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Ex3.xml" ContentType="application/vnd.ms-office.chartex+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C:\Data-Analysis-Projects\bmp-synthesis-manuscript\data\"/>
    </mc:Choice>
  </mc:AlternateContent>
  <xr:revisionPtr revIDLastSave="0" documentId="13_ncr:1_{A2071738-292A-4549-8D51-8766FA4C498C}" xr6:coauthVersionLast="47" xr6:coauthVersionMax="47" xr10:uidLastSave="{00000000-0000-0000-0000-000000000000}"/>
  <workbookProtection lockStructure="1"/>
  <bookViews>
    <workbookView xWindow="-120" yWindow="-120" windowWidth="29040" windowHeight="17520" activeTab="3" xr2:uid="{0EBC54A7-10AE-40D9-A853-FBC3665B4955}"/>
  </bookViews>
  <sheets>
    <sheet name="Introduction" sheetId="7" r:id="rId1"/>
    <sheet name="Data Dictionary" sheetId="4" r:id="rId2"/>
    <sheet name="List of Studies" sheetId="3" r:id="rId3"/>
    <sheet name="FIB_Database" sheetId="1" r:id="rId4"/>
    <sheet name="Analysis" sheetId="9" r:id="rId5"/>
    <sheet name="Regression Data" sheetId="11" r:id="rId6"/>
    <sheet name="Version History" sheetId="8" r:id="rId7"/>
  </sheets>
  <definedNames>
    <definedName name="_xlnm._FilterDatabase" localSheetId="3" hidden="1">FIB_Database!$A$1:$AM$135</definedName>
    <definedName name="_xlchart.v1.4" hidden="1">FIB_Database!$AI$1</definedName>
    <definedName name="_xlchart.v1.5" hidden="1">FIB_Database!$AI$2:$AI$135</definedName>
    <definedName name="_xlchart.v1.6" hidden="1">FIB_Database!$L$2:$L$135</definedName>
    <definedName name="_xlchart.v1.7" hidden="1">FIB_Database!$AI$2:$AI$135</definedName>
    <definedName name="_xlchart.v1.8" hidden="1">FIB_Database!$H$2:$H$135</definedName>
    <definedName name="_xlchart.v5.0" hidden="1">Analysis!$B$188</definedName>
    <definedName name="_xlchart.v5.1" hidden="1">Analysis!$B$189:$B$203</definedName>
    <definedName name="_xlchart.v5.2" hidden="1">Analysis!$C$188</definedName>
    <definedName name="_xlchart.v5.3" hidden="1">Analysis!$C$189:$C$203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62" i="11" l="1" a="1"/>
  <c r="G162" i="11" s="1"/>
  <c r="B162" i="11" a="1"/>
  <c r="B162" i="11" s="1"/>
  <c r="B134" i="11" a="1"/>
  <c r="B134" i="11" s="1"/>
  <c r="J154" i="11"/>
  <c r="K154" i="11" s="1"/>
  <c r="J155" i="11"/>
  <c r="K155" i="11" s="1"/>
  <c r="I154" i="11"/>
  <c r="I155" i="11"/>
  <c r="G134" i="11" a="1"/>
  <c r="G134" i="11" s="1"/>
  <c r="B109" i="11" a="1"/>
  <c r="B109" i="11" s="1"/>
  <c r="J125" i="11"/>
  <c r="K125" i="11" s="1"/>
  <c r="J126" i="11"/>
  <c r="K126" i="11" s="1"/>
  <c r="J127" i="11"/>
  <c r="K127" i="11" s="1"/>
  <c r="J128" i="11"/>
  <c r="K128" i="11" s="1"/>
  <c r="J129" i="11"/>
  <c r="K129" i="11" s="1"/>
  <c r="J130" i="11"/>
  <c r="K130" i="11" s="1"/>
  <c r="I125" i="11"/>
  <c r="I126" i="11"/>
  <c r="I127" i="11"/>
  <c r="I128" i="11"/>
  <c r="I129" i="11"/>
  <c r="I130" i="11"/>
  <c r="G109" i="11" a="1"/>
  <c r="G109" i="11" s="1"/>
  <c r="G87" i="11" a="1"/>
  <c r="G87" i="11" s="1"/>
  <c r="B87" i="11" a="1"/>
  <c r="B87" i="11" s="1"/>
  <c r="G27" i="11" a="1"/>
  <c r="G27" i="11" s="1"/>
  <c r="B27" i="11" a="1"/>
  <c r="B27" i="11" s="1"/>
  <c r="J81" i="11" l="1"/>
  <c r="K81" i="11" s="1"/>
  <c r="J80" i="11"/>
  <c r="K80" i="11" s="1"/>
  <c r="J79" i="11"/>
  <c r="K79" i="11" s="1"/>
  <c r="I80" i="11"/>
  <c r="I78" i="11"/>
  <c r="J82" i="11"/>
  <c r="K82" i="11" s="1"/>
  <c r="J78" i="11"/>
  <c r="K78" i="11" s="1"/>
  <c r="I82" i="11"/>
  <c r="I79" i="11"/>
  <c r="I77" i="11"/>
  <c r="J77" i="11"/>
  <c r="K77" i="11" s="1"/>
  <c r="I81" i="11"/>
  <c r="I76" i="11"/>
  <c r="J76" i="11"/>
  <c r="K76" i="11" s="1"/>
  <c r="G3" i="11" l="1" a="1"/>
  <c r="G3" i="11" s="1"/>
  <c r="J3" i="11" s="1"/>
  <c r="B3" i="11" a="1"/>
  <c r="B3" i="11" s="1"/>
  <c r="AI77" i="1"/>
  <c r="AI76" i="1"/>
  <c r="AI75" i="1"/>
  <c r="AI74" i="1"/>
  <c r="AI73" i="1"/>
  <c r="AI72" i="1"/>
  <c r="B189" i="9" a="1"/>
  <c r="B189" i="9" s="1"/>
  <c r="C189" i="9" s="1"/>
  <c r="C196" i="9" l="1"/>
  <c r="C192" i="9"/>
  <c r="C191" i="9"/>
  <c r="C190" i="9"/>
  <c r="C199" i="9"/>
  <c r="C195" i="9"/>
  <c r="C193" i="9"/>
  <c r="C197" i="9"/>
  <c r="C203" i="9"/>
  <c r="C202" i="9"/>
  <c r="C198" i="9"/>
  <c r="C194" i="9"/>
  <c r="C201" i="9"/>
  <c r="C200" i="9"/>
  <c r="AI134" i="1"/>
  <c r="AI131" i="1"/>
  <c r="AI130" i="1"/>
  <c r="AI129" i="1"/>
  <c r="AI128" i="1"/>
  <c r="AI127" i="1"/>
  <c r="AI126" i="1"/>
  <c r="AI125" i="1"/>
  <c r="AI124" i="1"/>
  <c r="AI123" i="1"/>
  <c r="AI118" i="1"/>
  <c r="AI117" i="1"/>
  <c r="AI116" i="1"/>
  <c r="AI115" i="1"/>
  <c r="AI114" i="1"/>
  <c r="AI113" i="1"/>
  <c r="AI112" i="1"/>
  <c r="AI111" i="1"/>
  <c r="AI110" i="1"/>
  <c r="AI109" i="1"/>
  <c r="AI103" i="1"/>
  <c r="AI99" i="1"/>
  <c r="AI98" i="1"/>
  <c r="AI97" i="1"/>
  <c r="AI96" i="1"/>
  <c r="AI95" i="1"/>
  <c r="AI94" i="1"/>
  <c r="AI93" i="1"/>
  <c r="AI92" i="1"/>
  <c r="AI91" i="1"/>
  <c r="AI90" i="1"/>
  <c r="AI89" i="1"/>
  <c r="AI88" i="1"/>
  <c r="AI87" i="1"/>
  <c r="AI86" i="1"/>
  <c r="AI85" i="1"/>
  <c r="AI84" i="1"/>
  <c r="AI83" i="1"/>
  <c r="AI82" i="1"/>
  <c r="AI81" i="1"/>
  <c r="AI80" i="1"/>
  <c r="AI79" i="1"/>
  <c r="AI78" i="1"/>
  <c r="AI67" i="1"/>
  <c r="AI66" i="1"/>
  <c r="AI65" i="1"/>
  <c r="AI64" i="1"/>
  <c r="AI63" i="1"/>
  <c r="AI62" i="1"/>
  <c r="AI61" i="1"/>
  <c r="AI60" i="1"/>
  <c r="AI59" i="1"/>
  <c r="AI58" i="1"/>
  <c r="AI57" i="1"/>
  <c r="AI56" i="1"/>
  <c r="AI55" i="1"/>
  <c r="AI16" i="1"/>
  <c r="AI15" i="1"/>
  <c r="AI14" i="1"/>
  <c r="AI13" i="1"/>
  <c r="AI12" i="1"/>
  <c r="AI11" i="1"/>
  <c r="AI10" i="1"/>
  <c r="AI9" i="1"/>
  <c r="AI8" i="1"/>
  <c r="AI7" i="1"/>
  <c r="AI6" i="1"/>
  <c r="AI5" i="1"/>
  <c r="AI4" i="1"/>
  <c r="C176" i="9"/>
  <c r="I180" i="9"/>
  <c r="C180" i="9"/>
  <c r="I179" i="9"/>
  <c r="C179" i="9"/>
  <c r="I178" i="9"/>
  <c r="C178" i="9"/>
  <c r="I177" i="9"/>
  <c r="C177" i="9"/>
  <c r="I176" i="9"/>
  <c r="I175" i="9"/>
  <c r="C175" i="9"/>
  <c r="J162" i="11"/>
  <c r="I109" i="11"/>
  <c r="J87" i="11"/>
  <c r="J30" i="11"/>
  <c r="J75" i="11" l="1"/>
  <c r="K75" i="11" s="1"/>
  <c r="I75" i="11"/>
  <c r="J74" i="11"/>
  <c r="K74" i="11" s="1"/>
  <c r="J73" i="11"/>
  <c r="K73" i="11" s="1"/>
  <c r="I73" i="11"/>
  <c r="J72" i="11"/>
  <c r="K72" i="11" s="1"/>
  <c r="I74" i="11"/>
  <c r="I72" i="11"/>
  <c r="J71" i="11"/>
  <c r="K71" i="11" s="1"/>
  <c r="I71" i="11"/>
  <c r="J141" i="11"/>
  <c r="K141" i="11" s="1"/>
  <c r="J117" i="11"/>
  <c r="K117" i="11" s="1"/>
  <c r="J118" i="11"/>
  <c r="K118" i="11" s="1"/>
  <c r="J116" i="11"/>
  <c r="K116" i="11" s="1"/>
  <c r="J142" i="11"/>
  <c r="K142" i="11" s="1"/>
  <c r="J115" i="11"/>
  <c r="K115" i="11" s="1"/>
  <c r="K162" i="11"/>
  <c r="J134" i="11"/>
  <c r="K134" i="11" s="1"/>
  <c r="J176" i="11"/>
  <c r="K176" i="11" s="1"/>
  <c r="J153" i="11"/>
  <c r="K153" i="11" s="1"/>
  <c r="J137" i="11"/>
  <c r="K137" i="11" s="1"/>
  <c r="J113" i="11"/>
  <c r="K113" i="11" s="1"/>
  <c r="J163" i="11"/>
  <c r="K163" i="11" s="1"/>
  <c r="J139" i="11"/>
  <c r="K139" i="11" s="1"/>
  <c r="J138" i="11"/>
  <c r="K138" i="11" s="1"/>
  <c r="J114" i="11"/>
  <c r="K114" i="11" s="1"/>
  <c r="J175" i="11"/>
  <c r="K175" i="11" s="1"/>
  <c r="J152" i="11"/>
  <c r="K152" i="11" s="1"/>
  <c r="J136" i="11"/>
  <c r="K136" i="11" s="1"/>
  <c r="J112" i="11"/>
  <c r="K112" i="11" s="1"/>
  <c r="J151" i="11"/>
  <c r="K151" i="11" s="1"/>
  <c r="J135" i="11"/>
  <c r="K135" i="11" s="1"/>
  <c r="J111" i="11"/>
  <c r="K111" i="11" s="1"/>
  <c r="J173" i="11"/>
  <c r="K173" i="11" s="1"/>
  <c r="J150" i="11"/>
  <c r="K150" i="11" s="1"/>
  <c r="J110" i="11"/>
  <c r="K110" i="11" s="1"/>
  <c r="J174" i="11"/>
  <c r="K174" i="11" s="1"/>
  <c r="J172" i="11"/>
  <c r="K172" i="11" s="1"/>
  <c r="J149" i="11"/>
  <c r="K149" i="11" s="1"/>
  <c r="J109" i="11"/>
  <c r="K109" i="11" s="1"/>
  <c r="J165" i="11"/>
  <c r="K165" i="11" s="1"/>
  <c r="J164" i="11"/>
  <c r="K164" i="11" s="1"/>
  <c r="J140" i="11"/>
  <c r="K140" i="11" s="1"/>
  <c r="J148" i="11"/>
  <c r="K148" i="11" s="1"/>
  <c r="J90" i="11"/>
  <c r="K90" i="11" s="1"/>
  <c r="J123" i="11"/>
  <c r="K123" i="11" s="1"/>
  <c r="J89" i="11"/>
  <c r="K89" i="11" s="1"/>
  <c r="J171" i="11"/>
  <c r="K171" i="11" s="1"/>
  <c r="J124" i="11"/>
  <c r="K124" i="11" s="1"/>
  <c r="J170" i="11"/>
  <c r="K170" i="11" s="1"/>
  <c r="J147" i="11"/>
  <c r="K147" i="11" s="1"/>
  <c r="J169" i="11"/>
  <c r="K169" i="11" s="1"/>
  <c r="J146" i="11"/>
  <c r="K146" i="11" s="1"/>
  <c r="J122" i="11"/>
  <c r="K122" i="11" s="1"/>
  <c r="J88" i="11"/>
  <c r="K88" i="11" s="1"/>
  <c r="J168" i="11"/>
  <c r="K168" i="11" s="1"/>
  <c r="J145" i="11"/>
  <c r="K145" i="11" s="1"/>
  <c r="J121" i="11"/>
  <c r="K121" i="11" s="1"/>
  <c r="J167" i="11"/>
  <c r="K167" i="11" s="1"/>
  <c r="J144" i="11"/>
  <c r="K144" i="11" s="1"/>
  <c r="J120" i="11"/>
  <c r="K120" i="11" s="1"/>
  <c r="J166" i="11"/>
  <c r="K166" i="11" s="1"/>
  <c r="J143" i="11"/>
  <c r="K143" i="11" s="1"/>
  <c r="J119" i="11"/>
  <c r="K119" i="11" s="1"/>
  <c r="J59" i="11"/>
  <c r="K59" i="11" s="1"/>
  <c r="J43" i="11"/>
  <c r="K43" i="11" s="1"/>
  <c r="I175" i="11"/>
  <c r="I169" i="11"/>
  <c r="I144" i="11"/>
  <c r="J41" i="11"/>
  <c r="K41" i="11" s="1"/>
  <c r="I90" i="11"/>
  <c r="J56" i="11"/>
  <c r="K56" i="11" s="1"/>
  <c r="J40" i="11"/>
  <c r="K40" i="11" s="1"/>
  <c r="I124" i="11"/>
  <c r="I136" i="11"/>
  <c r="I174" i="11"/>
  <c r="I168" i="11"/>
  <c r="J55" i="11"/>
  <c r="K55" i="11" s="1"/>
  <c r="J39" i="11"/>
  <c r="K39" i="11" s="1"/>
  <c r="I89" i="11"/>
  <c r="I117" i="11"/>
  <c r="I149" i="11"/>
  <c r="I143" i="11"/>
  <c r="I118" i="11"/>
  <c r="J57" i="11"/>
  <c r="K57" i="11" s="1"/>
  <c r="I87" i="11"/>
  <c r="I112" i="11"/>
  <c r="I150" i="11"/>
  <c r="J70" i="11"/>
  <c r="K70" i="11" s="1"/>
  <c r="J54" i="11"/>
  <c r="K54" i="11" s="1"/>
  <c r="J38" i="11"/>
  <c r="K38" i="11" s="1"/>
  <c r="I88" i="11"/>
  <c r="I123" i="11"/>
  <c r="I111" i="11"/>
  <c r="I135" i="11"/>
  <c r="I173" i="11"/>
  <c r="I167" i="11"/>
  <c r="I172" i="11"/>
  <c r="I166" i="11"/>
  <c r="I137" i="11"/>
  <c r="J53" i="11"/>
  <c r="K53" i="11" s="1"/>
  <c r="J68" i="11"/>
  <c r="K68" i="11" s="1"/>
  <c r="I116" i="11"/>
  <c r="J67" i="11"/>
  <c r="K67" i="11" s="1"/>
  <c r="J50" i="11"/>
  <c r="K50" i="11" s="1"/>
  <c r="I147" i="11"/>
  <c r="J45" i="11"/>
  <c r="K45" i="11" s="1"/>
  <c r="J28" i="11"/>
  <c r="K28" i="11" s="1"/>
  <c r="I113" i="11"/>
  <c r="J42" i="11"/>
  <c r="K42" i="11" s="1"/>
  <c r="I148" i="11"/>
  <c r="I122" i="11"/>
  <c r="I141" i="11"/>
  <c r="J66" i="11"/>
  <c r="K66" i="11" s="1"/>
  <c r="J33" i="11"/>
  <c r="K33" i="11" s="1"/>
  <c r="J44" i="11"/>
  <c r="K44" i="11" s="1"/>
  <c r="K87" i="11"/>
  <c r="I142" i="11"/>
  <c r="J36" i="11"/>
  <c r="K36" i="11" s="1"/>
  <c r="J51" i="11"/>
  <c r="K51" i="11" s="1"/>
  <c r="I110" i="11"/>
  <c r="J34" i="11"/>
  <c r="K34" i="11" s="1"/>
  <c r="I121" i="11"/>
  <c r="I162" i="11"/>
  <c r="I115" i="11"/>
  <c r="I140" i="11"/>
  <c r="I120" i="11"/>
  <c r="J61" i="11"/>
  <c r="K61" i="11" s="1"/>
  <c r="J29" i="11"/>
  <c r="K29" i="11" s="1"/>
  <c r="J60" i="11"/>
  <c r="K60" i="11" s="1"/>
  <c r="I151" i="11"/>
  <c r="J58" i="11"/>
  <c r="K58" i="11" s="1"/>
  <c r="J69" i="11"/>
  <c r="K69" i="11" s="1"/>
  <c r="J37" i="11"/>
  <c r="K37" i="11" s="1"/>
  <c r="J52" i="11"/>
  <c r="K52" i="11" s="1"/>
  <c r="J35" i="11"/>
  <c r="K35" i="11" s="1"/>
  <c r="J65" i="11"/>
  <c r="K65" i="11" s="1"/>
  <c r="J49" i="11"/>
  <c r="K49" i="11" s="1"/>
  <c r="I165" i="11"/>
  <c r="J64" i="11"/>
  <c r="K64" i="11" s="1"/>
  <c r="J48" i="11"/>
  <c r="K48" i="11" s="1"/>
  <c r="J32" i="11"/>
  <c r="K32" i="11" s="1"/>
  <c r="I153" i="11"/>
  <c r="I171" i="11"/>
  <c r="J63" i="11"/>
  <c r="K63" i="11" s="1"/>
  <c r="J47" i="11"/>
  <c r="K47" i="11" s="1"/>
  <c r="J31" i="11"/>
  <c r="K31" i="11" s="1"/>
  <c r="I114" i="11"/>
  <c r="I146" i="11"/>
  <c r="I139" i="11"/>
  <c r="I164" i="11"/>
  <c r="J62" i="11"/>
  <c r="K62" i="11" s="1"/>
  <c r="J46" i="11"/>
  <c r="K46" i="11" s="1"/>
  <c r="I152" i="11"/>
  <c r="I176" i="11"/>
  <c r="I119" i="11"/>
  <c r="I145" i="11"/>
  <c r="I138" i="11"/>
  <c r="I170" i="11"/>
  <c r="I163" i="11"/>
  <c r="I134" i="11"/>
  <c r="I16" i="11"/>
  <c r="I69" i="11"/>
  <c r="J14" i="11"/>
  <c r="K14" i="11" s="1"/>
  <c r="I15" i="11"/>
  <c r="I68" i="11"/>
  <c r="I52" i="11"/>
  <c r="I36" i="11"/>
  <c r="I13" i="11"/>
  <c r="I65" i="11"/>
  <c r="I48" i="11"/>
  <c r="I37" i="11"/>
  <c r="I67" i="11"/>
  <c r="I34" i="11"/>
  <c r="J11" i="11"/>
  <c r="K11" i="11" s="1"/>
  <c r="I49" i="11"/>
  <c r="I11" i="11"/>
  <c r="I10" i="11"/>
  <c r="I63" i="11"/>
  <c r="J8" i="11"/>
  <c r="K8" i="11" s="1"/>
  <c r="I9" i="11"/>
  <c r="I62" i="11"/>
  <c r="I46" i="11"/>
  <c r="I30" i="11"/>
  <c r="J7" i="11"/>
  <c r="K7" i="11" s="1"/>
  <c r="I8" i="11"/>
  <c r="I61" i="11"/>
  <c r="I45" i="11"/>
  <c r="I29" i="11"/>
  <c r="J6" i="11"/>
  <c r="K6" i="11" s="1"/>
  <c r="I7" i="11"/>
  <c r="I60" i="11"/>
  <c r="I44" i="11"/>
  <c r="I28" i="11"/>
  <c r="J5" i="11"/>
  <c r="K5" i="11" s="1"/>
  <c r="I6" i="11"/>
  <c r="I59" i="11"/>
  <c r="I43" i="11"/>
  <c r="J13" i="11"/>
  <c r="K13" i="11" s="1"/>
  <c r="I35" i="11"/>
  <c r="I66" i="11"/>
  <c r="I12" i="11"/>
  <c r="I33" i="11"/>
  <c r="J10" i="11"/>
  <c r="K10" i="11" s="1"/>
  <c r="J4" i="11"/>
  <c r="K4" i="11" s="1"/>
  <c r="I58" i="11"/>
  <c r="I42" i="11"/>
  <c r="I31" i="11"/>
  <c r="I5" i="11"/>
  <c r="J19" i="11"/>
  <c r="K19" i="11" s="1"/>
  <c r="I3" i="11"/>
  <c r="I4" i="11"/>
  <c r="I57" i="11"/>
  <c r="I41" i="11"/>
  <c r="J15" i="11"/>
  <c r="K15" i="11" s="1"/>
  <c r="I53" i="11"/>
  <c r="I14" i="11"/>
  <c r="I51" i="11"/>
  <c r="J12" i="11"/>
  <c r="K12" i="11" s="1"/>
  <c r="I50" i="11"/>
  <c r="I32" i="11"/>
  <c r="I47" i="11"/>
  <c r="J18" i="11"/>
  <c r="K18" i="11" s="1"/>
  <c r="I19" i="11"/>
  <c r="K3" i="11"/>
  <c r="I56" i="11"/>
  <c r="I40" i="11"/>
  <c r="K30" i="11"/>
  <c r="I55" i="11"/>
  <c r="I39" i="11"/>
  <c r="I64" i="11"/>
  <c r="J9" i="11"/>
  <c r="K9" i="11" s="1"/>
  <c r="J17" i="11"/>
  <c r="K17" i="11" s="1"/>
  <c r="I18" i="11"/>
  <c r="J16" i="11"/>
  <c r="K16" i="11" s="1"/>
  <c r="I17" i="11"/>
  <c r="I70" i="11"/>
  <c r="I54" i="11"/>
  <c r="I38" i="11"/>
  <c r="J27" i="11"/>
  <c r="K27" i="11" l="1"/>
  <c r="I27" i="11"/>
  <c r="E36" i="9" l="1" a="1"/>
  <c r="E36" i="9" s="1"/>
  <c r="C37" i="9" a="1"/>
  <c r="C37" i="9" s="1"/>
  <c r="C7" i="9" a="1"/>
  <c r="C7" i="9" s="1"/>
  <c r="D8" i="9"/>
  <c r="C36" i="9" a="1"/>
  <c r="C36" i="9" s="1"/>
  <c r="D34" i="9"/>
  <c r="C35" i="9" a="1"/>
  <c r="C35" i="9" s="1"/>
  <c r="D37" i="9"/>
  <c r="D7" i="9"/>
  <c r="D33" i="9"/>
  <c r="D36" i="9"/>
  <c r="C34" i="9" a="1"/>
  <c r="C34" i="9" s="1"/>
  <c r="E35" i="9" a="1"/>
  <c r="E35" i="9" s="1"/>
  <c r="E7" i="9" a="1"/>
  <c r="E7" i="9" s="1"/>
  <c r="E8" i="9" a="1"/>
  <c r="E8" i="9" s="1"/>
  <c r="D35" i="9"/>
  <c r="C8" i="9" a="1"/>
  <c r="C8" i="9" s="1"/>
  <c r="E33" i="9" a="1"/>
  <c r="E33" i="9" s="1"/>
  <c r="E34" i="9" a="1"/>
  <c r="E34" i="9" s="1"/>
  <c r="E37" i="9" a="1"/>
  <c r="E37" i="9" s="1"/>
  <c r="C33" i="9" a="1"/>
  <c r="C33" i="9" s="1"/>
  <c r="Q8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<sst xmlns="http://schemas.openxmlformats.org/spreadsheetml/2006/main" count="2276" uniqueCount="443">
  <si>
    <t>Description</t>
  </si>
  <si>
    <t>ValueID</t>
  </si>
  <si>
    <t>A unique identifier assigned to each data value in the dataset.</t>
  </si>
  <si>
    <t>StudyID</t>
  </si>
  <si>
    <t>A unique identifier assigned to each study from which the data was collected.</t>
  </si>
  <si>
    <t>Pub_Year</t>
  </si>
  <si>
    <t>The year of publication of the study.</t>
  </si>
  <si>
    <t>Source</t>
  </si>
  <si>
    <t>Dominant source of pathogen. Classified as either "Cropland", "Livestock", "Commercial", and "Residential".</t>
  </si>
  <si>
    <t>Source_Type</t>
  </si>
  <si>
    <t>Source category. Classified as either "Agriculture", "Sub-urban", "Urban".</t>
  </si>
  <si>
    <t>BMP</t>
  </si>
  <si>
    <t>Best Management Practice as mentioned in the study.</t>
  </si>
  <si>
    <t>BMP_ID</t>
  </si>
  <si>
    <t>A unique identifier assigned to each BMP Class</t>
  </si>
  <si>
    <t>BMP_Class</t>
  </si>
  <si>
    <t xml:space="preserve">BMP description based on NRCS Conservation Practice Standards and EPA BMP Fact Sheets </t>
  </si>
  <si>
    <t>BMP_SubCat</t>
  </si>
  <si>
    <t xml:space="preserve">BMP grouping based on pollutant removal process/source. </t>
  </si>
  <si>
    <t>BMP_Category</t>
  </si>
  <si>
    <t>BMP type (Structural or Management)</t>
  </si>
  <si>
    <t>Scale</t>
  </si>
  <si>
    <t>Spatial scale at which study was conducted. Classified as either "Community", "Lot/Field", "Watershed".</t>
  </si>
  <si>
    <t>Location</t>
  </si>
  <si>
    <t>Location of the implementation site as mentioned in the study.</t>
  </si>
  <si>
    <t>State</t>
  </si>
  <si>
    <t>State in which BMP study was conducted.</t>
  </si>
  <si>
    <t>Area</t>
  </si>
  <si>
    <t>The area of the study site  in hectares.</t>
  </si>
  <si>
    <t>Latitude</t>
  </si>
  <si>
    <t>The approximate latitude coordinate of the location where the study was conducted.</t>
  </si>
  <si>
    <t>Longitude</t>
  </si>
  <si>
    <t>The approximate longitude coordinate of the location where the study was conducted.</t>
  </si>
  <si>
    <t>Data_Year</t>
  </si>
  <si>
    <t>The year in which data was collected as mentioned in the study.</t>
  </si>
  <si>
    <t>n</t>
  </si>
  <si>
    <t>Pre</t>
  </si>
  <si>
    <t>Post</t>
  </si>
  <si>
    <t>Unit</t>
  </si>
  <si>
    <t>Unit of measurement.</t>
  </si>
  <si>
    <t>% Reduction</t>
  </si>
  <si>
    <t>Sheet - List of Studies</t>
  </si>
  <si>
    <t>Citation</t>
  </si>
  <si>
    <t>The reference citation for the publication or source from which the data was obtained.</t>
  </si>
  <si>
    <t>Study ID</t>
  </si>
  <si>
    <t xml:space="preserve">Citation </t>
  </si>
  <si>
    <t>Inamdar, S. P., Mostaghimi, S., Cook, M. N., Brannan, K. M., &amp; McClellen, P. W. (2002). A Long‐Term, Watershed‐Scale, Evaluation of the Impacts of Animal Waste BMPS on Indicator Bacteria Concentrations 1. JAWRA Journal of the American Water Resources Association, 38(3), 819-833.</t>
  </si>
  <si>
    <t>Tomlinson, P. (2015). Water quality best management practices, effectiveness, and cost for reducing contaminant losses from cropland. MF (Kansas State University. Agricultural Experiment Station and Cooperative Extension Service); 2572.</t>
  </si>
  <si>
    <t>Darrow, D. (2022). The Effectiveness Of Best Management Practices Implemented At Lake Gregory, Crestline, CA.</t>
  </si>
  <si>
    <t>E. coli</t>
  </si>
  <si>
    <t>Livestock</t>
  </si>
  <si>
    <t>Agriculture</t>
  </si>
  <si>
    <t>Livestock Exclusion, Riparian Restoration</t>
  </si>
  <si>
    <t>Livestock Exclusion</t>
  </si>
  <si>
    <t>Management</t>
  </si>
  <si>
    <t>Watershed</t>
  </si>
  <si>
    <t>Missiquoi River, Lake Champlain</t>
  </si>
  <si>
    <t>Vermont</t>
  </si>
  <si>
    <t>1994-1997</t>
  </si>
  <si>
    <t>Fecal coliforms</t>
  </si>
  <si>
    <t>Cropland</t>
  </si>
  <si>
    <t>Manure management, Waste Storage Facilities, Conservation Tillage, Grassed waterways</t>
  </si>
  <si>
    <t>Manure Management</t>
  </si>
  <si>
    <t xml:space="preserve">Owl Run watershed </t>
  </si>
  <si>
    <t>Virginia</t>
  </si>
  <si>
    <t>Geomean (CFU/100 mL)</t>
  </si>
  <si>
    <t>Manure management, Waste Storage Facilities</t>
  </si>
  <si>
    <t>Urban</t>
  </si>
  <si>
    <t>Community</t>
  </si>
  <si>
    <t>Streptococci</t>
  </si>
  <si>
    <t>Low Water Crossing</t>
  </si>
  <si>
    <t>Access Control</t>
  </si>
  <si>
    <t>Structural</t>
  </si>
  <si>
    <t>South Central Nebraska</t>
  </si>
  <si>
    <t>Nebraska</t>
  </si>
  <si>
    <t>MPN/100ml</t>
  </si>
  <si>
    <t>Enterococci</t>
  </si>
  <si>
    <t>Total coliforms</t>
  </si>
  <si>
    <t>Fenced riaprian area</t>
  </si>
  <si>
    <t>Long Creek watershed</t>
  </si>
  <si>
    <t>North Carolina</t>
  </si>
  <si>
    <t>1993-2001</t>
  </si>
  <si>
    <t>CFU/100ml</t>
  </si>
  <si>
    <t>Residential</t>
  </si>
  <si>
    <t>Dry Ponds</t>
  </si>
  <si>
    <t>Detention basins</t>
  </si>
  <si>
    <t>Detention</t>
  </si>
  <si>
    <t>Rouge River watershed</t>
  </si>
  <si>
    <t>Michigan</t>
  </si>
  <si>
    <t>1994-1999</t>
  </si>
  <si>
    <t>Wet Ponds</t>
  </si>
  <si>
    <t>Retention basins</t>
  </si>
  <si>
    <t xml:space="preserve">Filtering Practices </t>
  </si>
  <si>
    <t>Filter Strips</t>
  </si>
  <si>
    <t>Filtration</t>
  </si>
  <si>
    <t>Grassed Waterway</t>
  </si>
  <si>
    <t>Swales</t>
  </si>
  <si>
    <t>Wetlands</t>
  </si>
  <si>
    <t>Constructed Wetland</t>
  </si>
  <si>
    <t>Treatment</t>
  </si>
  <si>
    <t>Permeable Surfaces</t>
  </si>
  <si>
    <t>Drainage systems</t>
  </si>
  <si>
    <t>Infiltration</t>
  </si>
  <si>
    <t>Commercial</t>
  </si>
  <si>
    <t>Hydrodyamic seperator</t>
  </si>
  <si>
    <t>Proprietary devices</t>
  </si>
  <si>
    <t>Drainage</t>
  </si>
  <si>
    <t>Lot</t>
  </si>
  <si>
    <t>Providence</t>
  </si>
  <si>
    <t>Rhode Island</t>
  </si>
  <si>
    <t>Dry Detention 1</t>
  </si>
  <si>
    <t>Charlotte</t>
  </si>
  <si>
    <t>2005-2006</t>
  </si>
  <si>
    <t>Dry Detention 2</t>
  </si>
  <si>
    <t>Wet Pond</t>
  </si>
  <si>
    <t>Wetland 2</t>
  </si>
  <si>
    <t>Wetland 1</t>
  </si>
  <si>
    <t>Bioretention</t>
  </si>
  <si>
    <t>Proprietary 2</t>
  </si>
  <si>
    <t>Proprietary 3</t>
  </si>
  <si>
    <t>Proprietary 1</t>
  </si>
  <si>
    <t>Wilmington</t>
  </si>
  <si>
    <t>Bioretention (2ft depth)</t>
  </si>
  <si>
    <t>Bioretention (4ft depth)</t>
  </si>
  <si>
    <t>Alternative water supplies for cattle</t>
  </si>
  <si>
    <t>Alternative water supply</t>
  </si>
  <si>
    <t>Riesel</t>
  </si>
  <si>
    <t>Texas</t>
  </si>
  <si>
    <t>Storm drain</t>
  </si>
  <si>
    <t>Racine</t>
  </si>
  <si>
    <t>Wisconsin</t>
  </si>
  <si>
    <t>1998-2000;2003-2005</t>
  </si>
  <si>
    <t>Wet retention pond</t>
  </si>
  <si>
    <t>North East Creek Watershed (Pond 1 Dry)</t>
  </si>
  <si>
    <t>North East Creek Watershed (Pond 2 Dry)</t>
  </si>
  <si>
    <t>North East Creek Watershed (Pond 1 Storm)</t>
  </si>
  <si>
    <t>North East Creek Watershed (Pond 2 Storm)</t>
  </si>
  <si>
    <t>Bioretention cell (media depth: 0.9 m, design ponding storage depth: 30cm, sandy clay loam media)</t>
  </si>
  <si>
    <t>Silver Spring</t>
  </si>
  <si>
    <t>Maryland</t>
  </si>
  <si>
    <t>2006-2007</t>
  </si>
  <si>
    <t>Bioretention cell (media depth: 0.5-0.8 m, design ponding storage depth: 15cm, sandy loam media)</t>
  </si>
  <si>
    <t>College Park</t>
  </si>
  <si>
    <t>Detention Wet Ponds</t>
  </si>
  <si>
    <t>Northeast Creek watershed</t>
  </si>
  <si>
    <t>Infiltration chambers</t>
  </si>
  <si>
    <t>Kure Beach</t>
  </si>
  <si>
    <t>2007-2009</t>
  </si>
  <si>
    <t>Constructed stormwater wetland</t>
  </si>
  <si>
    <t>Villanova University</t>
  </si>
  <si>
    <t>Pennsylvania</t>
  </si>
  <si>
    <t>2003-2004; 2007-2008</t>
  </si>
  <si>
    <t>% Exceeded standard (200/100ml)</t>
  </si>
  <si>
    <t>Grazing management</t>
  </si>
  <si>
    <t>Grazing Management</t>
  </si>
  <si>
    <t>College Station</t>
  </si>
  <si>
    <t>2007-2010</t>
  </si>
  <si>
    <t>Sinton</t>
  </si>
  <si>
    <t>Rotational grazing</t>
  </si>
  <si>
    <t>Alternative Water Source</t>
  </si>
  <si>
    <t>Caldwell County</t>
  </si>
  <si>
    <t>2008-2010</t>
  </si>
  <si>
    <t>Wetland</t>
  </si>
  <si>
    <t>Constructed wetland</t>
  </si>
  <si>
    <t>Central California</t>
  </si>
  <si>
    <t>California</t>
  </si>
  <si>
    <t>Los Angeles</t>
  </si>
  <si>
    <t>Controlled Grazing, Riparian Shade</t>
  </si>
  <si>
    <t>Greenville</t>
  </si>
  <si>
    <t>2009-2010</t>
  </si>
  <si>
    <t>Fencing; Brush Management; Pasture Establishment; Altenative Livestock drinking sources; Prescribed grazing</t>
  </si>
  <si>
    <t>Upper Strawberry River Watershed</t>
  </si>
  <si>
    <t>Arkansas</t>
  </si>
  <si>
    <t>2008-2012</t>
  </si>
  <si>
    <t>No Till</t>
  </si>
  <si>
    <t>Tillage Management</t>
  </si>
  <si>
    <t>Kansas</t>
  </si>
  <si>
    <t>Conservation Tillage</t>
  </si>
  <si>
    <t>Incorporate with tillage equipment</t>
  </si>
  <si>
    <t>Subsurface inject liquid waste</t>
  </si>
  <si>
    <t>League City</t>
  </si>
  <si>
    <t>Unmanaged vegetation strip</t>
  </si>
  <si>
    <t>Lorton Road in Fairfax County, Virginia</t>
  </si>
  <si>
    <t>Managed vegetation strip</t>
  </si>
  <si>
    <t>Osage Prairie</t>
  </si>
  <si>
    <t>Missouri</t>
  </si>
  <si>
    <t>2009-2013</t>
  </si>
  <si>
    <t>Iula St. stormwater outfall, Wrightsville Beach</t>
  </si>
  <si>
    <t>2013-2014</t>
  </si>
  <si>
    <t>Geometric mean (CFU/100ml)</t>
  </si>
  <si>
    <t>Seawater Drive stormwater outfall, Wrightsville Beach</t>
  </si>
  <si>
    <t>Shale Tree Filter</t>
  </si>
  <si>
    <t>Tree filters</t>
  </si>
  <si>
    <t>University of Rhode Island, Kingston</t>
  </si>
  <si>
    <t>Red Cedar Tree Filter</t>
  </si>
  <si>
    <t>Rain gardens</t>
  </si>
  <si>
    <t>South Grand Boulevard, St. Louis</t>
  </si>
  <si>
    <t>2011-2014</t>
  </si>
  <si>
    <t>fly-ash amended bioretention cells</t>
  </si>
  <si>
    <t>Grove High School, Grove</t>
  </si>
  <si>
    <t>Oklahoma</t>
  </si>
  <si>
    <t>−94.7555676</t>
  </si>
  <si>
    <t>2014-2015</t>
  </si>
  <si>
    <t>Elm Creek Plaza, Grove</t>
  </si>
  <si>
    <t>Grand Lake Association, Grove</t>
  </si>
  <si>
    <t>−94.8033817</t>
  </si>
  <si>
    <t>Biofilter cell</t>
  </si>
  <si>
    <t>McAllen</t>
  </si>
  <si>
    <t>Mixed: Stream fencing, hardened stream crossings, off-stream water</t>
  </si>
  <si>
    <t>Olema Creek Watershed</t>
  </si>
  <si>
    <t>1999-2017</t>
  </si>
  <si>
    <t>Clay Center</t>
  </si>
  <si>
    <t>Waynick Boulevard, Wrightsville Beach</t>
  </si>
  <si>
    <t>2017-2019</t>
  </si>
  <si>
    <t>San Bernardino National Forest</t>
  </si>
  <si>
    <t>2018-2019</t>
  </si>
  <si>
    <t>Sheet - FIB_Database</t>
  </si>
  <si>
    <t>Code</t>
  </si>
  <si>
    <t>Links</t>
  </si>
  <si>
    <t>Data Dictionary</t>
  </si>
  <si>
    <t>List of Studies</t>
  </si>
  <si>
    <t>FIB_Database</t>
  </si>
  <si>
    <t>Analysis</t>
  </si>
  <si>
    <t>Catalogue of peer reviewed scientific literature on BMP effectiveness spanning 2000 to 2022</t>
  </si>
  <si>
    <t>Description of codes/columns in the List of Studies and FIB_Database sheets</t>
  </si>
  <si>
    <t>Contents</t>
  </si>
  <si>
    <t>Introduction</t>
  </si>
  <si>
    <t>How to cite this database</t>
  </si>
  <si>
    <t xml:space="preserve">For the purpose of improving the understating of the effectiveness of BMPs, this database catalogues information on BMP effectiveness extracted from peer reviewed scientific literature between 2000 to 2022 conducted in the United States (USA). The database also consists of statistical analysis of pooled efficacy values and evaluates the relative effectiveness of different practices in reducing pollutant loads. The database provides a source of reference for water quality planning and implementation studies or projects. The synthesized values can also be used to test the accuracy of computer model predictions on the effectiveness of BMPs. </t>
  </si>
  <si>
    <t>Funding Statement</t>
  </si>
  <si>
    <t>This project was funded through a state nonpoint source grant from the Texas State Soil and Water Conservation Board.</t>
  </si>
  <si>
    <t>Parameter</t>
  </si>
  <si>
    <t>The specific water quality parameter evaluated</t>
  </si>
  <si>
    <t>version:</t>
  </si>
  <si>
    <t>Version</t>
  </si>
  <si>
    <t>Notes</t>
  </si>
  <si>
    <t>Log Ratio</t>
  </si>
  <si>
    <t>Mean</t>
  </si>
  <si>
    <t>Median</t>
  </si>
  <si>
    <t>Table 2: Summary of log-ratios between pre- and post-treatment fecal indicator bacteria concentration by BMP sub-category.</t>
  </si>
  <si>
    <t>Figure 1: Boxplots of log ratios between pre- and post-treatment fecal indicator bacteria concentrations by pollutant study source.</t>
  </si>
  <si>
    <t>Figure 2: Boxplots of log-ratios between pre- and post-treatment fecal indicator bacteria concentrations by BMP sub-category.</t>
  </si>
  <si>
    <t>Variable</t>
  </si>
  <si>
    <t>log(Pre)</t>
  </si>
  <si>
    <t>log(Post)</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</si>
  <si>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</si>
  <si>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</si>
  <si>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</si>
  <si>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</si>
  <si>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</si>
  <si>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</si>
  <si>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</si>
  <si>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</si>
  <si>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</si>
  <si>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</si>
  <si>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</si>
  <si>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</si>
  <si>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</si>
  <si>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</si>
  <si>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</si>
  <si>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</si>
  <si>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</si>
  <si>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</si>
  <si>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</si>
  <si>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</si>
  <si>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</si>
  <si>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</si>
  <si>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</si>
  <si>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</si>
  <si>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</si>
  <si>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r>
      <t xml:space="preserve">Figure 3: Linear regression between log transformed pre- and post treament fecal indicator bacteria for </t>
    </r>
    <r>
      <rPr>
        <b/>
        <sz val="11"/>
        <color theme="1"/>
        <rFont val="Aptos"/>
        <family val="2"/>
      </rPr>
      <t>agriculture</t>
    </r>
    <r>
      <rPr>
        <sz val="11"/>
        <color theme="1"/>
        <rFont val="Aptos"/>
        <family val="2"/>
      </rPr>
      <t xml:space="preserve"> BMPs.</t>
    </r>
  </si>
  <si>
    <t>Regression Data for Agriculture BMPS</t>
  </si>
  <si>
    <t>Regression Data for Urban BMPs</t>
  </si>
  <si>
    <r>
      <t xml:space="preserve">Figure 4: Linear regression between log transformed pre- and post treament fecal indicator bacteria for </t>
    </r>
    <r>
      <rPr>
        <b/>
        <sz val="11"/>
        <color theme="1"/>
        <rFont val="Aptos"/>
        <family val="2"/>
      </rPr>
      <t>urban</t>
    </r>
    <r>
      <rPr>
        <sz val="11"/>
        <color theme="1"/>
        <rFont val="Aptos"/>
        <family val="2"/>
      </rPr>
      <t xml:space="preserve"> BMPs.</t>
    </r>
  </si>
  <si>
    <t>Regression Data for Filtration BMPs</t>
  </si>
  <si>
    <t>Regression Data for Detention BMPs</t>
  </si>
  <si>
    <r>
      <t xml:space="preserve">Figure 5: Linear regression between log transformed pre- and post treament fecal indicator bacteria for </t>
    </r>
    <r>
      <rPr>
        <b/>
        <sz val="11"/>
        <color theme="1"/>
        <rFont val="Aptos"/>
        <family val="2"/>
      </rPr>
      <t>filtration</t>
    </r>
    <r>
      <rPr>
        <sz val="11"/>
        <color theme="1"/>
        <rFont val="Aptos"/>
        <family val="2"/>
      </rPr>
      <t xml:space="preserve"> BMPs.</t>
    </r>
  </si>
  <si>
    <r>
      <t xml:space="preserve">Figure 6: Linear regression between log transformed pre- and post treament fecal indicator bacteria for </t>
    </r>
    <r>
      <rPr>
        <b/>
        <sz val="11"/>
        <color theme="1"/>
        <rFont val="Aptos"/>
        <family val="2"/>
      </rPr>
      <t>detention</t>
    </r>
    <r>
      <rPr>
        <sz val="11"/>
        <color theme="1"/>
        <rFont val="Aptos"/>
        <family val="2"/>
      </rPr>
      <t xml:space="preserve"> BMPs.</t>
    </r>
  </si>
  <si>
    <t>Regression Data for Treatment BMPs</t>
  </si>
  <si>
    <t>Regression Data for Livestock BMPs</t>
  </si>
  <si>
    <r>
      <t xml:space="preserve">Figure 7: Linear regression between log transformed pre- and post treament fecal indicator bacteria for </t>
    </r>
    <r>
      <rPr>
        <b/>
        <sz val="11"/>
        <color theme="1"/>
        <rFont val="Aptos"/>
        <family val="2"/>
      </rPr>
      <t>treatment</t>
    </r>
    <r>
      <rPr>
        <sz val="11"/>
        <color theme="1"/>
        <rFont val="Aptos"/>
        <family val="2"/>
      </rPr>
      <t xml:space="preserve"> BMPs.</t>
    </r>
  </si>
  <si>
    <t>Observed Prob</t>
  </si>
  <si>
    <t>Predicted Prob</t>
  </si>
  <si>
    <t>Predicted Conc</t>
  </si>
  <si>
    <t>Statistical analysis of the pooled BMP data.</t>
  </si>
  <si>
    <t>Regression Data</t>
  </si>
  <si>
    <t>Version History</t>
  </si>
  <si>
    <t>Summary of data on BMP effectiveness and other related information.</t>
  </si>
  <si>
    <t>Data worksheets used to produce regression results.</t>
  </si>
  <si>
    <t>Details on database changes.</t>
  </si>
  <si>
    <r>
      <t xml:space="preserve">Figure 8: Linear regression between log transformed pre- and post treament fecal indicator bacteria for </t>
    </r>
    <r>
      <rPr>
        <b/>
        <sz val="11"/>
        <color theme="1"/>
        <rFont val="Aptos"/>
        <family val="2"/>
      </rPr>
      <t>livestock</t>
    </r>
    <r>
      <rPr>
        <sz val="11"/>
        <color theme="1"/>
        <rFont val="Aptos"/>
        <family val="2"/>
      </rPr>
      <t xml:space="preserve"> BMPs.</t>
    </r>
  </si>
  <si>
    <t>Category</t>
  </si>
  <si>
    <t>Equation</t>
  </si>
  <si>
    <t>Pre-Treatment Concentration</t>
  </si>
  <si>
    <t>Predicted Percent Reduction</t>
  </si>
  <si>
    <t>Table 3: Equations for predicting percent reductions. Pre-treatment concentration cells can be changed to return a predicted percent reduction.</t>
  </si>
  <si>
    <t>The ratio of the natural log transformed Pre to Post fecal indicator study values.</t>
  </si>
  <si>
    <t xml:space="preserve">Efficacy of BMP (Note: negative values indicate an increase and values are included only for studies that only reported percent reductions). </t>
  </si>
  <si>
    <t>Equations</t>
  </si>
  <si>
    <t>Equations and tables for predicting percent reductions based on input concentrations.</t>
  </si>
  <si>
    <t>Date</t>
  </si>
  <si>
    <t>2023-09-01</t>
  </si>
  <si>
    <r>
      <t>Meals, D. W. (2001). Water quality response to riparian restoration in an agricultural watershed in Vermont, USA. </t>
    </r>
    <r>
      <rPr>
        <i/>
        <sz val="10"/>
        <color rgb="FF222222"/>
        <rFont val="Aptos"/>
        <family val="2"/>
      </rPr>
      <t>Water Science and Technology</t>
    </r>
    <r>
      <rPr>
        <sz val="10"/>
        <color rgb="FF222222"/>
        <rFont val="Aptos"/>
        <family val="2"/>
      </rPr>
      <t>, </t>
    </r>
    <r>
      <rPr>
        <i/>
        <sz val="10"/>
        <color rgb="FF222222"/>
        <rFont val="Aptos"/>
        <family val="2"/>
      </rPr>
      <t>43</t>
    </r>
    <r>
      <rPr>
        <sz val="10"/>
        <color rgb="FF222222"/>
        <rFont val="Aptos"/>
        <family val="2"/>
      </rPr>
      <t>(5), 175-182.</t>
    </r>
  </si>
  <si>
    <r>
      <t>Henry, C., &amp; Thurston-Enriquez, J. (2003). Impact of a Constructed Low Water Stream Crossing, an Innovative BMP, on Microbial Water Quality of a Rangeland Pasture Stream. In </t>
    </r>
    <r>
      <rPr>
        <i/>
        <sz val="10"/>
        <color rgb="FF222222"/>
        <rFont val="Aptos"/>
        <family val="2"/>
      </rPr>
      <t>2003 ASAE Annual Meeting</t>
    </r>
    <r>
      <rPr>
        <sz val="10"/>
        <color rgb="FF222222"/>
        <rFont val="Aptos"/>
        <family val="2"/>
      </rPr>
      <t> (p. 1). American Society of Agricultural and Biological Engineers.</t>
    </r>
  </si>
  <si>
    <r>
      <t>Line, D. E. (2003). Changes in a stream’s physical and biological conditions following livestock exclusion. </t>
    </r>
    <r>
      <rPr>
        <i/>
        <sz val="10"/>
        <color rgb="FF222222"/>
        <rFont val="Aptos"/>
        <family val="2"/>
      </rPr>
      <t>Transactions of the ASAE</t>
    </r>
    <r>
      <rPr>
        <sz val="10"/>
        <color rgb="FF222222"/>
        <rFont val="Aptos"/>
        <family val="2"/>
      </rPr>
      <t>, </t>
    </r>
    <r>
      <rPr>
        <i/>
        <sz val="10"/>
        <color rgb="FF222222"/>
        <rFont val="Aptos"/>
        <family val="2"/>
      </rPr>
      <t>46</t>
    </r>
    <r>
      <rPr>
        <sz val="10"/>
        <color rgb="FF222222"/>
        <rFont val="Aptos"/>
        <family val="2"/>
      </rPr>
      <t>(2), 287.</t>
    </r>
  </si>
  <si>
    <r>
      <t>Pennington, S. R., Kaplowitz, M. D., &amp; Witter, S. G. (2003). Reexamining best management practices for improving water quality in urban watersheds 1. </t>
    </r>
    <r>
      <rPr>
        <i/>
        <sz val="10"/>
        <color rgb="FF222222"/>
        <rFont val="Aptos"/>
        <family val="2"/>
      </rPr>
      <t>JAWRA Journal of the American Water Resources Association</t>
    </r>
    <r>
      <rPr>
        <sz val="10"/>
        <color rgb="FF222222"/>
        <rFont val="Aptos"/>
        <family val="2"/>
      </rPr>
      <t>, </t>
    </r>
    <r>
      <rPr>
        <i/>
        <sz val="10"/>
        <color rgb="FF222222"/>
        <rFont val="Aptos"/>
        <family val="2"/>
      </rPr>
      <t>39</t>
    </r>
    <r>
      <rPr>
        <sz val="10"/>
        <color rgb="FF222222"/>
        <rFont val="Aptos"/>
        <family val="2"/>
      </rPr>
      <t>(5), 1027-1041.</t>
    </r>
  </si>
  <si>
    <r>
      <t>Zhang, X., &amp; Lulla, M. (2006). Evaluation of pathogenic indicator bacteria in structural best management practices. </t>
    </r>
    <r>
      <rPr>
        <i/>
        <sz val="10"/>
        <color rgb="FF222222"/>
        <rFont val="Aptos"/>
        <family val="2"/>
      </rPr>
      <t>Journal of Environmental Science and Health, Part A</t>
    </r>
    <r>
      <rPr>
        <sz val="10"/>
        <color rgb="FF222222"/>
        <rFont val="Aptos"/>
        <family val="2"/>
      </rPr>
      <t>, </t>
    </r>
    <r>
      <rPr>
        <i/>
        <sz val="10"/>
        <color rgb="FF222222"/>
        <rFont val="Aptos"/>
        <family val="2"/>
      </rPr>
      <t>41</t>
    </r>
    <r>
      <rPr>
        <sz val="10"/>
        <color rgb="FF222222"/>
        <rFont val="Aptos"/>
        <family val="2"/>
      </rPr>
      <t>(11), 2483-2493.</t>
    </r>
  </si>
  <si>
    <r>
      <t>Hathaway, J. M., Hunt, W. F., Wright, J. D., &amp; Jadlocki, S. (2008). An Evaluation of Pathogen Removal in Stormwater Best Management Practices in Charlotte and Wilmington, North Carolina. In </t>
    </r>
    <r>
      <rPr>
        <i/>
        <sz val="10"/>
        <color rgb="FF222222"/>
        <rFont val="Aptos"/>
        <family val="2"/>
      </rPr>
      <t>2008 Providence, Rhode Island, June 29–July 2, 2008</t>
    </r>
    <r>
      <rPr>
        <sz val="10"/>
        <color rgb="FF222222"/>
        <rFont val="Aptos"/>
        <family val="2"/>
      </rPr>
      <t> (p. 1). American Society of Agricultural and Biological Engineers.</t>
    </r>
  </si>
  <si>
    <r>
      <t>Jones, C. A., Harmel, D., Gentry, T., Redmon, L., &amp; Wagner, K. (2008). </t>
    </r>
    <r>
      <rPr>
        <i/>
        <sz val="10"/>
        <color rgb="FF222222"/>
        <rFont val="Aptos"/>
        <family val="2"/>
      </rPr>
      <t>Environmental Management of Grazing Lands</t>
    </r>
    <r>
      <rPr>
        <sz val="10"/>
        <color rgb="FF222222"/>
        <rFont val="Aptos"/>
        <family val="2"/>
      </rPr>
      <t>. Texas Water Resources Institute.</t>
    </r>
  </si>
  <si>
    <r>
      <t>Kinzelman, J. L., &amp; McLellan, S. L. (2009). Success of science-based best management practices in reducing swimming bans—a case study from Racine, Wisconsin, USA. </t>
    </r>
    <r>
      <rPr>
        <i/>
        <sz val="10"/>
        <color rgb="FF222222"/>
        <rFont val="Aptos"/>
        <family val="2"/>
      </rPr>
      <t>Aquatic Ecosystem Health &amp; Management</t>
    </r>
    <r>
      <rPr>
        <sz val="10"/>
        <color rgb="FF222222"/>
        <rFont val="Aptos"/>
        <family val="2"/>
      </rPr>
      <t>, </t>
    </r>
    <r>
      <rPr>
        <i/>
        <sz val="10"/>
        <color rgb="FF222222"/>
        <rFont val="Aptos"/>
        <family val="2"/>
      </rPr>
      <t>12</t>
    </r>
    <r>
      <rPr>
        <sz val="10"/>
        <color rgb="FF222222"/>
        <rFont val="Aptos"/>
        <family val="2"/>
      </rPr>
      <t>(2), 187-196.</t>
    </r>
  </si>
  <si>
    <r>
      <t>Krometis, L. A. H., Drummey, P. N., Characklis, G. W., &amp; Sobsey, M. D. (2009). Impact of microbial partitioning on wet retention pond effectiveness. </t>
    </r>
    <r>
      <rPr>
        <i/>
        <sz val="10"/>
        <color rgb="FF222222"/>
        <rFont val="Aptos"/>
        <family val="2"/>
      </rPr>
      <t>Journal of environmental engineering</t>
    </r>
    <r>
      <rPr>
        <sz val="10"/>
        <color rgb="FF222222"/>
        <rFont val="Aptos"/>
        <family val="2"/>
      </rPr>
      <t>, </t>
    </r>
    <r>
      <rPr>
        <i/>
        <sz val="10"/>
        <color rgb="FF222222"/>
        <rFont val="Aptos"/>
        <family val="2"/>
      </rPr>
      <t>135</t>
    </r>
    <r>
      <rPr>
        <sz val="10"/>
        <color rgb="FF222222"/>
        <rFont val="Aptos"/>
        <family val="2"/>
      </rPr>
      <t>(9), 758-767.</t>
    </r>
  </si>
  <si>
    <r>
      <t>Li, H., &amp; Davis, A. P. (2009). Water quality improvement through reductions of pollutant loads using bioretention. </t>
    </r>
    <r>
      <rPr>
        <i/>
        <sz val="10"/>
        <color rgb="FF222222"/>
        <rFont val="Aptos"/>
        <family val="2"/>
      </rPr>
      <t>Journal of Environmental Engineering</t>
    </r>
    <r>
      <rPr>
        <sz val="10"/>
        <color rgb="FF222222"/>
        <rFont val="Aptos"/>
        <family val="2"/>
      </rPr>
      <t>, </t>
    </r>
    <r>
      <rPr>
        <i/>
        <sz val="10"/>
        <color rgb="FF222222"/>
        <rFont val="Aptos"/>
        <family val="2"/>
      </rPr>
      <t>135</t>
    </r>
    <r>
      <rPr>
        <sz val="10"/>
        <color rgb="FF222222"/>
        <rFont val="Aptos"/>
        <family val="2"/>
      </rPr>
      <t>(8), 567-576.</t>
    </r>
  </si>
  <si>
    <r>
      <t>Krometis, L. A. H., Characklis, G. W., Drummey, P. N., &amp; Sobsey, M. D. (2010). Comparison of the presence and partitioning behavior of indicator organisms and Salmonella spp. in an urban watershed. </t>
    </r>
    <r>
      <rPr>
        <i/>
        <sz val="10"/>
        <color rgb="FF222222"/>
        <rFont val="Aptos"/>
        <family val="2"/>
      </rPr>
      <t>Journal of Water and Health</t>
    </r>
    <r>
      <rPr>
        <sz val="10"/>
        <color rgb="FF222222"/>
        <rFont val="Aptos"/>
        <family val="2"/>
      </rPr>
      <t>, </t>
    </r>
    <r>
      <rPr>
        <i/>
        <sz val="10"/>
        <color rgb="FF222222"/>
        <rFont val="Aptos"/>
        <family val="2"/>
      </rPr>
      <t>8</t>
    </r>
    <r>
      <rPr>
        <sz val="10"/>
        <color rgb="FF222222"/>
        <rFont val="Aptos"/>
        <family val="2"/>
      </rPr>
      <t>(1), 44-59.</t>
    </r>
  </si>
  <si>
    <r>
      <t>Price, W. D., Burchell, M. R., Hunt, W. F., &amp; Chescheir, G. M. (2010). Kure Beach Dune Infiltration System: Examining Long-Term Effectiveness and Impacts of Stormwater Infiltration through Sand Dunes. In </t>
    </r>
    <r>
      <rPr>
        <i/>
        <sz val="10"/>
        <color rgb="FF222222"/>
        <rFont val="Aptos"/>
        <family val="2"/>
      </rPr>
      <t>2010 Pittsburgh, Pennsylvania, June 20-June 23, 2010</t>
    </r>
    <r>
      <rPr>
        <sz val="10"/>
        <color rgb="FF222222"/>
        <rFont val="Aptos"/>
        <family val="2"/>
      </rPr>
      <t> (p. 1). American Society of Agricultural and Biological Engineers.</t>
    </r>
  </si>
  <si>
    <r>
      <t>Wadzuk, B. M., Rea, M., Woodruff, G., Flynn, K., &amp; Traver, R. G. (2010). Water‐Quality Performance of a Constructed Stormwater Wetland for All Flow Conditions 1. </t>
    </r>
    <r>
      <rPr>
        <i/>
        <sz val="10"/>
        <color rgb="FF222222"/>
        <rFont val="Aptos"/>
        <family val="2"/>
      </rPr>
      <t>JAWRA Journal of the American Water Resources Association</t>
    </r>
    <r>
      <rPr>
        <sz val="10"/>
        <color rgb="FF222222"/>
        <rFont val="Aptos"/>
        <family val="2"/>
      </rPr>
      <t>, </t>
    </r>
    <r>
      <rPr>
        <i/>
        <sz val="10"/>
        <color rgb="FF222222"/>
        <rFont val="Aptos"/>
        <family val="2"/>
      </rPr>
      <t>46</t>
    </r>
    <r>
      <rPr>
        <sz val="10"/>
        <color rgb="FF222222"/>
        <rFont val="Aptos"/>
        <family val="2"/>
      </rPr>
      <t>(2), 385-394.</t>
    </r>
  </si>
  <si>
    <r>
      <t>Wagner, K. L. (2011). </t>
    </r>
    <r>
      <rPr>
        <i/>
        <sz val="10"/>
        <color rgb="FF222222"/>
        <rFont val="Aptos"/>
        <family val="2"/>
      </rPr>
      <t>Evaluation of methods to assess and reduce bacterial contamination of surface water from grazing lands</t>
    </r>
    <r>
      <rPr>
        <sz val="10"/>
        <color rgb="FF222222"/>
        <rFont val="Aptos"/>
        <family val="2"/>
      </rPr>
      <t>. Texas A&amp;M University.</t>
    </r>
  </si>
  <si>
    <r>
      <t>Hathaway, J. M., &amp; Hunt, W. F. (2012). Indicator bacteria performance of storm water control measures in Wilmington, North Carolina. </t>
    </r>
    <r>
      <rPr>
        <i/>
        <sz val="10"/>
        <color rgb="FF222222"/>
        <rFont val="Aptos"/>
        <family val="2"/>
      </rPr>
      <t>Journal of irrigation and drainage engineering</t>
    </r>
    <r>
      <rPr>
        <sz val="10"/>
        <color rgb="FF222222"/>
        <rFont val="Aptos"/>
        <family val="2"/>
      </rPr>
      <t>, </t>
    </r>
    <r>
      <rPr>
        <i/>
        <sz val="10"/>
        <color rgb="FF222222"/>
        <rFont val="Aptos"/>
        <family val="2"/>
      </rPr>
      <t>138</t>
    </r>
    <r>
      <rPr>
        <sz val="10"/>
        <color rgb="FF222222"/>
        <rFont val="Aptos"/>
        <family val="2"/>
      </rPr>
      <t>(2), 185-197.</t>
    </r>
  </si>
  <si>
    <r>
      <t>Hogan, J. N., Daniels, M. E., Watson, F. G., Conrad, P. A., Oates, S. C., Miller, M. A., ... &amp; Miller, W. A. (2012). Longitudinal Poisson regression to evaluate the epidemiology of Cryptosporidium, Giardia, and fecal indicator bacteria in coastal California wetlands. </t>
    </r>
    <r>
      <rPr>
        <i/>
        <sz val="10"/>
        <color rgb="FF222222"/>
        <rFont val="Aptos"/>
        <family val="2"/>
      </rPr>
      <t>Applied and environmental microbiology</t>
    </r>
    <r>
      <rPr>
        <sz val="10"/>
        <color rgb="FF222222"/>
        <rFont val="Aptos"/>
        <family val="2"/>
      </rPr>
      <t>, </t>
    </r>
    <r>
      <rPr>
        <i/>
        <sz val="10"/>
        <color rgb="FF222222"/>
        <rFont val="Aptos"/>
        <family val="2"/>
      </rPr>
      <t>78</t>
    </r>
    <r>
      <rPr>
        <sz val="10"/>
        <color rgb="FF222222"/>
        <rFont val="Aptos"/>
        <family val="2"/>
      </rPr>
      <t>(10), 3606-3613.</t>
    </r>
  </si>
  <si>
    <r>
      <t>Brown, J. S., Stein, E. D., Ackerman, D., Dorsey, J. H., Lyon, J., &amp; Carter, P. M. (2013). Metals and bacteria partitioning to various size particles in Ballona creek storm water runoff. </t>
    </r>
    <r>
      <rPr>
        <i/>
        <sz val="10"/>
        <color rgb="FF222222"/>
        <rFont val="Aptos"/>
        <family val="2"/>
      </rPr>
      <t>Environmental Toxicology and Chemistry</t>
    </r>
    <r>
      <rPr>
        <sz val="10"/>
        <color rgb="FF222222"/>
        <rFont val="Aptos"/>
        <family val="2"/>
      </rPr>
      <t>, </t>
    </r>
    <r>
      <rPr>
        <i/>
        <sz val="10"/>
        <color rgb="FF222222"/>
        <rFont val="Aptos"/>
        <family val="2"/>
      </rPr>
      <t>32</t>
    </r>
    <r>
      <rPr>
        <sz val="10"/>
        <color rgb="FF222222"/>
        <rFont val="Aptos"/>
        <family val="2"/>
      </rPr>
      <t>(2), 320-328.</t>
    </r>
  </si>
  <si>
    <r>
      <t>Wagner, K., Redmon, L., Gentry, T., &amp; Clary, C. (2013). </t>
    </r>
    <r>
      <rPr>
        <i/>
        <sz val="10"/>
        <color rgb="FF222222"/>
        <rFont val="Aptos"/>
        <family val="2"/>
      </rPr>
      <t>Evaluation and Demonstration of BMPs for Cattle on Grazing Lands for the Lone Star Healthy Streams Program</t>
    </r>
    <r>
      <rPr>
        <sz val="10"/>
        <color rgb="FF222222"/>
        <rFont val="Aptos"/>
        <family val="2"/>
      </rPr>
      <t>. Texas Water Resources Institute.</t>
    </r>
  </si>
  <si>
    <r>
      <t>Humphrey, C., Chaplinski, N., O'Driscoll, M., Kelley, T., &amp; Richards, S. (2014). Nutrient and Escherichia coli attenuation in a constructed stormwater wetland in the North Carolina Coastal Plain. </t>
    </r>
    <r>
      <rPr>
        <i/>
        <sz val="10"/>
        <color rgb="FF222222"/>
        <rFont val="Aptos"/>
        <family val="2"/>
      </rPr>
      <t>Environment and Natural Resources Research</t>
    </r>
    <r>
      <rPr>
        <sz val="10"/>
        <color rgb="FF222222"/>
        <rFont val="Aptos"/>
        <family val="2"/>
      </rPr>
      <t>, </t>
    </r>
    <r>
      <rPr>
        <i/>
        <sz val="10"/>
        <color rgb="FF222222"/>
        <rFont val="Aptos"/>
        <family val="2"/>
      </rPr>
      <t>4</t>
    </r>
    <r>
      <rPr>
        <sz val="10"/>
        <color rgb="FF222222"/>
        <rFont val="Aptos"/>
        <family val="2"/>
      </rPr>
      <t>(3), 12.</t>
    </r>
  </si>
  <si>
    <r>
      <t>Brueggen-Boman, T. R., Choi, S. E., &amp; Bouldin, J. L. (2015). Response of water-quality indicators to the implementation of best-management practices in the Upper Strawberry River Watershed, Arkansas. </t>
    </r>
    <r>
      <rPr>
        <i/>
        <sz val="10"/>
        <color rgb="FF222222"/>
        <rFont val="Aptos"/>
        <family val="2"/>
      </rPr>
      <t>Southeastern Naturalist</t>
    </r>
    <r>
      <rPr>
        <sz val="10"/>
        <color rgb="FF222222"/>
        <rFont val="Aptos"/>
        <family val="2"/>
      </rPr>
      <t>, </t>
    </r>
    <r>
      <rPr>
        <i/>
        <sz val="10"/>
        <color rgb="FF222222"/>
        <rFont val="Aptos"/>
        <family val="2"/>
      </rPr>
      <t>14</t>
    </r>
    <r>
      <rPr>
        <sz val="10"/>
        <color rgb="FF222222"/>
        <rFont val="Aptos"/>
        <family val="2"/>
      </rPr>
      <t>(4), 697-713.</t>
    </r>
  </si>
  <si>
    <r>
      <t>Bustamante, J. B. (2016). </t>
    </r>
    <r>
      <rPr>
        <i/>
        <sz val="10"/>
        <color rgb="FF222222"/>
        <rFont val="Aptos"/>
        <family val="2"/>
      </rPr>
      <t>Evaluation and performance of a constructed wetland for stormwater management</t>
    </r>
    <r>
      <rPr>
        <sz val="10"/>
        <color rgb="FF222222"/>
        <rFont val="Aptos"/>
        <family val="2"/>
      </rPr>
      <t> (Doctoral dissertation).</t>
    </r>
  </si>
  <si>
    <r>
      <t>Henderson, D., Smith, J. A., &amp; Fitch, G. M. (2016). Impact of vegetation management on vegetated roadsides and their performance as a low-impact development practice for linear transportation infrastructure. </t>
    </r>
    <r>
      <rPr>
        <i/>
        <sz val="10"/>
        <color rgb="FF222222"/>
        <rFont val="Aptos"/>
        <family val="2"/>
      </rPr>
      <t>Transportation Research Record</t>
    </r>
    <r>
      <rPr>
        <sz val="10"/>
        <color rgb="FF222222"/>
        <rFont val="Aptos"/>
        <family val="2"/>
      </rPr>
      <t>, </t>
    </r>
    <r>
      <rPr>
        <i/>
        <sz val="10"/>
        <color rgb="FF222222"/>
        <rFont val="Aptos"/>
        <family val="2"/>
      </rPr>
      <t>2588</t>
    </r>
    <r>
      <rPr>
        <sz val="10"/>
        <color rgb="FF222222"/>
        <rFont val="Aptos"/>
        <family val="2"/>
      </rPr>
      <t>(1), 172-180.</t>
    </r>
  </si>
  <si>
    <r>
      <t>Larson, D. M., Dodds, W. K., Whiles, M. R., Fulgoni, J. N., &amp; Thompson, T. R. (2016). A before‐and‐after assessment of patch‐burn grazing and riparian fencing along headwater streams. </t>
    </r>
    <r>
      <rPr>
        <i/>
        <sz val="10"/>
        <color rgb="FF222222"/>
        <rFont val="Aptos"/>
        <family val="2"/>
      </rPr>
      <t>Journal of Applied Ecology</t>
    </r>
    <r>
      <rPr>
        <sz val="10"/>
        <color rgb="FF222222"/>
        <rFont val="Aptos"/>
        <family val="2"/>
      </rPr>
      <t>, </t>
    </r>
    <r>
      <rPr>
        <i/>
        <sz val="10"/>
        <color rgb="FF222222"/>
        <rFont val="Aptos"/>
        <family val="2"/>
      </rPr>
      <t>53</t>
    </r>
    <r>
      <rPr>
        <sz val="10"/>
        <color rgb="FF222222"/>
        <rFont val="Aptos"/>
        <family val="2"/>
      </rPr>
      <t>(5), 1543-1553.</t>
    </r>
  </si>
  <si>
    <r>
      <t>Mallin, M. A., Turner, M. I., McIver, M. R., Toothman, B. R., &amp; Freeman, H. C. (2016). Significant reduction of fecal bacteria and suspended solids loading by coastal best management practices. </t>
    </r>
    <r>
      <rPr>
        <i/>
        <sz val="10"/>
        <color rgb="FF222222"/>
        <rFont val="Aptos"/>
        <family val="2"/>
      </rPr>
      <t>Journal of Coastal Research</t>
    </r>
    <r>
      <rPr>
        <sz val="10"/>
        <color rgb="FF222222"/>
        <rFont val="Aptos"/>
        <family val="2"/>
      </rPr>
      <t>, </t>
    </r>
    <r>
      <rPr>
        <i/>
        <sz val="10"/>
        <color rgb="FF222222"/>
        <rFont val="Aptos"/>
        <family val="2"/>
      </rPr>
      <t>32</t>
    </r>
    <r>
      <rPr>
        <sz val="10"/>
        <color rgb="FF222222"/>
        <rFont val="Aptos"/>
        <family val="2"/>
      </rPr>
      <t>(4), 923-931.</t>
    </r>
  </si>
  <si>
    <r>
      <t>Schifman, L. A., Kasaraneni, V. K., Sullivan, R. K., Oyanedel-Craver, V., &amp; Boving, T. B. (2016). Bacteria removal from stormwater runoff using tree filters: a comparison of a conventional and an innovative system. </t>
    </r>
    <r>
      <rPr>
        <i/>
        <sz val="10"/>
        <color rgb="FF222222"/>
        <rFont val="Aptos"/>
        <family val="2"/>
      </rPr>
      <t>Water</t>
    </r>
    <r>
      <rPr>
        <sz val="10"/>
        <color rgb="FF222222"/>
        <rFont val="Aptos"/>
        <family val="2"/>
      </rPr>
      <t>, </t>
    </r>
    <r>
      <rPr>
        <i/>
        <sz val="10"/>
        <color rgb="FF222222"/>
        <rFont val="Aptos"/>
        <family val="2"/>
      </rPr>
      <t>8</t>
    </r>
    <r>
      <rPr>
        <sz val="10"/>
        <color rgb="FF222222"/>
        <rFont val="Aptos"/>
        <family val="2"/>
      </rPr>
      <t>(3), 76.</t>
    </r>
  </si>
  <si>
    <r>
      <t>Alyaseri, I., Zhou, J., Morgan, S. M., &amp; Bartlett, A. (2017). Initial impacts of rain gardens’ application on water quality and quantity in combined sewer: Field-scale experiment. </t>
    </r>
    <r>
      <rPr>
        <i/>
        <sz val="10"/>
        <color rgb="FF222222"/>
        <rFont val="Aptos"/>
        <family val="2"/>
      </rPr>
      <t>Frontiers of Environmental Science &amp; Engineering</t>
    </r>
    <r>
      <rPr>
        <sz val="10"/>
        <color rgb="FF222222"/>
        <rFont val="Aptos"/>
        <family val="2"/>
      </rPr>
      <t>, </t>
    </r>
    <r>
      <rPr>
        <i/>
        <sz val="10"/>
        <color rgb="FF222222"/>
        <rFont val="Aptos"/>
        <family val="2"/>
      </rPr>
      <t>11</t>
    </r>
    <r>
      <rPr>
        <sz val="10"/>
        <color rgb="FF222222"/>
        <rFont val="Aptos"/>
        <family val="2"/>
      </rPr>
      <t>, 1-12.</t>
    </r>
  </si>
  <si>
    <r>
      <t>Youngblood, S., Vogel, J., Brown, G., Storm, D., McLemore, A., &amp; Kandel, S. (2017). Field studies of microbial removal from stormwater by bioretention cells with fly-ash amendment. </t>
    </r>
    <r>
      <rPr>
        <i/>
        <sz val="10"/>
        <color rgb="FF222222"/>
        <rFont val="Aptos"/>
        <family val="2"/>
      </rPr>
      <t>Water</t>
    </r>
    <r>
      <rPr>
        <sz val="10"/>
        <color rgb="FF222222"/>
        <rFont val="Aptos"/>
        <family val="2"/>
      </rPr>
      <t>, </t>
    </r>
    <r>
      <rPr>
        <i/>
        <sz val="10"/>
        <color rgb="FF222222"/>
        <rFont val="Aptos"/>
        <family val="2"/>
      </rPr>
      <t>9</t>
    </r>
    <r>
      <rPr>
        <sz val="10"/>
        <color rgb="FF222222"/>
        <rFont val="Aptos"/>
        <family val="2"/>
      </rPr>
      <t>(7), 526.</t>
    </r>
  </si>
  <si>
    <r>
      <rPr>
        <sz val="10"/>
        <color rgb="FF000000"/>
        <rFont val="Aptos"/>
        <family val="2"/>
      </rPr>
      <t>Mahmoud, A. R. S. (2018). </t>
    </r>
    <r>
      <rPr>
        <i/>
        <sz val="10"/>
        <color rgb="FF222222"/>
        <rFont val="Aptos"/>
        <family val="2"/>
      </rPr>
      <t>Evaluation and Characterization of Removal of Bacteria and Nutrients in Runoff in Bio-Retention Structures in the Lower Rio Grande Valley of Texas</t>
    </r>
    <r>
      <rPr>
        <sz val="10"/>
        <color rgb="FF222222"/>
        <rFont val="Aptos"/>
        <family val="2"/>
      </rPr>
      <t> (Doctoral dissertation, Texas A&amp;M University-Kingsville).</t>
    </r>
  </si>
  <si>
    <r>
      <t>Lewis, D. J., Voeller, D., Saitone, T. L., &amp; Tate, K. W. (2019). Management scale assessment of practices to mitigate cattle microbial water quality impairments of coastal waters. </t>
    </r>
    <r>
      <rPr>
        <i/>
        <sz val="10"/>
        <color rgb="FF222222"/>
        <rFont val="Aptos"/>
        <family val="2"/>
      </rPr>
      <t>Sustainability</t>
    </r>
    <r>
      <rPr>
        <sz val="10"/>
        <color rgb="FF222222"/>
        <rFont val="Aptos"/>
        <family val="2"/>
      </rPr>
      <t>, </t>
    </r>
    <r>
      <rPr>
        <i/>
        <sz val="10"/>
        <color rgb="FF222222"/>
        <rFont val="Aptos"/>
        <family val="2"/>
      </rPr>
      <t>11</t>
    </r>
    <r>
      <rPr>
        <sz val="10"/>
        <color rgb="FF222222"/>
        <rFont val="Aptos"/>
        <family val="2"/>
      </rPr>
      <t>(19), 5516.</t>
    </r>
  </si>
  <si>
    <r>
      <t>Hansen, S., Messer, T., Mittelstet, A., Berry, E. D., Bartelt-Hunt, S., &amp; Abimbola, O. (2020). Escherichia coli concentrations in waters of a reservoir system impacted by cattle and migratory waterfowl. </t>
    </r>
    <r>
      <rPr>
        <i/>
        <sz val="10"/>
        <color rgb="FF222222"/>
        <rFont val="Aptos"/>
        <family val="2"/>
      </rPr>
      <t>Science of The Total Environment</t>
    </r>
    <r>
      <rPr>
        <sz val="10"/>
        <color rgb="FF222222"/>
        <rFont val="Aptos"/>
        <family val="2"/>
      </rPr>
      <t>, </t>
    </r>
    <r>
      <rPr>
        <i/>
        <sz val="10"/>
        <color rgb="FF222222"/>
        <rFont val="Aptos"/>
        <family val="2"/>
      </rPr>
      <t>705</t>
    </r>
    <r>
      <rPr>
        <sz val="10"/>
        <color rgb="FF222222"/>
        <rFont val="Aptos"/>
        <family val="2"/>
      </rPr>
      <t>, 135607.</t>
    </r>
  </si>
  <si>
    <r>
      <t>Grogan, A. E., &amp; Mallin, M. A. (2021). Successful mitigation of stormwater-driven nutrient, fecal bacteria and suspended solids loading in a recreational beach community. </t>
    </r>
    <r>
      <rPr>
        <i/>
        <sz val="10"/>
        <color rgb="FF222222"/>
        <rFont val="Aptos"/>
        <family val="2"/>
      </rPr>
      <t>Journal of Environmental Management</t>
    </r>
    <r>
      <rPr>
        <sz val="10"/>
        <color rgb="FF222222"/>
        <rFont val="Aptos"/>
        <family val="2"/>
      </rPr>
      <t>, </t>
    </r>
    <r>
      <rPr>
        <i/>
        <sz val="10"/>
        <color rgb="FF222222"/>
        <rFont val="Aptos"/>
        <family val="2"/>
      </rPr>
      <t>281</t>
    </r>
    <r>
      <rPr>
        <sz val="10"/>
        <color rgb="FF222222"/>
        <rFont val="Aptos"/>
        <family val="2"/>
      </rPr>
      <t>, 111853.</t>
    </r>
  </si>
  <si>
    <t>Table 1: Summary of log-ratios between pre- and post-treatment fecal indicator bacteria concentrations by pollutant study source. Values greater than zero indicate post-treatment reductions in fecal indicator bacteria.</t>
  </si>
  <si>
    <t>The data summaries below were developed based on the log-ratios between pre- and post-treatment fecal indicator bacteria concentrations.  Analysis was conducted on log-ratios due to assymetries and mathmatical coupling  inherent when assessing percent changes as commonly done in prior studies. More information on this is available in the associated technical report. Log-ratios above zero indicate reductions in fecal indicator bacteria concentration. Exponentiation of log-ratio also provide a predicted ratio of pre-treatment to post-treatment values. For example, the mean log-ratio of Agriculture BMPs is 0.80 (Table 1), exponentiated this equals 2.23. This can be interpreted as pre-treatment concentrations were on average 2.23 times higher than post-treatment concentrations.</t>
  </si>
  <si>
    <t>Non-Point Source Best Management Practices Database (NPS-BMP-DB). Part 1: Fecal Indicator Bacteria</t>
  </si>
  <si>
    <t>Mixed</t>
  </si>
  <si>
    <t>Multiple</t>
  </si>
  <si>
    <t>2023-09-07</t>
  </si>
  <si>
    <t>Kikoyo, D.,  Jain, S., Wright, J., Schramm M. (2023)  Non-Point Source Best Management Practices Database (NPS-BMP-DB) - a searchable database on the effectiveness of BMPs - Part 1: Fecal Indicator Bacteria</t>
  </si>
  <si>
    <t>· Value IDs 3 through 9 updated.  BMP class is now "Multiple" (from manure management) and BMP Category is "Mixed" (from "Structural, Management").  (MS)
· Suburban and urban classes were consolodated to urban due to arbitrary nature of classification. (MS)
· Regressions recalculated. (MS)
· Update suggested citation. (MS)</t>
  </si>
  <si>
    <t>· Initial Database Release. (MS)</t>
  </si>
  <si>
    <t>Table 4: Counts of unique values extracted per state.</t>
  </si>
  <si>
    <t>Figure 9: Map of data counts per state.</t>
  </si>
  <si>
    <t>· Update format of percent reduction plots. (MS) 
· Add map. (MS)</t>
  </si>
  <si>
    <t>2023-09-14</t>
  </si>
  <si>
    <t>Fenced riparian area</t>
  </si>
  <si>
    <t>2023-09-18</t>
  </si>
  <si>
    <t xml:space="preserve">· Quality checks on units and percent change records. (MS) </t>
  </si>
  <si>
    <t>n_Post</t>
  </si>
  <si>
    <t>n_Pre</t>
  </si>
  <si>
    <t>sd_Pre</t>
  </si>
  <si>
    <t>se_Pre</t>
  </si>
  <si>
    <t>sd_Post</t>
  </si>
  <si>
    <t>se_Post</t>
  </si>
  <si>
    <t>Study</t>
  </si>
  <si>
    <t>Link</t>
  </si>
  <si>
    <t>Meals (2001)</t>
  </si>
  <si>
    <t>https://doi.org/10.2166/wst.2001.0280</t>
  </si>
  <si>
    <t>Inamdar et al. (2002)</t>
  </si>
  <si>
    <t>https://doi.org/10.1111/j.1752-1688.2002.tb00999.x</t>
  </si>
  <si>
    <t>Henry &amp; Thurston-Enriquez (2003)</t>
  </si>
  <si>
    <t>https://elibrary.asabe.org/abstract.asp?aid=14033</t>
  </si>
  <si>
    <t>Line, D. E. (2003)</t>
  </si>
  <si>
    <t>https://doi.org/10.13031/2013.12979</t>
  </si>
  <si>
    <t>Pennington et al. (2003)</t>
  </si>
  <si>
    <t>https://doi.org/10.1111/j.1752-1688.2003.tb03690.x</t>
  </si>
  <si>
    <t>Zhang &amp; Lulla (2006)</t>
  </si>
  <si>
    <t>https://doi.org/10.1080/10934520600927484</t>
  </si>
  <si>
    <t>Hathaway et al. (2008)</t>
  </si>
  <si>
    <t>https://doi.org/10.13031/2013.24699</t>
  </si>
  <si>
    <t>https://texashelp.tamu.edu/wp-content/uploads/2016/02/Environmental-Management-of-Grazing-Lands.pdf</t>
  </si>
  <si>
    <t>Kinzelman &amp; McLellan (2009)</t>
  </si>
  <si>
    <t>https://doi.org/10.1080/14634980902907466</t>
  </si>
  <si>
    <t>https://doi.org/10.1061/(ASCE)EE.1943-7870.0000040</t>
  </si>
  <si>
    <t xml:space="preserve"> Krometis et al. (2009)</t>
  </si>
  <si>
    <t>Li &amp; Davis (2009)</t>
  </si>
  <si>
    <t>https://doi.org/10.1061/(ASCE)EE.1943-7870.0000026</t>
  </si>
  <si>
    <t>https://doi.org/10.2166/wh.2009.232</t>
  </si>
  <si>
    <t>Krometis et al. (2010)</t>
  </si>
  <si>
    <t>Price et al. (2010)</t>
  </si>
  <si>
    <t>Wadzuk et al. (2010)</t>
  </si>
  <si>
    <t>https://doi.org/10.1111/j.1752-1688.2009.00408.x</t>
  </si>
  <si>
    <t>https://doi.org/10.13031/2013.29889</t>
  </si>
  <si>
    <t>Wagner (2012)</t>
  </si>
  <si>
    <t>https://hdl.handle.net/1969.1/ETD-TAMU-2011-08-9914</t>
  </si>
  <si>
    <t>Hathaway &amp; Hunt (2012)</t>
  </si>
  <si>
    <t>https://doi.org/10.1061/(ASCE)IR.1943-4774.0000378</t>
  </si>
  <si>
    <t>Hogan et al. (2012)</t>
  </si>
  <si>
    <t>https://doi.org/10.1128/AEM.00578-12</t>
  </si>
  <si>
    <t>https://doi.org/10.1002/etc.2065</t>
  </si>
  <si>
    <t>Brown et al. (2012)</t>
  </si>
  <si>
    <t>https://hdl.handle.net/1969.1/149192</t>
  </si>
  <si>
    <t>Wagner et al. (2012)</t>
  </si>
  <si>
    <t>Wagner et al. (2008)</t>
  </si>
  <si>
    <t>https://doi.org/10.5539/enrr.v4n3p12</t>
  </si>
  <si>
    <t>Humphrey et al. (2014)</t>
  </si>
  <si>
    <t>Brueggen-Boman et al. (2014)</t>
  </si>
  <si>
    <t>https://doi.org/10.1656/058.014.0414</t>
  </si>
  <si>
    <t>Tomlinson et al. (2015)</t>
  </si>
  <si>
    <t>https://bookstore.ksre.ksu.edu/pubs/MF2572.pdf</t>
  </si>
  <si>
    <t>https://hdl.handle.net/1969.1/158916</t>
  </si>
  <si>
    <t>Bustamante (2016)</t>
  </si>
  <si>
    <t>Henderson (2016)</t>
  </si>
  <si>
    <t>https://journals.sagepub.com/doi/abs/10.3141/2588-19</t>
  </si>
  <si>
    <t>Larson et al. (2016)</t>
  </si>
  <si>
    <t>https://doi.org/10.1111/1365-2664.12692</t>
  </si>
  <si>
    <t>Mallin et al. (2016)</t>
  </si>
  <si>
    <t>https://doi.org/10.2112/JCOASTRES-D-15-00195.1</t>
  </si>
  <si>
    <t>Schifman et al. (2016)</t>
  </si>
  <si>
    <t>https://doi.org/10.3390/w8030076</t>
  </si>
  <si>
    <t>Alyaseri et al. (2017)</t>
  </si>
  <si>
    <t>https://doi.org/10.1007/s11783-017-0988-5</t>
  </si>
  <si>
    <t>Youngblood et al. (2017)</t>
  </si>
  <si>
    <t>https://doi.org/10.3390/w9070526</t>
  </si>
  <si>
    <t>http://proxy.library.tamu.edu/login?url=https://www.proquest.com/dissertations-theses/evaluation-characterization-removal-bacteria/docview/2081904701/se-2?accountid=7082</t>
  </si>
  <si>
    <t>Mahmoud (2018)</t>
  </si>
  <si>
    <t>Lewis et al. (2019)</t>
  </si>
  <si>
    <t>https://doi.org/10.3390/su11195516</t>
  </si>
  <si>
    <t>https://doi.org/10.1016/j.scitotenv.2019.135607</t>
  </si>
  <si>
    <t>Hansen et al. (2020)</t>
  </si>
  <si>
    <t>Grogan &amp; Mallin (2021)</t>
  </si>
  <si>
    <t>https://doi.org/10.1016/j.jenvman.2020.111853</t>
  </si>
  <si>
    <t>Darrow (2022)</t>
  </si>
  <si>
    <t>https://scholarworks.lib.csusb.edu/etd/1471</t>
  </si>
  <si>
    <t>min_Pre</t>
  </si>
  <si>
    <t>max_Pre</t>
  </si>
  <si>
    <t>min_Post</t>
  </si>
  <si>
    <t>max_Post</t>
  </si>
  <si>
    <t>https://www.proquest.com/dissertations-theses/evaluation-characterization-removal-bacteria/docview/2081904701/se-2?accountid=7082</t>
  </si>
  <si>
    <t>2023-12-13</t>
  </si>
  <si>
    <t>· Add study author and links to FIB Database sheet. (MS) 
· Add sample variance measures (sd, se, min and max). (MS)
· Edit Grogan &amp; Mallin (2021) entry to concentration table instead of the loading rate table. Also add second concentration table from the study.  (MS)
· Regressions recalculated. (MS)</t>
  </si>
  <si>
    <t>Number of samples in the control or pre-treatment observations.</t>
  </si>
  <si>
    <t>Mean fecal indicator bacteria in control or pre-treatment (without BMP).</t>
  </si>
  <si>
    <t>Mean fecal indicator bacteria in experiment or post-treatment (with BMP).</t>
  </si>
  <si>
    <t>Standard deviation of the control or pre-treatment observations.</t>
  </si>
  <si>
    <t>Standard error of the mean of the control or pre-treatment observations.</t>
  </si>
  <si>
    <t>Minimum observed control or pre-treatment value.</t>
  </si>
  <si>
    <t>Standard deviation of the experiment or post-treatment observations.</t>
  </si>
  <si>
    <t>Standard error of the mean of the experiment or post-treatment observations.</t>
  </si>
  <si>
    <t>Minimum observed experiment or post-treatment value.</t>
  </si>
  <si>
    <t>Maximum observed experiment or post-treatment value.</t>
  </si>
  <si>
    <t>Maximum observed control or pre-treatment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</si>
</sst>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0.00000000"/>
  </numFmts>
  <fonts count="32" x14ac:knownFonts="1">
    <font>
      <sz val="11"/>
      <color theme="1"/>
      <name val="Calibri"/>
      <family val="2"/>
      <scheme val="minor"/>
    </font>
    <font>
      <sz val="11"/>
      <color theme="1"/>
      <name val="Aptos"/>
      <family val="2"/>
    </font>
    <font>
      <sz val="11"/>
      <color theme="1"/>
      <name val="Aptos"/>
      <family val="2"/>
    </font>
    <font>
      <sz val="11"/>
      <color theme="1"/>
      <name val="Aptos"/>
      <family val="2"/>
    </font>
    <font>
      <sz val="11"/>
      <color theme="1"/>
      <name val="Aptos"/>
      <family val="2"/>
    </font>
    <font>
      <sz val="11"/>
      <color theme="1"/>
      <name val="Aptos"/>
      <family val="2"/>
    </font>
    <font>
      <sz val="11"/>
      <color theme="1"/>
      <name val="Aptos"/>
      <family val="2"/>
    </font>
    <font>
      <sz val="11"/>
      <color theme="1"/>
      <name val="Aptos"/>
      <family val="2"/>
    </font>
    <font>
      <sz val="11"/>
      <color theme="1"/>
      <name val="Aptos"/>
      <family val="2"/>
    </font>
    <font>
      <sz val="11"/>
      <color theme="1"/>
      <name val="Calibri"/>
      <family val="2"/>
      <scheme val="minor"/>
    </font>
    <font>
      <u/>
      <sz val="11"/>
      <color theme="10"/>
      <name val="Calibri"/>
      <family val="2"/>
      <scheme val="minor"/>
    </font>
    <font>
      <u/>
      <sz val="10"/>
      <color indexed="12"/>
      <name val="MS Sans Serif"/>
      <family val="2"/>
    </font>
    <font>
      <sz val="10"/>
      <name val="MS Sans Serif"/>
    </font>
    <font>
      <sz val="11"/>
      <color theme="1"/>
      <name val="Aptos"/>
      <family val="2"/>
    </font>
    <font>
      <b/>
      <sz val="11"/>
      <color theme="1"/>
      <name val="Aptos"/>
      <family val="2"/>
    </font>
    <font>
      <i/>
      <sz val="11"/>
      <color theme="1"/>
      <name val="Aptos"/>
      <family val="2"/>
    </font>
    <font>
      <b/>
      <sz val="12"/>
      <name val="Aptos"/>
      <family val="2"/>
    </font>
    <font>
      <sz val="10"/>
      <color theme="1"/>
      <name val="Aptos"/>
      <family val="2"/>
    </font>
    <font>
      <i/>
      <sz val="10"/>
      <color theme="1"/>
      <name val="Aptos"/>
      <family val="2"/>
    </font>
    <font>
      <sz val="10"/>
      <name val="Aptos"/>
      <family val="2"/>
    </font>
    <font>
      <i/>
      <sz val="10"/>
      <name val="Aptos"/>
      <family val="2"/>
    </font>
    <font>
      <sz val="10"/>
      <color rgb="FF000000"/>
      <name val="Aptos"/>
      <family val="2"/>
    </font>
    <font>
      <b/>
      <sz val="10"/>
      <color theme="1"/>
      <name val="Aptos"/>
      <family val="2"/>
    </font>
    <font>
      <i/>
      <sz val="10"/>
      <color rgb="FF222222"/>
      <name val="Aptos"/>
      <family val="2"/>
    </font>
    <font>
      <sz val="10"/>
      <color rgb="FF222222"/>
      <name val="Aptos"/>
      <family val="2"/>
    </font>
    <font>
      <b/>
      <sz val="12"/>
      <color theme="1"/>
      <name val="Aptos"/>
      <family val="2"/>
    </font>
    <font>
      <b/>
      <sz val="16"/>
      <color theme="1"/>
      <name val="Aptos"/>
      <family val="2"/>
    </font>
    <font>
      <b/>
      <sz val="28"/>
      <color theme="1"/>
      <name val="Aptos"/>
      <family val="2"/>
    </font>
    <font>
      <sz val="12"/>
      <color theme="1"/>
      <name val="Aptos"/>
      <family val="2"/>
    </font>
    <font>
      <u/>
      <sz val="10"/>
      <color theme="10"/>
      <name val="Aptos"/>
      <family val="2"/>
    </font>
    <font>
      <b/>
      <sz val="14"/>
      <color theme="1"/>
      <name val="Aptos"/>
      <family val="2"/>
    </font>
    <font>
      <i/>
      <sz val="11"/>
      <color theme="1"/>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0" tint="-4.9989318521683403E-2"/>
        <bgColor theme="6" tint="0.79998168889431442"/>
      </patternFill>
    </fill>
    <fill>
      <patternFill patternType="solid">
        <fgColor theme="0" tint="-4.9989318521683403E-2"/>
        <bgColor indexed="64"/>
      </patternFill>
    </fill>
    <fill>
      <patternFill patternType="solid">
        <fgColor theme="7"/>
        <bgColor indexed="64"/>
      </patternFill>
    </fill>
  </fills>
  <borders count="6">
    <border>
      <left/>
      <right/>
      <top/>
      <bottom/>
      <diagonal/>
    </border>
    <border>
      <left/>
      <right/>
      <top/>
      <bottom style="thin">
        <color theme="6"/>
      </bottom>
      <diagonal/>
    </border>
    <border>
      <left/>
      <right/>
      <top/>
      <bottom style="thin">
        <color indexed="64"/>
      </bottom>
      <diagonal/>
    </border>
    <border>
      <left/>
      <right/>
      <top style="thin">
        <color indexed="64"/>
      </top>
      <bottom style="double">
        <color indexed="64"/>
      </bottom>
      <diagonal/>
    </border>
    <border>
      <left/>
      <right/>
      <top/>
      <bottom style="medium">
        <color indexed="64"/>
      </bottom>
      <diagonal/>
    </border>
    <border>
      <left/>
      <right/>
      <top style="medium">
        <color indexed="64"/>
      </top>
      <bottom style="thin">
        <color indexed="64"/>
      </bottom>
      <diagonal/>
    </border>
  </borders>
  <cellStyleXfs count="5">
    <xf numFmtId="0" fontId="0" fillId="0" borderId="0"/>
    <xf numFmtId="9" fontId="9"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0" borderId="0"/>
  </cellStyleXfs>
  <cellXfs count="92">
    <xf numFmtId="0" fontId="0" fillId="0" borderId="0" xfId="0"/>
    <xf numFmtId="0" fontId="13" fillId="0" borderId="0" xfId="0" applyFont="1"/>
    <xf numFmtId="0" fontId="13" fillId="0" borderId="3" xfId="0" applyFont="1" applyBorder="1"/>
    <xf numFmtId="0" fontId="13" fillId="0" borderId="3" xfId="0" applyFont="1" applyBorder="1" applyAlignment="1">
      <alignment horizontal="right"/>
    </xf>
    <xf numFmtId="0" fontId="13" fillId="0" borderId="0" xfId="0" applyFont="1" applyAlignment="1">
      <alignment horizontal="right"/>
    </xf>
    <xf numFmtId="2" fontId="13" fillId="0" borderId="0" xfId="0" applyNumberFormat="1" applyFont="1" applyAlignment="1">
      <alignment horizontal="right"/>
    </xf>
    <xf numFmtId="0" fontId="13" fillId="0" borderId="2" xfId="0" applyFont="1" applyBorder="1"/>
    <xf numFmtId="0" fontId="13" fillId="0" borderId="2" xfId="0" applyFont="1" applyBorder="1" applyAlignment="1">
      <alignment horizontal="right"/>
    </xf>
    <xf numFmtId="2" fontId="13" fillId="0" borderId="2" xfId="0" applyNumberFormat="1" applyFont="1" applyBorder="1" applyAlignment="1">
      <alignment horizontal="right"/>
    </xf>
    <xf numFmtId="0" fontId="14" fillId="0" borderId="0" xfId="0" applyFont="1"/>
    <xf numFmtId="0" fontId="8" fillId="0" borderId="0" xfId="0" applyFont="1"/>
    <xf numFmtId="0" fontId="15" fillId="0" borderId="0" xfId="0" applyFont="1" applyAlignment="1">
      <alignment horizontal="centerContinuous"/>
    </xf>
    <xf numFmtId="0" fontId="15" fillId="0" borderId="0" xfId="0" applyFont="1" applyAlignment="1">
      <alignment horizontal="center"/>
    </xf>
    <xf numFmtId="0" fontId="16" fillId="2" borderId="0" xfId="0" applyFont="1" applyFill="1" applyAlignment="1">
      <alignment horizontal="left"/>
    </xf>
    <xf numFmtId="164" fontId="16" fillId="2" borderId="0" xfId="0" applyNumberFormat="1" applyFont="1" applyFill="1" applyAlignment="1">
      <alignment horizontal="left"/>
    </xf>
    <xf numFmtId="2" fontId="16" fillId="2" borderId="0" xfId="0" applyNumberFormat="1" applyFont="1" applyFill="1" applyAlignment="1">
      <alignment horizontal="left"/>
    </xf>
    <xf numFmtId="1" fontId="16" fillId="2" borderId="1" xfId="0" applyNumberFormat="1" applyFont="1" applyFill="1" applyBorder="1" applyAlignment="1">
      <alignment horizontal="left"/>
    </xf>
    <xf numFmtId="0" fontId="17" fillId="0" borderId="0" xfId="0" applyFont="1"/>
    <xf numFmtId="0" fontId="17" fillId="0" borderId="0" xfId="0" applyFont="1" applyAlignment="1">
      <alignment horizontal="center"/>
    </xf>
    <xf numFmtId="0" fontId="18" fillId="0" borderId="0" xfId="0" applyFont="1"/>
    <xf numFmtId="164" fontId="17" fillId="0" borderId="0" xfId="0" applyNumberFormat="1" applyFont="1" applyAlignment="1">
      <alignment horizontal="right"/>
    </xf>
    <xf numFmtId="166" fontId="17" fillId="0" borderId="0" xfId="0" applyNumberFormat="1" applyFont="1" applyAlignment="1">
      <alignment horizontal="right"/>
    </xf>
    <xf numFmtId="0" fontId="17" fillId="0" borderId="0" xfId="0" applyFont="1" applyAlignment="1">
      <alignment horizontal="left"/>
    </xf>
    <xf numFmtId="1" fontId="17" fillId="0" borderId="0" xfId="0" applyNumberFormat="1" applyFont="1" applyAlignment="1">
      <alignment horizontal="right"/>
    </xf>
    <xf numFmtId="49" fontId="17" fillId="0" borderId="0" xfId="0" applyNumberFormat="1" applyFont="1" applyAlignment="1">
      <alignment horizontal="left"/>
    </xf>
    <xf numFmtId="165" fontId="17" fillId="0" borderId="0" xfId="0" applyNumberFormat="1" applyFont="1" applyAlignment="1">
      <alignment horizontal="left"/>
    </xf>
    <xf numFmtId="165" fontId="17" fillId="0" borderId="0" xfId="0" applyNumberFormat="1" applyFont="1"/>
    <xf numFmtId="1" fontId="17" fillId="0" borderId="0" xfId="0" applyNumberFormat="1" applyFont="1"/>
    <xf numFmtId="166" fontId="19" fillId="0" borderId="0" xfId="0" applyNumberFormat="1" applyFont="1" applyAlignment="1">
      <alignment horizontal="right"/>
    </xf>
    <xf numFmtId="0" fontId="19" fillId="0" borderId="0" xfId="0" applyFont="1"/>
    <xf numFmtId="1" fontId="19" fillId="0" borderId="0" xfId="0" applyNumberFormat="1" applyFont="1" applyAlignment="1">
      <alignment horizontal="right"/>
    </xf>
    <xf numFmtId="1" fontId="17" fillId="0" borderId="0" xfId="1" applyNumberFormat="1" applyFont="1" applyFill="1" applyAlignment="1">
      <alignment horizontal="right"/>
    </xf>
    <xf numFmtId="0" fontId="20" fillId="0" borderId="0" xfId="0" applyFont="1"/>
    <xf numFmtId="0" fontId="21" fillId="0" borderId="0" xfId="0" applyFont="1"/>
    <xf numFmtId="164" fontId="21" fillId="0" borderId="0" xfId="0" applyNumberFormat="1" applyFont="1" applyAlignment="1">
      <alignment horizontal="right"/>
    </xf>
    <xf numFmtId="166" fontId="21" fillId="0" borderId="0" xfId="0" applyNumberFormat="1" applyFont="1" applyAlignment="1">
      <alignment horizontal="right"/>
    </xf>
    <xf numFmtId="1" fontId="21" fillId="0" borderId="0" xfId="0" applyNumberFormat="1" applyFont="1" applyAlignment="1">
      <alignment horizontal="right"/>
    </xf>
    <xf numFmtId="0" fontId="22" fillId="0" borderId="0" xfId="0" applyFont="1" applyAlignment="1">
      <alignment horizontal="center"/>
    </xf>
    <xf numFmtId="0" fontId="22" fillId="0" borderId="0" xfId="0" applyFont="1"/>
    <xf numFmtId="0" fontId="19" fillId="0" borderId="0" xfId="0" applyFont="1" applyAlignment="1">
      <alignment horizontal="left"/>
    </xf>
    <xf numFmtId="164" fontId="19" fillId="0" borderId="0" xfId="0" applyNumberFormat="1" applyFont="1" applyAlignment="1">
      <alignment horizontal="left"/>
    </xf>
    <xf numFmtId="2" fontId="19" fillId="0" borderId="0" xfId="0" applyNumberFormat="1" applyFont="1" applyAlignment="1">
      <alignment horizontal="left"/>
    </xf>
    <xf numFmtId="1" fontId="19" fillId="0" borderId="0" xfId="0" applyNumberFormat="1" applyFont="1" applyAlignment="1">
      <alignment horizontal="left"/>
    </xf>
    <xf numFmtId="0" fontId="19" fillId="3" borderId="0" xfId="0" applyFont="1" applyFill="1" applyAlignment="1">
      <alignment horizontal="left"/>
    </xf>
    <xf numFmtId="0" fontId="19" fillId="4" borderId="0" xfId="0" applyFont="1" applyFill="1"/>
    <xf numFmtId="0" fontId="19" fillId="0" borderId="1" xfId="0" applyFont="1" applyBorder="1" applyAlignment="1">
      <alignment horizontal="left"/>
    </xf>
    <xf numFmtId="0" fontId="26" fillId="0" borderId="0" xfId="0" applyFont="1" applyAlignment="1">
      <alignment vertical="center"/>
    </xf>
    <xf numFmtId="0" fontId="27" fillId="0" borderId="0" xfId="0" applyFont="1" applyAlignment="1">
      <alignment vertical="center"/>
    </xf>
    <xf numFmtId="0" fontId="27" fillId="0" borderId="0" xfId="0" applyFont="1"/>
    <xf numFmtId="0" fontId="22" fillId="0" borderId="0" xfId="0" applyFont="1" applyAlignment="1">
      <alignment horizontal="center" vertical="center"/>
    </xf>
    <xf numFmtId="0" fontId="22" fillId="0" borderId="0" xfId="0" applyFont="1" applyAlignment="1">
      <alignment horizontal="left" vertical="center"/>
    </xf>
    <xf numFmtId="0" fontId="27" fillId="0" borderId="0" xfId="0" applyFont="1" applyAlignment="1">
      <alignment horizontal="center" vertical="center"/>
    </xf>
    <xf numFmtId="0" fontId="17" fillId="0" borderId="0" xfId="0" applyFont="1" applyAlignment="1">
      <alignment vertical="center" wrapText="1"/>
    </xf>
    <xf numFmtId="0" fontId="14" fillId="4" borderId="0" xfId="0" applyFont="1" applyFill="1"/>
    <xf numFmtId="0" fontId="29" fillId="0" borderId="0" xfId="2" applyFont="1" applyBorder="1"/>
    <xf numFmtId="0" fontId="29" fillId="0" borderId="0" xfId="2" applyFont="1"/>
    <xf numFmtId="0" fontId="8" fillId="0" borderId="0" xfId="0" applyFont="1" applyAlignment="1">
      <alignment vertical="top"/>
    </xf>
    <xf numFmtId="49" fontId="8" fillId="0" borderId="0" xfId="0" applyNumberFormat="1" applyFont="1" applyAlignment="1">
      <alignment vertical="top"/>
    </xf>
    <xf numFmtId="49" fontId="7" fillId="0" borderId="0" xfId="0" applyNumberFormat="1" applyFont="1" applyAlignment="1">
      <alignment vertical="top"/>
    </xf>
    <xf numFmtId="0" fontId="6" fillId="0" borderId="0" xfId="0" applyFont="1" applyAlignment="1">
      <alignment vertical="top"/>
    </xf>
    <xf numFmtId="0" fontId="6" fillId="0" borderId="0" xfId="0" applyFont="1" applyAlignment="1">
      <alignment vertical="top" wrapText="1"/>
    </xf>
    <xf numFmtId="0" fontId="5" fillId="0" borderId="0" xfId="0" applyFont="1"/>
    <xf numFmtId="0" fontId="4" fillId="0" borderId="0" xfId="0" applyFont="1"/>
    <xf numFmtId="0" fontId="13" fillId="0" borderId="0" xfId="0" applyFont="1" applyAlignment="1">
      <alignment horizontal="left"/>
    </xf>
    <xf numFmtId="0" fontId="5" fillId="0" borderId="3" xfId="0" applyFont="1" applyBorder="1" applyAlignment="1">
      <alignment horizontal="left"/>
    </xf>
    <xf numFmtId="0" fontId="5" fillId="0" borderId="3" xfId="0" applyFont="1" applyBorder="1" applyAlignment="1">
      <alignment horizontal="right"/>
    </xf>
    <xf numFmtId="0" fontId="13" fillId="0" borderId="2" xfId="0" applyFont="1" applyBorder="1" applyAlignment="1">
      <alignment horizontal="left"/>
    </xf>
    <xf numFmtId="49" fontId="4" fillId="0" borderId="0" xfId="0" applyNumberFormat="1" applyFont="1" applyAlignment="1">
      <alignment vertical="top"/>
    </xf>
    <xf numFmtId="49" fontId="3" fillId="0" borderId="0" xfId="0" applyNumberFormat="1" applyFont="1" applyAlignment="1">
      <alignment vertical="top"/>
    </xf>
    <xf numFmtId="0" fontId="3" fillId="0" borderId="0" xfId="0" applyFont="1" applyAlignment="1">
      <alignment vertical="top" wrapText="1"/>
    </xf>
    <xf numFmtId="0" fontId="3" fillId="0" borderId="0" xfId="0" applyFont="1"/>
    <xf numFmtId="0" fontId="10" fillId="0" borderId="0" xfId="2" applyAlignment="1">
      <alignment horizontal="center"/>
    </xf>
    <xf numFmtId="0" fontId="10" fillId="0" borderId="0" xfId="2"/>
    <xf numFmtId="0" fontId="2" fillId="0" borderId="0" xfId="0" applyFont="1" applyAlignment="1">
      <alignment wrapText="1"/>
    </xf>
    <xf numFmtId="0" fontId="8" fillId="0" borderId="0" xfId="0" applyFont="1" applyAlignment="1">
      <alignment horizontal="right" vertical="top"/>
    </xf>
    <xf numFmtId="49" fontId="2" fillId="0" borderId="0" xfId="0" applyNumberFormat="1" applyFont="1" applyAlignment="1">
      <alignment horizontal="left" vertical="top"/>
    </xf>
    <xf numFmtId="0" fontId="0" fillId="0" borderId="4" xfId="0" applyBorder="1"/>
    <xf numFmtId="0" fontId="31" fillId="0" borderId="5" xfId="0" applyFont="1" applyBorder="1" applyAlignment="1">
      <alignment horizontal="center"/>
    </xf>
    <xf numFmtId="0" fontId="31" fillId="0" borderId="5" xfId="0" applyFont="1" applyBorder="1" applyAlignment="1">
      <alignment horizontal="centerContinuous"/>
    </xf>
    <xf numFmtId="0" fontId="30" fillId="0" borderId="0" xfId="0" applyFont="1" applyAlignment="1">
      <alignment horizontal="left" vertical="center"/>
    </xf>
    <xf numFmtId="0" fontId="25" fillId="2" borderId="0" xfId="0" applyFont="1" applyFill="1" applyAlignment="1">
      <alignment horizontal="left"/>
    </xf>
    <xf numFmtId="0" fontId="28" fillId="2" borderId="0" xfId="0" applyFont="1" applyFill="1" applyAlignment="1">
      <alignment horizontal="left"/>
    </xf>
    <xf numFmtId="0" fontId="25" fillId="2" borderId="0" xfId="0" applyFont="1" applyFill="1" applyAlignment="1">
      <alignment horizontal="left" vertical="center"/>
    </xf>
    <xf numFmtId="0" fontId="17" fillId="0" borderId="0" xfId="0" applyFont="1" applyAlignment="1">
      <alignment horizontal="left" wrapText="1"/>
    </xf>
    <xf numFmtId="0" fontId="17" fillId="0" borderId="0" xfId="0" applyFont="1" applyAlignment="1">
      <alignment horizontal="left" vertical="center" wrapText="1"/>
    </xf>
    <xf numFmtId="0" fontId="25" fillId="2" borderId="0" xfId="0" applyFont="1" applyFill="1" applyAlignment="1">
      <alignment horizontal="left" wrapText="1"/>
    </xf>
    <xf numFmtId="0" fontId="8" fillId="0" borderId="0" xfId="0" applyFont="1" applyAlignment="1">
      <alignment wrapText="1"/>
    </xf>
    <xf numFmtId="0" fontId="13" fillId="0" borderId="2" xfId="0" applyFont="1" applyBorder="1"/>
    <xf numFmtId="0" fontId="13" fillId="5" borderId="2" xfId="0" applyFont="1" applyFill="1" applyBorder="1" applyProtection="1">
      <protection locked="0"/>
    </xf>
    <xf numFmtId="0" fontId="13" fillId="0" borderId="0" xfId="0" applyFont="1"/>
    <xf numFmtId="0" fontId="13" fillId="5" borderId="0" xfId="0" applyFont="1" applyFill="1" applyProtection="1">
      <protection locked="0"/>
    </xf>
    <xf numFmtId="0" fontId="13" fillId="0" borderId="3" xfId="0" applyFont="1" applyBorder="1"/>
  </cellXfs>
  <cellStyles count="5">
    <cellStyle name="Hyperlink" xfId="2" builtinId="8"/>
    <cellStyle name="Hyperlink 2" xfId="3" xr:uid="{07AB57B5-CDD7-4236-A8BF-D0246ED02BD5}"/>
    <cellStyle name="Normal" xfId="0" builtinId="0"/>
    <cellStyle name="Normal 2" xfId="4" xr:uid="{9455A397-F134-4948-81BC-A1DAAF38F97E}"/>
    <cellStyle name="Percent" xfId="1" builtinId="5"/>
  </cellStyles>
  <dxfs count="4">
    <dxf>
      <font>
        <b val="0"/>
        <strike val="0"/>
        <outline val="0"/>
        <shadow val="0"/>
        <u val="none"/>
        <vertAlign val="baseline"/>
        <sz val="10"/>
        <color auto="1"/>
        <name val="Aptos"/>
        <family val="2"/>
        <scheme val="none"/>
      </font>
    </dxf>
    <dxf>
      <font>
        <b val="0"/>
        <i val="0"/>
        <strike val="0"/>
        <condense val="0"/>
        <extend val="0"/>
        <outline val="0"/>
        <shadow val="0"/>
        <u val="none"/>
        <vertAlign val="baseline"/>
        <sz val="10"/>
        <color auto="1"/>
        <name val="Aptos"/>
        <family val="2"/>
        <scheme val="none"/>
      </font>
      <alignment horizontal="left" vertical="bottom" textRotation="0" wrapText="0" indent="0" justifyLastLine="0" shrinkToFit="0" readingOrder="0"/>
    </dxf>
    <dxf>
      <font>
        <b val="0"/>
        <strike val="0"/>
        <outline val="0"/>
        <shadow val="0"/>
        <u val="none"/>
        <vertAlign val="baseline"/>
        <sz val="10"/>
        <color auto="1"/>
        <name val="Aptos"/>
        <family val="2"/>
        <scheme val="none"/>
      </font>
    </dxf>
    <dxf>
      <font>
        <b val="0"/>
        <strike val="0"/>
        <outline val="0"/>
        <shadow val="0"/>
        <u val="none"/>
        <vertAlign val="baseline"/>
        <sz val="10"/>
        <color auto="1"/>
        <name val="Aptos"/>
        <family val="2"/>
        <scheme val="none"/>
      </font>
    </dxf>
  </dxfs>
  <tableStyles count="0" defaultTableStyle="TableStyleMedium2" defaultPivotStyle="PivotStyleLight16"/>
  <colors>
    <mruColors>
      <color rgb="FFE2C66B"/>
      <color rgb="FFBFA830"/>
      <color rgb="FF12433F"/>
      <color rgb="FF063A46"/>
      <color rgb="FFFEE4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8.8318751822688835E-2"/>
                  <c:y val="-8.9280766987459903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Data'!$B$3:$B$25</c:f>
              <c:numCache>
                <c:formatCode>General</c:formatCode>
                <c:ptCount val="23"/>
                <c:pt idx="0">
                  <c:v>4.6347289882296359</c:v>
                </c:pt>
                <c:pt idx="1">
                  <c:v>6.9819346771563886</c:v>
                </c:pt>
                <c:pt idx="2">
                  <c:v>7.0808678966907816</c:v>
                </c:pt>
                <c:pt idx="3">
                  <c:v>6.363028103540465</c:v>
                </c:pt>
                <c:pt idx="4">
                  <c:v>7.0900768357760917</c:v>
                </c:pt>
                <c:pt idx="5">
                  <c:v>10.858998997563564</c:v>
                </c:pt>
                <c:pt idx="6">
                  <c:v>10.456510225001907</c:v>
                </c:pt>
                <c:pt idx="7">
                  <c:v>11.906722768210711</c:v>
                </c:pt>
                <c:pt idx="8">
                  <c:v>11.111103711776863</c:v>
                </c:pt>
                <c:pt idx="9">
                  <c:v>12.793859310432293</c:v>
                </c:pt>
                <c:pt idx="10">
                  <c:v>11.042425712675803</c:v>
                </c:pt>
                <c:pt idx="11">
                  <c:v>8.4062616307089559</c:v>
                </c:pt>
                <c:pt idx="12">
                  <c:v>10.850268691408282</c:v>
                </c:pt>
                <c:pt idx="13">
                  <c:v>5.0814043649844631</c:v>
                </c:pt>
                <c:pt idx="14">
                  <c:v>9.3727992996738863</c:v>
                </c:pt>
                <c:pt idx="15">
                  <c:v>13.484476905397724</c:v>
                </c:pt>
                <c:pt idx="16">
                  <c:v>5.7203117766074119</c:v>
                </c:pt>
              </c:numCache>
            </c:numRef>
          </c:xVal>
          <c:yVal>
            <c:numRef>
              <c:f>'Regression Data'!$C$3:$C$25</c:f>
              <c:numCache>
                <c:formatCode>General</c:formatCode>
                <c:ptCount val="23"/>
                <c:pt idx="0">
                  <c:v>5.2203558250783244</c:v>
                </c:pt>
                <c:pt idx="1">
                  <c:v>7.2203738367239492</c:v>
                </c:pt>
                <c:pt idx="2">
                  <c:v>6.5057840601282289</c:v>
                </c:pt>
                <c:pt idx="3">
                  <c:v>6.7214257007906433</c:v>
                </c:pt>
                <c:pt idx="4">
                  <c:v>8.0391573904732372</c:v>
                </c:pt>
                <c:pt idx="5">
                  <c:v>10.621327345686446</c:v>
                </c:pt>
                <c:pt idx="6">
                  <c:v>9.4970219440943797</c:v>
                </c:pt>
                <c:pt idx="7">
                  <c:v>10.278149751489247</c:v>
                </c:pt>
                <c:pt idx="8">
                  <c:v>10.231711580300844</c:v>
                </c:pt>
                <c:pt idx="9">
                  <c:v>10.390532647636716</c:v>
                </c:pt>
                <c:pt idx="10">
                  <c:v>9.9139328103976663</c:v>
                </c:pt>
                <c:pt idx="11">
                  <c:v>8.7460802173575125</c:v>
                </c:pt>
                <c:pt idx="12">
                  <c:v>8.6881167032578226</c:v>
                </c:pt>
                <c:pt idx="13">
                  <c:v>6.1527326947041043</c:v>
                </c:pt>
                <c:pt idx="14">
                  <c:v>8.509967146324497</c:v>
                </c:pt>
                <c:pt idx="15">
                  <c:v>12.363460935778917</c:v>
                </c:pt>
                <c:pt idx="16">
                  <c:v>3.2958368660043291</c:v>
                </c:pt>
              </c:numCache>
            </c:numRef>
          </c:yVal>
          <c:smooth val="0"/>
          <c:extLst>
            <c:ext xmlns:c16="http://schemas.microsoft.com/office/drawing/2014/chart" uri="{C3380CC4-5D6E-409C-BE32-E72D297353CC}">
              <c16:uniqueId val="{00000001-97B2-4B3F-A764-2AE3F4203553}"/>
            </c:ext>
          </c:extLst>
        </c:ser>
        <c:ser>
          <c:idx val="1"/>
          <c:order val="1"/>
          <c:spPr>
            <a:ln w="25400" cap="rnd">
              <a:solidFill>
                <a:schemeClr val="bg1">
                  <a:lumMod val="50000"/>
                  <a:alpha val="50000"/>
                </a:schemeClr>
              </a:solidFill>
              <a:prstDash val="dash"/>
              <a:round/>
            </a:ln>
            <a:effectLst/>
          </c:spPr>
          <c:marker>
            <c:symbol val="none"/>
          </c:marker>
          <c:xVal>
            <c:numRef>
              <c:f>'Regression Data'!$E$3:$E$4</c:f>
              <c:numCache>
                <c:formatCode>General</c:formatCode>
                <c:ptCount val="2"/>
                <c:pt idx="0">
                  <c:v>0</c:v>
                </c:pt>
                <c:pt idx="1">
                  <c:v>16</c:v>
                </c:pt>
              </c:numCache>
            </c:numRef>
          </c:xVal>
          <c:yVal>
            <c:numRef>
              <c:f>'Regression Data'!$F$3:$F$4</c:f>
              <c:numCache>
                <c:formatCode>General</c:formatCode>
                <c:ptCount val="2"/>
                <c:pt idx="0">
                  <c:v>0</c:v>
                </c:pt>
                <c:pt idx="1">
                  <c:v>16</c:v>
                </c:pt>
              </c:numCache>
            </c:numRef>
          </c:yVal>
          <c:smooth val="0"/>
          <c:extLst>
            <c:ext xmlns:c16="http://schemas.microsoft.com/office/drawing/2014/chart" uri="{C3380CC4-5D6E-409C-BE32-E72D297353CC}">
              <c16:uniqueId val="{00000002-97B2-4B3F-A764-2AE3F4203553}"/>
            </c:ext>
          </c:extLst>
        </c:ser>
        <c:dLbls>
          <c:showLegendKey val="0"/>
          <c:showVal val="0"/>
          <c:showCatName val="0"/>
          <c:showSerName val="0"/>
          <c:showPercent val="0"/>
          <c:showBubbleSize val="0"/>
        </c:dLbls>
        <c:axId val="929902848"/>
        <c:axId val="1613036752"/>
      </c:scatterChart>
      <c:valAx>
        <c:axId val="929902848"/>
        <c:scaling>
          <c:orientation val="minMax"/>
          <c:max val="16"/>
          <c:min val="0"/>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613036752"/>
        <c:crosses val="autoZero"/>
        <c:crossBetween val="midCat"/>
      </c:valAx>
      <c:valAx>
        <c:axId val="1613036752"/>
        <c:scaling>
          <c:orientation val="minMax"/>
          <c:max val="16"/>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92990284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0.15921332750072908"/>
                  <c:y val="-3.7194881889763783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Data'!$B$27:$B$70</c:f>
              <c:numCache>
                <c:formatCode>General</c:formatCode>
                <c:ptCount val="44"/>
                <c:pt idx="0">
                  <c:v>9.1758524415175096</c:v>
                </c:pt>
                <c:pt idx="1">
                  <c:v>1.6094379124341003</c:v>
                </c:pt>
                <c:pt idx="2">
                  <c:v>4.0253516907351496</c:v>
                </c:pt>
                <c:pt idx="3">
                  <c:v>8.7353644011038885</c:v>
                </c:pt>
                <c:pt idx="4">
                  <c:v>9.1487840662770772</c:v>
                </c:pt>
                <c:pt idx="5">
                  <c:v>3.8501476017100584</c:v>
                </c:pt>
                <c:pt idx="6">
                  <c:v>5.1532915944977793</c:v>
                </c:pt>
                <c:pt idx="7">
                  <c:v>9.5906244148870883</c:v>
                </c:pt>
                <c:pt idx="8">
                  <c:v>10.339320197260689</c:v>
                </c:pt>
                <c:pt idx="9">
                  <c:v>6.8875525716646173</c:v>
                </c:pt>
                <c:pt idx="10">
                  <c:v>10.803038960405985</c:v>
                </c:pt>
                <c:pt idx="11">
                  <c:v>8.3707791729607006</c:v>
                </c:pt>
                <c:pt idx="12">
                  <c:v>11.100692506541325</c:v>
                </c:pt>
                <c:pt idx="13">
                  <c:v>8.6833853662803087</c:v>
                </c:pt>
                <c:pt idx="14">
                  <c:v>8.8695387771937408</c:v>
                </c:pt>
                <c:pt idx="15">
                  <c:v>9.6965863767677831</c:v>
                </c:pt>
                <c:pt idx="16">
                  <c:v>10.320749470523804</c:v>
                </c:pt>
                <c:pt idx="17">
                  <c:v>10.670860555448044</c:v>
                </c:pt>
                <c:pt idx="18">
                  <c:v>11.198967861106185</c:v>
                </c:pt>
                <c:pt idx="19">
                  <c:v>6.6306833856423717</c:v>
                </c:pt>
                <c:pt idx="20">
                  <c:v>5.9584246930297819</c:v>
                </c:pt>
                <c:pt idx="21">
                  <c:v>8.0789982586851536</c:v>
                </c:pt>
                <c:pt idx="22">
                  <c:v>4.2484952420493594</c:v>
                </c:pt>
                <c:pt idx="23">
                  <c:v>7.1491315985574069</c:v>
                </c:pt>
                <c:pt idx="24">
                  <c:v>7.8172227855081662</c:v>
                </c:pt>
                <c:pt idx="25">
                  <c:v>6.0520891689244172</c:v>
                </c:pt>
                <c:pt idx="26">
                  <c:v>6.7262334023587469</c:v>
                </c:pt>
                <c:pt idx="27">
                  <c:v>4.8675344504555822</c:v>
                </c:pt>
                <c:pt idx="28">
                  <c:v>4.8675344504555822</c:v>
                </c:pt>
                <c:pt idx="29">
                  <c:v>5.6131281063880705</c:v>
                </c:pt>
                <c:pt idx="30">
                  <c:v>7.7647205447714773</c:v>
                </c:pt>
                <c:pt idx="31">
                  <c:v>6.7638849085624351</c:v>
                </c:pt>
                <c:pt idx="32">
                  <c:v>6.9255951971104679</c:v>
                </c:pt>
                <c:pt idx="33">
                  <c:v>5.9269260259704106</c:v>
                </c:pt>
                <c:pt idx="34">
                  <c:v>5.9269260259704106</c:v>
                </c:pt>
                <c:pt idx="35">
                  <c:v>6.7979404129749303</c:v>
                </c:pt>
                <c:pt idx="36">
                  <c:v>9.1469744963543622</c:v>
                </c:pt>
                <c:pt idx="37">
                  <c:v>1.547562508716013</c:v>
                </c:pt>
                <c:pt idx="38">
                  <c:v>1.547562508716013</c:v>
                </c:pt>
                <c:pt idx="39">
                  <c:v>9.0333645015069806</c:v>
                </c:pt>
                <c:pt idx="40">
                  <c:v>9.0333645015069806</c:v>
                </c:pt>
                <c:pt idx="41">
                  <c:v>6.0935697700451357</c:v>
                </c:pt>
                <c:pt idx="42">
                  <c:v>7.1388669999455239</c:v>
                </c:pt>
                <c:pt idx="43">
                  <c:v>5.1357984370502621</c:v>
                </c:pt>
              </c:numCache>
            </c:numRef>
          </c:xVal>
          <c:yVal>
            <c:numRef>
              <c:f>'Regression Data'!$C$27:$C$70</c:f>
              <c:numCache>
                <c:formatCode>General</c:formatCode>
                <c:ptCount val="44"/>
                <c:pt idx="0">
                  <c:v>6.1268691841141854</c:v>
                </c:pt>
                <c:pt idx="1">
                  <c:v>3.1780538303479458</c:v>
                </c:pt>
                <c:pt idx="2">
                  <c:v>4.7535901911063645</c:v>
                </c:pt>
                <c:pt idx="3">
                  <c:v>8.7345600899529927</c:v>
                </c:pt>
                <c:pt idx="4">
                  <c:v>8.4863215277491495</c:v>
                </c:pt>
                <c:pt idx="5">
                  <c:v>6.0378709199221374</c:v>
                </c:pt>
                <c:pt idx="6">
                  <c:v>6.6618547405453112</c:v>
                </c:pt>
                <c:pt idx="7">
                  <c:v>10.321473941197965</c:v>
                </c:pt>
                <c:pt idx="8">
                  <c:v>9.8988769399784449</c:v>
                </c:pt>
                <c:pt idx="9">
                  <c:v>7.8781553365033243</c:v>
                </c:pt>
                <c:pt idx="10">
                  <c:v>11.148736648173903</c:v>
                </c:pt>
                <c:pt idx="11">
                  <c:v>8.4385827908343263</c:v>
                </c:pt>
                <c:pt idx="12">
                  <c:v>10.724280086931744</c:v>
                </c:pt>
                <c:pt idx="13">
                  <c:v>8.6833853662803087</c:v>
                </c:pt>
                <c:pt idx="14">
                  <c:v>8.3411717471707618</c:v>
                </c:pt>
                <c:pt idx="15">
                  <c:v>10.308085618204942</c:v>
                </c:pt>
                <c:pt idx="16">
                  <c:v>9.8085722947398413</c:v>
                </c:pt>
                <c:pt idx="17">
                  <c:v>10.962613759510507</c:v>
                </c:pt>
                <c:pt idx="18">
                  <c:v>10.849705950651972</c:v>
                </c:pt>
                <c:pt idx="19">
                  <c:v>2.8332133440562162</c:v>
                </c:pt>
                <c:pt idx="20">
                  <c:v>4.0430512678345503</c:v>
                </c:pt>
                <c:pt idx="21">
                  <c:v>6.0354814325247563</c:v>
                </c:pt>
                <c:pt idx="22">
                  <c:v>3.4011973816621555</c:v>
                </c:pt>
                <c:pt idx="23">
                  <c:v>4.0943445622221004</c:v>
                </c:pt>
                <c:pt idx="24">
                  <c:v>4.1271343850450917</c:v>
                </c:pt>
                <c:pt idx="25">
                  <c:v>6.2205901700997392</c:v>
                </c:pt>
                <c:pt idx="26">
                  <c:v>6.7165947735209777</c:v>
                </c:pt>
                <c:pt idx="27">
                  <c:v>5.6489742381612063</c:v>
                </c:pt>
                <c:pt idx="28">
                  <c:v>3.6635616461296463</c:v>
                </c:pt>
                <c:pt idx="29">
                  <c:v>3.6109179126442243</c:v>
                </c:pt>
                <c:pt idx="30">
                  <c:v>5.4680601411351315</c:v>
                </c:pt>
                <c:pt idx="31">
                  <c:v>6.2344107257183712</c:v>
                </c:pt>
                <c:pt idx="32">
                  <c:v>5.7557422135869123</c:v>
                </c:pt>
                <c:pt idx="33">
                  <c:v>5.934894195619588</c:v>
                </c:pt>
                <c:pt idx="34">
                  <c:v>3.6635616461296463</c:v>
                </c:pt>
                <c:pt idx="35">
                  <c:v>5.9053618480545707</c:v>
                </c:pt>
                <c:pt idx="36">
                  <c:v>7.755767170102998</c:v>
                </c:pt>
                <c:pt idx="37">
                  <c:v>2.1860512767380942</c:v>
                </c:pt>
                <c:pt idx="38">
                  <c:v>-0.69314718055994529</c:v>
                </c:pt>
                <c:pt idx="39">
                  <c:v>8.1803208747736846</c:v>
                </c:pt>
                <c:pt idx="40">
                  <c:v>7.9533183465604314</c:v>
                </c:pt>
                <c:pt idx="41">
                  <c:v>6.5072777123850116</c:v>
                </c:pt>
                <c:pt idx="42">
                  <c:v>5.8888779583328805</c:v>
                </c:pt>
                <c:pt idx="43">
                  <c:v>6.513230110912307</c:v>
                </c:pt>
              </c:numCache>
            </c:numRef>
          </c:yVal>
          <c:smooth val="0"/>
          <c:extLst>
            <c:ext xmlns:c16="http://schemas.microsoft.com/office/drawing/2014/chart" uri="{C3380CC4-5D6E-409C-BE32-E72D297353CC}">
              <c16:uniqueId val="{00000001-B82F-4322-A24F-80ADDC978AA2}"/>
            </c:ext>
          </c:extLst>
        </c:ser>
        <c:ser>
          <c:idx val="1"/>
          <c:order val="1"/>
          <c:spPr>
            <a:ln w="25400" cap="rnd">
              <a:noFill/>
              <a:round/>
            </a:ln>
            <a:effectLst/>
          </c:spPr>
          <c:marker>
            <c:symbol val="circle"/>
            <c:size val="5"/>
            <c:spPr>
              <a:solidFill>
                <a:schemeClr val="accent2"/>
              </a:solidFill>
              <a:ln w="9525">
                <a:solidFill>
                  <a:schemeClr val="accent2"/>
                </a:solidFill>
              </a:ln>
              <a:effectLst/>
            </c:spPr>
          </c:marker>
          <c:dPt>
            <c:idx val="0"/>
            <c:marker>
              <c:symbol val="none"/>
            </c:marker>
            <c:bubble3D val="0"/>
            <c:extLst>
              <c:ext xmlns:c16="http://schemas.microsoft.com/office/drawing/2014/chart" uri="{C3380CC4-5D6E-409C-BE32-E72D297353CC}">
                <c16:uniqueId val="{00000002-B82F-4322-A24F-80ADDC978AA2}"/>
              </c:ext>
            </c:extLst>
          </c:dPt>
          <c:dPt>
            <c:idx val="1"/>
            <c:marker>
              <c:symbol val="none"/>
            </c:marker>
            <c:bubble3D val="0"/>
            <c:spPr>
              <a:ln w="25400" cap="rnd">
                <a:solidFill>
                  <a:schemeClr val="bg1">
                    <a:lumMod val="50000"/>
                    <a:alpha val="50000"/>
                  </a:schemeClr>
                </a:solidFill>
                <a:prstDash val="dash"/>
                <a:round/>
              </a:ln>
              <a:effectLst/>
            </c:spPr>
            <c:extLst>
              <c:ext xmlns:c16="http://schemas.microsoft.com/office/drawing/2014/chart" uri="{C3380CC4-5D6E-409C-BE32-E72D297353CC}">
                <c16:uniqueId val="{00000004-B82F-4322-A24F-80ADDC978AA2}"/>
              </c:ext>
            </c:extLst>
          </c:dPt>
          <c:xVal>
            <c:numRef>
              <c:f>'Regression Data'!$E$27:$F$27</c:f>
              <c:numCache>
                <c:formatCode>General</c:formatCode>
                <c:ptCount val="2"/>
                <c:pt idx="0">
                  <c:v>-2</c:v>
                </c:pt>
                <c:pt idx="1">
                  <c:v>12</c:v>
                </c:pt>
              </c:numCache>
            </c:numRef>
          </c:xVal>
          <c:yVal>
            <c:numRef>
              <c:f>'Regression Data'!$E$28:$F$28</c:f>
              <c:numCache>
                <c:formatCode>General</c:formatCode>
                <c:ptCount val="2"/>
                <c:pt idx="0">
                  <c:v>-2</c:v>
                </c:pt>
                <c:pt idx="1">
                  <c:v>12</c:v>
                </c:pt>
              </c:numCache>
            </c:numRef>
          </c:yVal>
          <c:smooth val="0"/>
          <c:extLst>
            <c:ext xmlns:c16="http://schemas.microsoft.com/office/drawing/2014/chart" uri="{C3380CC4-5D6E-409C-BE32-E72D297353CC}">
              <c16:uniqueId val="{00000005-B82F-4322-A24F-80ADDC978AA2}"/>
            </c:ext>
          </c:extLst>
        </c:ser>
        <c:dLbls>
          <c:showLegendKey val="0"/>
          <c:showVal val="0"/>
          <c:showCatName val="0"/>
          <c:showSerName val="0"/>
          <c:showPercent val="0"/>
          <c:showBubbleSize val="0"/>
        </c:dLbls>
        <c:axId val="1018369520"/>
        <c:axId val="1931887008"/>
      </c:scatterChart>
      <c:valAx>
        <c:axId val="1018369520"/>
        <c:scaling>
          <c:orientation val="minMax"/>
          <c:min val="-2"/>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931887008"/>
        <c:crossesAt val="-2"/>
        <c:crossBetween val="midCat"/>
      </c:valAx>
      <c:valAx>
        <c:axId val="1931887008"/>
        <c:scaling>
          <c:orientation val="minMax"/>
          <c:min val="-2"/>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018369520"/>
        <c:crossesAt val="-2"/>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0.17186716243802858"/>
                  <c:y val="2.892169728783902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Data'!$B$87:$B$90</c:f>
              <c:numCache>
                <c:formatCode>General</c:formatCode>
                <c:ptCount val="4"/>
                <c:pt idx="0">
                  <c:v>1.547562508716013</c:v>
                </c:pt>
                <c:pt idx="1">
                  <c:v>1.547562508716013</c:v>
                </c:pt>
                <c:pt idx="2">
                  <c:v>9.0333645015069806</c:v>
                </c:pt>
                <c:pt idx="3">
                  <c:v>9.0333645015069806</c:v>
                </c:pt>
              </c:numCache>
            </c:numRef>
          </c:xVal>
          <c:yVal>
            <c:numRef>
              <c:f>'Regression Data'!$C$87:$C$90</c:f>
              <c:numCache>
                <c:formatCode>General</c:formatCode>
                <c:ptCount val="4"/>
                <c:pt idx="0">
                  <c:v>2.1860512767380942</c:v>
                </c:pt>
                <c:pt idx="1">
                  <c:v>-0.69314718055994529</c:v>
                </c:pt>
                <c:pt idx="2">
                  <c:v>8.1803208747736846</c:v>
                </c:pt>
                <c:pt idx="3">
                  <c:v>7.9533183465604314</c:v>
                </c:pt>
              </c:numCache>
            </c:numRef>
          </c:yVal>
          <c:smooth val="0"/>
          <c:extLst>
            <c:ext xmlns:c16="http://schemas.microsoft.com/office/drawing/2014/chart" uri="{C3380CC4-5D6E-409C-BE32-E72D297353CC}">
              <c16:uniqueId val="{00000001-B91E-4402-B014-6E37B619FFB0}"/>
            </c:ext>
          </c:extLst>
        </c:ser>
        <c:ser>
          <c:idx val="1"/>
          <c:order val="1"/>
          <c:spPr>
            <a:ln w="25400" cap="rnd">
              <a:solidFill>
                <a:schemeClr val="bg1">
                  <a:lumMod val="50000"/>
                  <a:alpha val="50000"/>
                </a:schemeClr>
              </a:solidFill>
              <a:prstDash val="dash"/>
              <a:round/>
            </a:ln>
            <a:effectLst/>
          </c:spPr>
          <c:marker>
            <c:symbol val="none"/>
          </c:marker>
          <c:xVal>
            <c:numRef>
              <c:f>'Regression Data'!$E$87:$F$87</c:f>
              <c:numCache>
                <c:formatCode>General</c:formatCode>
                <c:ptCount val="2"/>
                <c:pt idx="0">
                  <c:v>-1</c:v>
                </c:pt>
                <c:pt idx="1">
                  <c:v>10</c:v>
                </c:pt>
              </c:numCache>
            </c:numRef>
          </c:xVal>
          <c:yVal>
            <c:numRef>
              <c:f>'Regression Data'!$E$88:$F$88</c:f>
              <c:numCache>
                <c:formatCode>General</c:formatCode>
                <c:ptCount val="2"/>
                <c:pt idx="0">
                  <c:v>-1</c:v>
                </c:pt>
                <c:pt idx="1">
                  <c:v>10</c:v>
                </c:pt>
              </c:numCache>
            </c:numRef>
          </c:yVal>
          <c:smooth val="0"/>
          <c:extLst>
            <c:ext xmlns:c16="http://schemas.microsoft.com/office/drawing/2014/chart" uri="{C3380CC4-5D6E-409C-BE32-E72D297353CC}">
              <c16:uniqueId val="{00000002-B91E-4402-B014-6E37B619FFB0}"/>
            </c:ext>
          </c:extLst>
        </c:ser>
        <c:dLbls>
          <c:showLegendKey val="0"/>
          <c:showVal val="0"/>
          <c:showCatName val="0"/>
          <c:showSerName val="0"/>
          <c:showPercent val="0"/>
          <c:showBubbleSize val="0"/>
        </c:dLbls>
        <c:axId val="1930173616"/>
        <c:axId val="930929008"/>
      </c:scatterChart>
      <c:valAx>
        <c:axId val="1930173616"/>
        <c:scaling>
          <c:orientation val="minMax"/>
          <c:max val="10"/>
          <c:min val="-1"/>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930929008"/>
        <c:crossesAt val="-1"/>
        <c:crossBetween val="midCat"/>
      </c:valAx>
      <c:valAx>
        <c:axId val="930929008"/>
        <c:scaling>
          <c:orientation val="minMax"/>
          <c:max val="10"/>
          <c:min val="-1"/>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930173616"/>
        <c:crossesAt val="-1"/>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0.20768941382327208"/>
                  <c:y val="-1.7773767862350541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Data'!$B$109:$B$124</c:f>
              <c:numCache>
                <c:formatCode>General</c:formatCode>
                <c:ptCount val="16"/>
                <c:pt idx="0">
                  <c:v>1.6094379124341003</c:v>
                </c:pt>
                <c:pt idx="1">
                  <c:v>4.0253516907351496</c:v>
                </c:pt>
                <c:pt idx="2">
                  <c:v>8.7353644011038885</c:v>
                </c:pt>
                <c:pt idx="3">
                  <c:v>9.1487840662770772</c:v>
                </c:pt>
                <c:pt idx="4">
                  <c:v>3.8501476017100584</c:v>
                </c:pt>
                <c:pt idx="5">
                  <c:v>5.1532915944977793</c:v>
                </c:pt>
                <c:pt idx="6">
                  <c:v>9.5906244148870883</c:v>
                </c:pt>
                <c:pt idx="7">
                  <c:v>10.339320197260689</c:v>
                </c:pt>
                <c:pt idx="8">
                  <c:v>6.8875525716646173</c:v>
                </c:pt>
                <c:pt idx="9">
                  <c:v>10.803038960405985</c:v>
                </c:pt>
                <c:pt idx="10">
                  <c:v>8.3707791729607006</c:v>
                </c:pt>
                <c:pt idx="11">
                  <c:v>11.100692506541325</c:v>
                </c:pt>
                <c:pt idx="12">
                  <c:v>8.6833853662803087</c:v>
                </c:pt>
                <c:pt idx="13">
                  <c:v>8.8695387771937408</c:v>
                </c:pt>
                <c:pt idx="14">
                  <c:v>9.6965863767677831</c:v>
                </c:pt>
                <c:pt idx="15">
                  <c:v>10.320749470523804</c:v>
                </c:pt>
              </c:numCache>
            </c:numRef>
          </c:xVal>
          <c:yVal>
            <c:numRef>
              <c:f>'Regression Data'!$C$109:$C$124</c:f>
              <c:numCache>
                <c:formatCode>General</c:formatCode>
                <c:ptCount val="16"/>
                <c:pt idx="0">
                  <c:v>3.1780538303479458</c:v>
                </c:pt>
                <c:pt idx="1">
                  <c:v>4.7535901911063645</c:v>
                </c:pt>
                <c:pt idx="2">
                  <c:v>8.7345600899529927</c:v>
                </c:pt>
                <c:pt idx="3">
                  <c:v>8.4863215277491495</c:v>
                </c:pt>
                <c:pt idx="4">
                  <c:v>6.0378709199221374</c:v>
                </c:pt>
                <c:pt idx="5">
                  <c:v>6.6618547405453112</c:v>
                </c:pt>
                <c:pt idx="6">
                  <c:v>10.321473941197965</c:v>
                </c:pt>
                <c:pt idx="7">
                  <c:v>9.8988769399784449</c:v>
                </c:pt>
                <c:pt idx="8">
                  <c:v>7.8781553365033243</c:v>
                </c:pt>
                <c:pt idx="9">
                  <c:v>11.148736648173903</c:v>
                </c:pt>
                <c:pt idx="10">
                  <c:v>8.4385827908343263</c:v>
                </c:pt>
                <c:pt idx="11">
                  <c:v>10.724280086931744</c:v>
                </c:pt>
                <c:pt idx="12">
                  <c:v>8.6833853662803087</c:v>
                </c:pt>
                <c:pt idx="13">
                  <c:v>8.3411717471707618</c:v>
                </c:pt>
                <c:pt idx="14">
                  <c:v>10.308085618204942</c:v>
                </c:pt>
                <c:pt idx="15">
                  <c:v>9.8085722947398413</c:v>
                </c:pt>
              </c:numCache>
            </c:numRef>
          </c:yVal>
          <c:smooth val="0"/>
          <c:extLst>
            <c:ext xmlns:c16="http://schemas.microsoft.com/office/drawing/2014/chart" uri="{C3380CC4-5D6E-409C-BE32-E72D297353CC}">
              <c16:uniqueId val="{00000001-70F6-41C3-A06C-B173E0377272}"/>
            </c:ext>
          </c:extLst>
        </c:ser>
        <c:ser>
          <c:idx val="1"/>
          <c:order val="1"/>
          <c:spPr>
            <a:ln w="25400" cap="rnd">
              <a:solidFill>
                <a:schemeClr val="bg1">
                  <a:lumMod val="50000"/>
                  <a:alpha val="50000"/>
                </a:schemeClr>
              </a:solidFill>
              <a:prstDash val="dash"/>
              <a:round/>
            </a:ln>
            <a:effectLst/>
          </c:spPr>
          <c:marker>
            <c:symbol val="none"/>
          </c:marker>
          <c:xVal>
            <c:numRef>
              <c:f>'Regression Data'!$E$109:$F$109</c:f>
              <c:numCache>
                <c:formatCode>General</c:formatCode>
                <c:ptCount val="2"/>
                <c:pt idx="0">
                  <c:v>0</c:v>
                </c:pt>
                <c:pt idx="1">
                  <c:v>12</c:v>
                </c:pt>
              </c:numCache>
            </c:numRef>
          </c:xVal>
          <c:yVal>
            <c:numRef>
              <c:f>'Regression Data'!$E$110:$F$110</c:f>
              <c:numCache>
                <c:formatCode>General</c:formatCode>
                <c:ptCount val="2"/>
                <c:pt idx="0">
                  <c:v>0</c:v>
                </c:pt>
                <c:pt idx="1">
                  <c:v>12</c:v>
                </c:pt>
              </c:numCache>
            </c:numRef>
          </c:yVal>
          <c:smooth val="0"/>
          <c:extLst>
            <c:ext xmlns:c16="http://schemas.microsoft.com/office/drawing/2014/chart" uri="{C3380CC4-5D6E-409C-BE32-E72D297353CC}">
              <c16:uniqueId val="{00000002-70F6-41C3-A06C-B173E0377272}"/>
            </c:ext>
          </c:extLst>
        </c:ser>
        <c:dLbls>
          <c:showLegendKey val="0"/>
          <c:showVal val="0"/>
          <c:showCatName val="0"/>
          <c:showSerName val="0"/>
          <c:showPercent val="0"/>
          <c:showBubbleSize val="0"/>
        </c:dLbls>
        <c:axId val="1405840304"/>
        <c:axId val="1199892016"/>
      </c:scatterChart>
      <c:valAx>
        <c:axId val="1405840304"/>
        <c:scaling>
          <c:orientation val="minMax"/>
          <c:max val="12"/>
          <c:min val="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199892016"/>
        <c:crosses val="autoZero"/>
        <c:crossBetween val="midCat"/>
      </c:valAx>
      <c:valAx>
        <c:axId val="1199892016"/>
        <c:scaling>
          <c:orientation val="minMax"/>
          <c:max val="12"/>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4058403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0.14349599033684804"/>
                  <c:y val="-6.005358705161854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Data'!$B$134:$B$153</c:f>
              <c:numCache>
                <c:formatCode>General</c:formatCode>
                <c:ptCount val="20"/>
                <c:pt idx="0">
                  <c:v>8.0789982586851536</c:v>
                </c:pt>
                <c:pt idx="1">
                  <c:v>4.2484952420493594</c:v>
                </c:pt>
                <c:pt idx="2">
                  <c:v>6.0520891689244172</c:v>
                </c:pt>
                <c:pt idx="3">
                  <c:v>6.7262334023587469</c:v>
                </c:pt>
                <c:pt idx="4">
                  <c:v>4.8675344504555822</c:v>
                </c:pt>
                <c:pt idx="5">
                  <c:v>4.8675344504555822</c:v>
                </c:pt>
                <c:pt idx="6">
                  <c:v>6.7638849085624351</c:v>
                </c:pt>
                <c:pt idx="7">
                  <c:v>6.9255951971104679</c:v>
                </c:pt>
                <c:pt idx="8">
                  <c:v>5.9269260259704106</c:v>
                </c:pt>
                <c:pt idx="9">
                  <c:v>5.9269260259704106</c:v>
                </c:pt>
                <c:pt idx="10">
                  <c:v>9.3727992996738863</c:v>
                </c:pt>
                <c:pt idx="11">
                  <c:v>13.484476905397724</c:v>
                </c:pt>
                <c:pt idx="12">
                  <c:v>6.7979404129749303</c:v>
                </c:pt>
                <c:pt idx="13">
                  <c:v>9.1469744963543622</c:v>
                </c:pt>
                <c:pt idx="14">
                  <c:v>8.3187422526923989</c:v>
                </c:pt>
                <c:pt idx="15">
                  <c:v>7.4955419438842563</c:v>
                </c:pt>
                <c:pt idx="16">
                  <c:v>7.3777589082278725</c:v>
                </c:pt>
                <c:pt idx="17">
                  <c:v>8.4969904840987187</c:v>
                </c:pt>
                <c:pt idx="18">
                  <c:v>8.0487882835341988</c:v>
                </c:pt>
                <c:pt idx="19">
                  <c:v>8.1315307106042525</c:v>
                </c:pt>
              </c:numCache>
            </c:numRef>
          </c:xVal>
          <c:yVal>
            <c:numRef>
              <c:f>'Regression Data'!$C$134:$C$153</c:f>
              <c:numCache>
                <c:formatCode>General</c:formatCode>
                <c:ptCount val="20"/>
                <c:pt idx="0">
                  <c:v>6.0354814325247563</c:v>
                </c:pt>
                <c:pt idx="1">
                  <c:v>3.4011973816621555</c:v>
                </c:pt>
                <c:pt idx="2">
                  <c:v>6.2205901700997392</c:v>
                </c:pt>
                <c:pt idx="3">
                  <c:v>6.7165947735209777</c:v>
                </c:pt>
                <c:pt idx="4">
                  <c:v>5.6489742381612063</c:v>
                </c:pt>
                <c:pt idx="5">
                  <c:v>3.6635616461296463</c:v>
                </c:pt>
                <c:pt idx="6">
                  <c:v>6.2344107257183712</c:v>
                </c:pt>
                <c:pt idx="7">
                  <c:v>5.7557422135869123</c:v>
                </c:pt>
                <c:pt idx="8">
                  <c:v>5.934894195619588</c:v>
                </c:pt>
                <c:pt idx="9">
                  <c:v>3.6635616461296463</c:v>
                </c:pt>
                <c:pt idx="10">
                  <c:v>8.509967146324497</c:v>
                </c:pt>
                <c:pt idx="11">
                  <c:v>12.363460935778917</c:v>
                </c:pt>
                <c:pt idx="12">
                  <c:v>5.9053618480545707</c:v>
                </c:pt>
                <c:pt idx="13">
                  <c:v>7.755767170102998</c:v>
                </c:pt>
                <c:pt idx="14">
                  <c:v>7.3132203870903014</c:v>
                </c:pt>
                <c:pt idx="15">
                  <c:v>7.6009024595420822</c:v>
                </c:pt>
                <c:pt idx="16">
                  <c:v>6.6970342476664841</c:v>
                </c:pt>
                <c:pt idx="17">
                  <c:v>5.7365722974791922</c:v>
                </c:pt>
                <c:pt idx="18">
                  <c:v>7.6496926237115144</c:v>
                </c:pt>
                <c:pt idx="19">
                  <c:v>6.6846117276679271</c:v>
                </c:pt>
              </c:numCache>
            </c:numRef>
          </c:yVal>
          <c:smooth val="0"/>
          <c:extLst>
            <c:ext xmlns:c16="http://schemas.microsoft.com/office/drawing/2014/chart" uri="{C3380CC4-5D6E-409C-BE32-E72D297353CC}">
              <c16:uniqueId val="{00000001-94A1-4FB5-A25F-597E8995D64E}"/>
            </c:ext>
          </c:extLst>
        </c:ser>
        <c:ser>
          <c:idx val="1"/>
          <c:order val="1"/>
          <c:spPr>
            <a:ln w="25400" cap="rnd">
              <a:solidFill>
                <a:schemeClr val="bg1">
                  <a:lumMod val="50000"/>
                  <a:alpha val="50000"/>
                </a:schemeClr>
              </a:solidFill>
              <a:prstDash val="dash"/>
              <a:round/>
            </a:ln>
            <a:effectLst/>
          </c:spPr>
          <c:marker>
            <c:symbol val="none"/>
          </c:marker>
          <c:xVal>
            <c:numRef>
              <c:f>'Regression Data'!$E$134:$F$134</c:f>
              <c:numCache>
                <c:formatCode>General</c:formatCode>
                <c:ptCount val="2"/>
                <c:pt idx="0">
                  <c:v>0</c:v>
                </c:pt>
                <c:pt idx="1">
                  <c:v>16</c:v>
                </c:pt>
              </c:numCache>
            </c:numRef>
          </c:xVal>
          <c:yVal>
            <c:numRef>
              <c:f>'Regression Data'!$E$135:$F$135</c:f>
              <c:numCache>
                <c:formatCode>General</c:formatCode>
                <c:ptCount val="2"/>
                <c:pt idx="0">
                  <c:v>0</c:v>
                </c:pt>
                <c:pt idx="1">
                  <c:v>16</c:v>
                </c:pt>
              </c:numCache>
            </c:numRef>
          </c:yVal>
          <c:smooth val="0"/>
          <c:extLst>
            <c:ext xmlns:c16="http://schemas.microsoft.com/office/drawing/2014/chart" uri="{C3380CC4-5D6E-409C-BE32-E72D297353CC}">
              <c16:uniqueId val="{00000002-94A1-4FB5-A25F-597E8995D64E}"/>
            </c:ext>
          </c:extLst>
        </c:ser>
        <c:dLbls>
          <c:showLegendKey val="0"/>
          <c:showVal val="0"/>
          <c:showCatName val="0"/>
          <c:showSerName val="0"/>
          <c:showPercent val="0"/>
          <c:showBubbleSize val="0"/>
        </c:dLbls>
        <c:axId val="1223399392"/>
        <c:axId val="990273664"/>
      </c:scatterChart>
      <c:valAx>
        <c:axId val="1223399392"/>
        <c:scaling>
          <c:orientation val="minMax"/>
          <c:max val="16"/>
          <c:min val="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990273664"/>
        <c:crosses val="autoZero"/>
        <c:crossBetween val="midCat"/>
      </c:valAx>
      <c:valAx>
        <c:axId val="990273664"/>
        <c:scaling>
          <c:orientation val="minMax"/>
          <c:max val="16"/>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2233993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0.18606653407078441"/>
                  <c:y val="1.3322397200349957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Data'!$B$162:$B$176</c:f>
              <c:numCache>
                <c:formatCode>General</c:formatCode>
                <c:ptCount val="15"/>
                <c:pt idx="0">
                  <c:v>4.6347289882296359</c:v>
                </c:pt>
                <c:pt idx="1">
                  <c:v>6.9819346771563886</c:v>
                </c:pt>
                <c:pt idx="2">
                  <c:v>7.0808678966907816</c:v>
                </c:pt>
                <c:pt idx="3">
                  <c:v>6.363028103540465</c:v>
                </c:pt>
                <c:pt idx="4">
                  <c:v>7.0900768357760917</c:v>
                </c:pt>
                <c:pt idx="5">
                  <c:v>10.858998997563564</c:v>
                </c:pt>
                <c:pt idx="6">
                  <c:v>10.456510225001907</c:v>
                </c:pt>
                <c:pt idx="7">
                  <c:v>11.906722768210711</c:v>
                </c:pt>
                <c:pt idx="8">
                  <c:v>11.111103711776863</c:v>
                </c:pt>
                <c:pt idx="9">
                  <c:v>12.793859310432293</c:v>
                </c:pt>
                <c:pt idx="10">
                  <c:v>11.042425712675803</c:v>
                </c:pt>
                <c:pt idx="11">
                  <c:v>8.4062616307089559</c:v>
                </c:pt>
                <c:pt idx="12">
                  <c:v>10.850268691408282</c:v>
                </c:pt>
                <c:pt idx="13">
                  <c:v>5.0814043649844631</c:v>
                </c:pt>
                <c:pt idx="14">
                  <c:v>5.7203117766074119</c:v>
                </c:pt>
              </c:numCache>
            </c:numRef>
          </c:xVal>
          <c:yVal>
            <c:numRef>
              <c:f>'Regression Data'!$C$162:$C$176</c:f>
              <c:numCache>
                <c:formatCode>General</c:formatCode>
                <c:ptCount val="15"/>
                <c:pt idx="0">
                  <c:v>5.2203558250783244</c:v>
                </c:pt>
                <c:pt idx="1">
                  <c:v>7.2203738367239492</c:v>
                </c:pt>
                <c:pt idx="2">
                  <c:v>6.5057840601282289</c:v>
                </c:pt>
                <c:pt idx="3">
                  <c:v>6.7214257007906433</c:v>
                </c:pt>
                <c:pt idx="4">
                  <c:v>8.0391573904732372</c:v>
                </c:pt>
                <c:pt idx="5">
                  <c:v>10.621327345686446</c:v>
                </c:pt>
                <c:pt idx="6">
                  <c:v>9.4970219440943797</c:v>
                </c:pt>
                <c:pt idx="7">
                  <c:v>10.278149751489247</c:v>
                </c:pt>
                <c:pt idx="8">
                  <c:v>10.231711580300844</c:v>
                </c:pt>
                <c:pt idx="9">
                  <c:v>10.390532647636716</c:v>
                </c:pt>
                <c:pt idx="10">
                  <c:v>9.9139328103976663</c:v>
                </c:pt>
                <c:pt idx="11">
                  <c:v>8.7460802173575125</c:v>
                </c:pt>
                <c:pt idx="12">
                  <c:v>8.6881167032578226</c:v>
                </c:pt>
                <c:pt idx="13">
                  <c:v>6.1527326947041043</c:v>
                </c:pt>
                <c:pt idx="14">
                  <c:v>3.2958368660043291</c:v>
                </c:pt>
              </c:numCache>
            </c:numRef>
          </c:yVal>
          <c:smooth val="0"/>
          <c:extLst>
            <c:ext xmlns:c16="http://schemas.microsoft.com/office/drawing/2014/chart" uri="{C3380CC4-5D6E-409C-BE32-E72D297353CC}">
              <c16:uniqueId val="{00000001-55D6-420D-B3FB-FF00D7C505C1}"/>
            </c:ext>
          </c:extLst>
        </c:ser>
        <c:ser>
          <c:idx val="1"/>
          <c:order val="1"/>
          <c:spPr>
            <a:ln w="25400" cap="rnd">
              <a:solidFill>
                <a:schemeClr val="bg1">
                  <a:lumMod val="50000"/>
                  <a:alpha val="50000"/>
                </a:schemeClr>
              </a:solidFill>
              <a:prstDash val="dash"/>
              <a:round/>
            </a:ln>
            <a:effectLst/>
          </c:spPr>
          <c:marker>
            <c:symbol val="none"/>
          </c:marker>
          <c:xVal>
            <c:numRef>
              <c:f>'Regression Data'!$E$162:$F$162</c:f>
              <c:numCache>
                <c:formatCode>General</c:formatCode>
                <c:ptCount val="2"/>
                <c:pt idx="0">
                  <c:v>0</c:v>
                </c:pt>
                <c:pt idx="1">
                  <c:v>16</c:v>
                </c:pt>
              </c:numCache>
            </c:numRef>
          </c:xVal>
          <c:yVal>
            <c:numRef>
              <c:f>'Regression Data'!$E$163:$F$163</c:f>
              <c:numCache>
                <c:formatCode>General</c:formatCode>
                <c:ptCount val="2"/>
                <c:pt idx="0">
                  <c:v>0</c:v>
                </c:pt>
                <c:pt idx="1">
                  <c:v>16</c:v>
                </c:pt>
              </c:numCache>
            </c:numRef>
          </c:yVal>
          <c:smooth val="0"/>
          <c:extLst>
            <c:ext xmlns:c16="http://schemas.microsoft.com/office/drawing/2014/chart" uri="{C3380CC4-5D6E-409C-BE32-E72D297353CC}">
              <c16:uniqueId val="{00000002-55D6-420D-B3FB-FF00D7C505C1}"/>
            </c:ext>
          </c:extLst>
        </c:ser>
        <c:dLbls>
          <c:showLegendKey val="0"/>
          <c:showVal val="0"/>
          <c:showCatName val="0"/>
          <c:showSerName val="0"/>
          <c:showPercent val="0"/>
          <c:showBubbleSize val="0"/>
        </c:dLbls>
        <c:axId val="1446901936"/>
        <c:axId val="1613038192"/>
      </c:scatterChart>
      <c:valAx>
        <c:axId val="1446901936"/>
        <c:scaling>
          <c:orientation val="minMax"/>
          <c:max val="14"/>
          <c:min val="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613038192"/>
        <c:crosses val="autoZero"/>
        <c:crossBetween val="midCat"/>
      </c:valAx>
      <c:valAx>
        <c:axId val="1613038192"/>
        <c:scaling>
          <c:orientation val="minMax"/>
          <c:max val="14"/>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4469019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Data'!$G$3:$G$19</c:f>
              <c:numCache>
                <c:formatCode>General</c:formatCode>
                <c:ptCount val="17"/>
                <c:pt idx="0">
                  <c:v>103</c:v>
                </c:pt>
                <c:pt idx="1">
                  <c:v>161</c:v>
                </c:pt>
                <c:pt idx="2">
                  <c:v>305</c:v>
                </c:pt>
                <c:pt idx="3">
                  <c:v>580</c:v>
                </c:pt>
                <c:pt idx="4">
                  <c:v>1077</c:v>
                </c:pt>
                <c:pt idx="5">
                  <c:v>1189</c:v>
                </c:pt>
                <c:pt idx="6">
                  <c:v>1200</c:v>
                </c:pt>
                <c:pt idx="7">
                  <c:v>4475</c:v>
                </c:pt>
                <c:pt idx="8">
                  <c:v>11764</c:v>
                </c:pt>
                <c:pt idx="9">
                  <c:v>34770</c:v>
                </c:pt>
                <c:pt idx="10">
                  <c:v>51548</c:v>
                </c:pt>
                <c:pt idx="11">
                  <c:v>52000</c:v>
                </c:pt>
                <c:pt idx="12">
                  <c:v>62469</c:v>
                </c:pt>
                <c:pt idx="13">
                  <c:v>66910</c:v>
                </c:pt>
                <c:pt idx="14">
                  <c:v>148260</c:v>
                </c:pt>
                <c:pt idx="15">
                  <c:v>360000</c:v>
                </c:pt>
                <c:pt idx="16">
                  <c:v>718181</c:v>
                </c:pt>
              </c:numCache>
            </c:numRef>
          </c:xVal>
          <c:yVal>
            <c:numRef>
              <c:f>'Regression Data'!$K$3:$K$19</c:f>
              <c:numCache>
                <c:formatCode>General</c:formatCode>
                <c:ptCount val="17"/>
                <c:pt idx="0">
                  <c:v>-52.730814405766388</c:v>
                </c:pt>
                <c:pt idx="1">
                  <c:v>-37.062863777831296</c:v>
                </c:pt>
                <c:pt idx="2">
                  <c:v>-17.404021899042814</c:v>
                </c:pt>
                <c:pt idx="3">
                  <c:v>-0.4720603379563264</c:v>
                </c:pt>
                <c:pt idx="4">
                  <c:v>13.520471422143816</c:v>
                </c:pt>
                <c:pt idx="5">
                  <c:v>15.569014497780845</c:v>
                </c:pt>
                <c:pt idx="6">
                  <c:v>15.757211178646921</c:v>
                </c:pt>
                <c:pt idx="7">
                  <c:v>38.761980981166374</c:v>
                </c:pt>
                <c:pt idx="8">
                  <c:v>51.548702074159635</c:v>
                </c:pt>
                <c:pt idx="9">
                  <c:v>62.738639122403924</c:v>
                </c:pt>
                <c:pt idx="10">
                  <c:v>66.129572829066262</c:v>
                </c:pt>
                <c:pt idx="11">
                  <c:v>66.201150213536124</c:v>
                </c:pt>
                <c:pt idx="12">
                  <c:v>67.670528350889725</c:v>
                </c:pt>
                <c:pt idx="13">
                  <c:v>68.204099679339038</c:v>
                </c:pt>
                <c:pt idx="14">
                  <c:v>73.779413289851092</c:v>
                </c:pt>
                <c:pt idx="15">
                  <c:v>78.851350498378352</c:v>
                </c:pt>
                <c:pt idx="16">
                  <c:v>82.110262099344808</c:v>
                </c:pt>
              </c:numCache>
            </c:numRef>
          </c:yVal>
          <c:smooth val="1"/>
          <c:extLst>
            <c:ext xmlns:c16="http://schemas.microsoft.com/office/drawing/2014/chart" uri="{C3380CC4-5D6E-409C-BE32-E72D297353CC}">
              <c16:uniqueId val="{00000001-15F3-4594-8E27-AA78DBC7238E}"/>
            </c:ext>
          </c:extLst>
        </c:ser>
        <c:ser>
          <c:idx val="2"/>
          <c:order val="1"/>
          <c:spPr>
            <a:ln w="25400" cap="rnd">
              <a:solidFill>
                <a:schemeClr val="bg1">
                  <a:lumMod val="50000"/>
                  <a:alpha val="50000"/>
                </a:schemeClr>
              </a:solidFill>
              <a:prstDash val="dash"/>
              <a:round/>
            </a:ln>
            <a:effectLst/>
          </c:spPr>
          <c:marker>
            <c:symbol val="none"/>
          </c:marker>
          <c:xVal>
            <c:numLit>
              <c:formatCode>General</c:formatCode>
              <c:ptCount val="2"/>
              <c:pt idx="0">
                <c:v>1</c:v>
              </c:pt>
              <c:pt idx="1">
                <c:v>1000000</c:v>
              </c:pt>
            </c:numLit>
          </c:xVal>
          <c:yVal>
            <c:numLit>
              <c:formatCode>General</c:formatCode>
              <c:ptCount val="2"/>
              <c:pt idx="0">
                <c:v>0</c:v>
              </c:pt>
              <c:pt idx="1">
                <c:v>0</c:v>
              </c:pt>
            </c:numLit>
          </c:yVal>
          <c:smooth val="0"/>
          <c:extLst>
            <c:ext xmlns:c16="http://schemas.microsoft.com/office/drawing/2014/chart" uri="{C3380CC4-5D6E-409C-BE32-E72D297353CC}">
              <c16:uniqueId val="{00000002-15F3-4594-8E27-AA78DBC7238E}"/>
            </c:ext>
          </c:extLst>
        </c:ser>
        <c:dLbls>
          <c:showLegendKey val="0"/>
          <c:showVal val="0"/>
          <c:showCatName val="0"/>
          <c:showSerName val="0"/>
          <c:showPercent val="0"/>
          <c:showBubbleSize val="0"/>
        </c:dLbls>
        <c:axId val="1514368912"/>
        <c:axId val="1010828784"/>
      </c:scatterChart>
      <c:valAx>
        <c:axId val="1514368912"/>
        <c:scaling>
          <c:logBase val="10"/>
          <c:orientation val="minMax"/>
          <c:min val="1"/>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concentration (MPN/100ml)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010828784"/>
        <c:crossesAt val="-200"/>
        <c:crossBetween val="midCat"/>
      </c:valAx>
      <c:valAx>
        <c:axId val="1010828784"/>
        <c:scaling>
          <c:orientation val="minMax"/>
          <c:max val="100"/>
          <c:min val="-25"/>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514368912"/>
        <c:crosses val="autoZero"/>
        <c:crossBetween val="midCat"/>
        <c:majorUnit val="2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Data'!$G$27:$G$70</c:f>
              <c:numCache>
                <c:formatCode>General</c:formatCode>
                <c:ptCount val="44"/>
                <c:pt idx="0">
                  <c:v>4.7</c:v>
                </c:pt>
                <c:pt idx="1">
                  <c:v>4.7</c:v>
                </c:pt>
                <c:pt idx="2">
                  <c:v>5</c:v>
                </c:pt>
                <c:pt idx="3">
                  <c:v>47</c:v>
                </c:pt>
                <c:pt idx="4">
                  <c:v>56</c:v>
                </c:pt>
                <c:pt idx="5">
                  <c:v>70</c:v>
                </c:pt>
                <c:pt idx="6">
                  <c:v>130</c:v>
                </c:pt>
                <c:pt idx="7">
                  <c:v>130</c:v>
                </c:pt>
                <c:pt idx="8">
                  <c:v>170</c:v>
                </c:pt>
                <c:pt idx="9">
                  <c:v>173</c:v>
                </c:pt>
                <c:pt idx="10">
                  <c:v>274</c:v>
                </c:pt>
                <c:pt idx="11">
                  <c:v>375</c:v>
                </c:pt>
                <c:pt idx="12">
                  <c:v>375</c:v>
                </c:pt>
                <c:pt idx="13">
                  <c:v>387</c:v>
                </c:pt>
                <c:pt idx="14">
                  <c:v>425</c:v>
                </c:pt>
                <c:pt idx="15">
                  <c:v>443</c:v>
                </c:pt>
                <c:pt idx="16">
                  <c:v>550</c:v>
                </c:pt>
                <c:pt idx="17">
                  <c:v>758</c:v>
                </c:pt>
                <c:pt idx="18">
                  <c:v>834</c:v>
                </c:pt>
                <c:pt idx="19">
                  <c:v>866</c:v>
                </c:pt>
                <c:pt idx="20">
                  <c:v>896</c:v>
                </c:pt>
                <c:pt idx="21">
                  <c:v>980</c:v>
                </c:pt>
                <c:pt idx="22">
                  <c:v>1018</c:v>
                </c:pt>
                <c:pt idx="23">
                  <c:v>1173</c:v>
                </c:pt>
                <c:pt idx="24">
                  <c:v>1260</c:v>
                </c:pt>
                <c:pt idx="25">
                  <c:v>1273</c:v>
                </c:pt>
                <c:pt idx="26">
                  <c:v>1600</c:v>
                </c:pt>
                <c:pt idx="27">
                  <c:v>1800</c:v>
                </c:pt>
                <c:pt idx="28">
                  <c:v>2356</c:v>
                </c:pt>
                <c:pt idx="29">
                  <c:v>2483</c:v>
                </c:pt>
                <c:pt idx="30">
                  <c:v>2640.2</c:v>
                </c:pt>
                <c:pt idx="31">
                  <c:v>3130</c:v>
                </c:pt>
                <c:pt idx="32">
                  <c:v>3226</c:v>
                </c:pt>
                <c:pt idx="33">
                  <c:v>3400</c:v>
                </c:pt>
                <c:pt idx="34">
                  <c:v>3869</c:v>
                </c:pt>
                <c:pt idx="35">
                  <c:v>4100</c:v>
                </c:pt>
                <c:pt idx="36">
                  <c:v>4319</c:v>
                </c:pt>
                <c:pt idx="37">
                  <c:v>4900</c:v>
                </c:pt>
                <c:pt idx="38">
                  <c:v>5623</c:v>
                </c:pt>
                <c:pt idx="39">
                  <c:v>5904</c:v>
                </c:pt>
                <c:pt idx="40">
                  <c:v>6219</c:v>
                </c:pt>
                <c:pt idx="41">
                  <c:v>7112</c:v>
                </c:pt>
                <c:pt idx="42">
                  <c:v>8378</c:v>
                </c:pt>
                <c:pt idx="43">
                  <c:v>8378</c:v>
                </c:pt>
              </c:numCache>
            </c:numRef>
          </c:xVal>
          <c:yVal>
            <c:numRef>
              <c:f>'Regression Data'!$K$27:$K$70</c:f>
              <c:numCache>
                <c:formatCode>General</c:formatCode>
                <c:ptCount val="44"/>
                <c:pt idx="0">
                  <c:v>2.7421386642509313</c:v>
                </c:pt>
                <c:pt idx="1">
                  <c:v>2.7421386642509313</c:v>
                </c:pt>
                <c:pt idx="2">
                  <c:v>3.4157130923791357</c:v>
                </c:pt>
                <c:pt idx="3">
                  <c:v>24.905821223955492</c:v>
                </c:pt>
                <c:pt idx="4">
                  <c:v>26.369128148694248</c:v>
                </c:pt>
                <c:pt idx="5">
                  <c:v>28.191614709249365</c:v>
                </c:pt>
                <c:pt idx="6">
                  <c:v>33.014797559752843</c:v>
                </c:pt>
                <c:pt idx="7">
                  <c:v>33.014797559752843</c:v>
                </c:pt>
                <c:pt idx="8">
                  <c:v>35.003024205273789</c:v>
                </c:pt>
                <c:pt idx="9">
                  <c:v>35.130605160092585</c:v>
                </c:pt>
                <c:pt idx="10">
                  <c:v>38.395937547803641</c:v>
                </c:pt>
                <c:pt idx="11">
                  <c:v>40.529373196897332</c:v>
                </c:pt>
                <c:pt idx="12">
                  <c:v>40.529373196897332</c:v>
                </c:pt>
                <c:pt idx="13">
                  <c:v>40.739401465450655</c:v>
                </c:pt>
                <c:pt idx="14">
                  <c:v>41.359569782992715</c:v>
                </c:pt>
                <c:pt idx="15">
                  <c:v>41.632142234389995</c:v>
                </c:pt>
                <c:pt idx="16">
                  <c:v>43.033382978053261</c:v>
                </c:pt>
                <c:pt idx="17">
                  <c:v>45.049235548840677</c:v>
                </c:pt>
                <c:pt idx="18">
                  <c:v>45.635815526253872</c:v>
                </c:pt>
                <c:pt idx="19">
                  <c:v>45.865233966973761</c:v>
                </c:pt>
                <c:pt idx="20">
                  <c:v>46.071907241051342</c:v>
                </c:pt>
                <c:pt idx="21">
                  <c:v>46.611976304211602</c:v>
                </c:pt>
                <c:pt idx="22">
                  <c:v>46.839610700151304</c:v>
                </c:pt>
                <c:pt idx="23">
                  <c:v>47.679133697678168</c:v>
                </c:pt>
                <c:pt idx="24">
                  <c:v>48.097902680520313</c:v>
                </c:pt>
                <c:pt idx="25">
                  <c:v>48.157706321845843</c:v>
                </c:pt>
                <c:pt idx="26">
                  <c:v>49.472020471399112</c:v>
                </c:pt>
                <c:pt idx="27">
                  <c:v>50.136063515408146</c:v>
                </c:pt>
                <c:pt idx="28">
                  <c:v>51.621074063811811</c:v>
                </c:pt>
                <c:pt idx="29">
                  <c:v>51.905523616251948</c:v>
                </c:pt>
                <c:pt idx="30">
                  <c:v>52.235990164844559</c:v>
                </c:pt>
                <c:pt idx="31">
                  <c:v>53.140289353840117</c:v>
                </c:pt>
                <c:pt idx="32">
                  <c:v>53.299021337434638</c:v>
                </c:pt>
                <c:pt idx="33">
                  <c:v>53.573762739824893</c:v>
                </c:pt>
                <c:pt idx="34">
                  <c:v>54.242720397843058</c:v>
                </c:pt>
                <c:pt idx="35">
                  <c:v>54.539789508395828</c:v>
                </c:pt>
                <c:pt idx="36">
                  <c:v>54.804716104285525</c:v>
                </c:pt>
                <c:pt idx="37">
                  <c:v>55.440878303958343</c:v>
                </c:pt>
                <c:pt idx="38">
                  <c:v>56.124394443089066</c:v>
                </c:pt>
                <c:pt idx="39">
                  <c:v>56.364052183129246</c:v>
                </c:pt>
                <c:pt idx="40">
                  <c:v>56.618065547382734</c:v>
                </c:pt>
                <c:pt idx="41">
                  <c:v>57.266940810885522</c:v>
                </c:pt>
                <c:pt idx="42">
                  <c:v>58.046066694538965</c:v>
                </c:pt>
                <c:pt idx="43">
                  <c:v>58.046066694538965</c:v>
                </c:pt>
              </c:numCache>
            </c:numRef>
          </c:yVal>
          <c:smooth val="0"/>
          <c:extLst>
            <c:ext xmlns:c16="http://schemas.microsoft.com/office/drawing/2014/chart" uri="{C3380CC4-5D6E-409C-BE32-E72D297353CC}">
              <c16:uniqueId val="{00000000-A758-46E6-89EF-AB702076214D}"/>
            </c:ext>
          </c:extLst>
        </c:ser>
        <c:ser>
          <c:idx val="2"/>
          <c:order val="1"/>
          <c:spPr>
            <a:ln w="19050" cap="rnd">
              <a:solidFill>
                <a:schemeClr val="bg1">
                  <a:lumMod val="50000"/>
                  <a:alpha val="50000"/>
                </a:schemeClr>
              </a:solidFill>
              <a:prstDash val="dash"/>
              <a:round/>
            </a:ln>
            <a:effectLst/>
          </c:spPr>
          <c:marker>
            <c:symbol val="none"/>
          </c:marker>
          <c:xVal>
            <c:numLit>
              <c:formatCode>General</c:formatCode>
              <c:ptCount val="2"/>
              <c:pt idx="0">
                <c:v>1</c:v>
              </c:pt>
              <c:pt idx="1">
                <c:v>1000000</c:v>
              </c:pt>
            </c:numLit>
          </c:xVal>
          <c:yVal>
            <c:numLit>
              <c:formatCode>General</c:formatCode>
              <c:ptCount val="2"/>
              <c:pt idx="0">
                <c:v>0</c:v>
              </c:pt>
              <c:pt idx="1">
                <c:v>0</c:v>
              </c:pt>
            </c:numLit>
          </c:yVal>
          <c:smooth val="0"/>
          <c:extLst>
            <c:ext xmlns:c16="http://schemas.microsoft.com/office/drawing/2014/chart" uri="{C3380CC4-5D6E-409C-BE32-E72D297353CC}">
              <c16:uniqueId val="{00000002-A758-46E6-89EF-AB702076214D}"/>
            </c:ext>
          </c:extLst>
        </c:ser>
        <c:dLbls>
          <c:showLegendKey val="0"/>
          <c:showVal val="0"/>
          <c:showCatName val="0"/>
          <c:showSerName val="0"/>
          <c:showPercent val="0"/>
          <c:showBubbleSize val="0"/>
        </c:dLbls>
        <c:axId val="1341412160"/>
        <c:axId val="1033304336"/>
      </c:scatterChart>
      <c:valAx>
        <c:axId val="1341412160"/>
        <c:scaling>
          <c:logBase val="10"/>
          <c:orientation val="minMax"/>
          <c:min val="1"/>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concentration (MPN/100ml)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033304336"/>
        <c:crossesAt val="-800"/>
        <c:crossBetween val="midCat"/>
      </c:valAx>
      <c:valAx>
        <c:axId val="1033304336"/>
        <c:scaling>
          <c:orientation val="minMax"/>
          <c:max val="100"/>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3414121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Data'!$G$87:$G$90</c:f>
              <c:numCache>
                <c:formatCode>General</c:formatCode>
                <c:ptCount val="4"/>
                <c:pt idx="0">
                  <c:v>4.7</c:v>
                </c:pt>
                <c:pt idx="1">
                  <c:v>4.7</c:v>
                </c:pt>
                <c:pt idx="2">
                  <c:v>8378</c:v>
                </c:pt>
                <c:pt idx="3">
                  <c:v>8378</c:v>
                </c:pt>
              </c:numCache>
            </c:numRef>
          </c:xVal>
          <c:yVal>
            <c:numRef>
              <c:f>'Regression Data'!$K$87:$K$90</c:f>
              <c:numCache>
                <c:formatCode>General</c:formatCode>
                <c:ptCount val="4"/>
                <c:pt idx="0">
                  <c:v>55.116972106959608</c:v>
                </c:pt>
                <c:pt idx="1">
                  <c:v>55.116972106959608</c:v>
                </c:pt>
                <c:pt idx="2">
                  <c:v>61.960492330617953</c:v>
                </c:pt>
                <c:pt idx="3">
                  <c:v>61.960492330617953</c:v>
                </c:pt>
              </c:numCache>
            </c:numRef>
          </c:yVal>
          <c:smooth val="0"/>
          <c:extLst>
            <c:ext xmlns:c16="http://schemas.microsoft.com/office/drawing/2014/chart" uri="{C3380CC4-5D6E-409C-BE32-E72D297353CC}">
              <c16:uniqueId val="{00000001-BD78-47FF-898C-C55E71B0369E}"/>
            </c:ext>
          </c:extLst>
        </c:ser>
        <c:ser>
          <c:idx val="2"/>
          <c:order val="1"/>
          <c:spPr>
            <a:ln w="25400" cap="rnd">
              <a:solidFill>
                <a:schemeClr val="bg1">
                  <a:lumMod val="50000"/>
                  <a:alpha val="50000"/>
                </a:schemeClr>
              </a:solidFill>
              <a:prstDash val="dash"/>
              <a:round/>
            </a:ln>
            <a:effectLst/>
          </c:spPr>
          <c:marker>
            <c:symbol val="none"/>
          </c:marker>
          <c:xVal>
            <c:numLit>
              <c:formatCode>General</c:formatCode>
              <c:ptCount val="2"/>
              <c:pt idx="0">
                <c:v>1</c:v>
              </c:pt>
              <c:pt idx="1">
                <c:v>10000</c:v>
              </c:pt>
            </c:numLit>
          </c:xVal>
          <c:yVal>
            <c:numLit>
              <c:formatCode>General</c:formatCode>
              <c:ptCount val="2"/>
              <c:pt idx="0">
                <c:v>0</c:v>
              </c:pt>
              <c:pt idx="1">
                <c:v>0</c:v>
              </c:pt>
            </c:numLit>
          </c:yVal>
          <c:smooth val="0"/>
          <c:extLst>
            <c:ext xmlns:c16="http://schemas.microsoft.com/office/drawing/2014/chart" uri="{C3380CC4-5D6E-409C-BE32-E72D297353CC}">
              <c16:uniqueId val="{00000002-BD78-47FF-898C-C55E71B0369E}"/>
            </c:ext>
          </c:extLst>
        </c:ser>
        <c:dLbls>
          <c:showLegendKey val="0"/>
          <c:showVal val="0"/>
          <c:showCatName val="0"/>
          <c:showSerName val="0"/>
          <c:showPercent val="0"/>
          <c:showBubbleSize val="0"/>
        </c:dLbls>
        <c:axId val="1225616800"/>
        <c:axId val="2060476016"/>
      </c:scatterChart>
      <c:valAx>
        <c:axId val="1225616800"/>
        <c:scaling>
          <c:logBase val="10"/>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concentration (MPN/100ml)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2060476016"/>
        <c:crossesAt val="-100"/>
        <c:crossBetween val="midCat"/>
      </c:valAx>
      <c:valAx>
        <c:axId val="2060476016"/>
        <c:scaling>
          <c:orientation val="minMax"/>
          <c:max val="100"/>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2256168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Data'!$G$109:$G$124</c:f>
              <c:numCache>
                <c:formatCode>General</c:formatCode>
                <c:ptCount val="16"/>
                <c:pt idx="0">
                  <c:v>5</c:v>
                </c:pt>
                <c:pt idx="1">
                  <c:v>47</c:v>
                </c:pt>
                <c:pt idx="2">
                  <c:v>56</c:v>
                </c:pt>
                <c:pt idx="3">
                  <c:v>173</c:v>
                </c:pt>
                <c:pt idx="4">
                  <c:v>274</c:v>
                </c:pt>
                <c:pt idx="5">
                  <c:v>980</c:v>
                </c:pt>
                <c:pt idx="6">
                  <c:v>1273</c:v>
                </c:pt>
                <c:pt idx="7">
                  <c:v>2356</c:v>
                </c:pt>
                <c:pt idx="8">
                  <c:v>2483</c:v>
                </c:pt>
                <c:pt idx="9">
                  <c:v>4319</c:v>
                </c:pt>
                <c:pt idx="10">
                  <c:v>5904</c:v>
                </c:pt>
                <c:pt idx="11">
                  <c:v>6219</c:v>
                </c:pt>
                <c:pt idx="12">
                  <c:v>7112</c:v>
                </c:pt>
                <c:pt idx="13">
                  <c:v>9403</c:v>
                </c:pt>
                <c:pt idx="14">
                  <c:v>14627</c:v>
                </c:pt>
                <c:pt idx="15">
                  <c:v>16262</c:v>
                </c:pt>
              </c:numCache>
            </c:numRef>
          </c:xVal>
          <c:yVal>
            <c:numRef>
              <c:f>'Regression Data'!$K$109:$K$124</c:f>
              <c:numCache>
                <c:formatCode>General</c:formatCode>
                <c:ptCount val="16"/>
                <c:pt idx="0">
                  <c:v>-98.506133716975626</c:v>
                </c:pt>
                <c:pt idx="1">
                  <c:v>-44.855091939782774</c:v>
                </c:pt>
                <c:pt idx="2">
                  <c:v>-41.329899627671729</c:v>
                </c:pt>
                <c:pt idx="3">
                  <c:v>-20.600955475083289</c:v>
                </c:pt>
                <c:pt idx="4">
                  <c:v>-13.049469286296725</c:v>
                </c:pt>
                <c:pt idx="5">
                  <c:v>5.4983454683096804</c:v>
                </c:pt>
                <c:pt idx="6">
                  <c:v>8.9112424744044443</c:v>
                </c:pt>
                <c:pt idx="7">
                  <c:v>16.46456187840117</c:v>
                </c:pt>
                <c:pt idx="8">
                  <c:v>17.079016914957169</c:v>
                </c:pt>
                <c:pt idx="9">
                  <c:v>23.288805066249868</c:v>
                </c:pt>
                <c:pt idx="10">
                  <c:v>26.587859981648464</c:v>
                </c:pt>
                <c:pt idx="11">
                  <c:v>27.122490279026906</c:v>
                </c:pt>
                <c:pt idx="12">
                  <c:v>28.484612944239064</c:v>
                </c:pt>
                <c:pt idx="13">
                  <c:v>31.238398884748932</c:v>
                </c:pt>
                <c:pt idx="14">
                  <c:v>35.380620136193521</c:v>
                </c:pt>
                <c:pt idx="15">
                  <c:v>36.336327493961853</c:v>
                </c:pt>
              </c:numCache>
            </c:numRef>
          </c:yVal>
          <c:smooth val="0"/>
          <c:extLst>
            <c:ext xmlns:c16="http://schemas.microsoft.com/office/drawing/2014/chart" uri="{C3380CC4-5D6E-409C-BE32-E72D297353CC}">
              <c16:uniqueId val="{00000001-7C79-4A91-9424-A8EF77A7C026}"/>
            </c:ext>
          </c:extLst>
        </c:ser>
        <c:ser>
          <c:idx val="2"/>
          <c:order val="1"/>
          <c:spPr>
            <a:ln w="25400" cap="rnd">
              <a:solidFill>
                <a:schemeClr val="bg1">
                  <a:lumMod val="50000"/>
                  <a:alpha val="50000"/>
                </a:schemeClr>
              </a:solidFill>
              <a:prstDash val="dash"/>
              <a:round/>
            </a:ln>
            <a:effectLst/>
          </c:spPr>
          <c:marker>
            <c:symbol val="none"/>
          </c:marker>
          <c:xVal>
            <c:numLit>
              <c:formatCode>General</c:formatCode>
              <c:ptCount val="2"/>
              <c:pt idx="0">
                <c:v>1</c:v>
              </c:pt>
              <c:pt idx="1">
                <c:v>100000</c:v>
              </c:pt>
            </c:numLit>
          </c:xVal>
          <c:yVal>
            <c:numLit>
              <c:formatCode>General</c:formatCode>
              <c:ptCount val="2"/>
              <c:pt idx="0">
                <c:v>0</c:v>
              </c:pt>
              <c:pt idx="1">
                <c:v>0</c:v>
              </c:pt>
            </c:numLit>
          </c:yVal>
          <c:smooth val="0"/>
          <c:extLst>
            <c:ext xmlns:c16="http://schemas.microsoft.com/office/drawing/2014/chart" uri="{C3380CC4-5D6E-409C-BE32-E72D297353CC}">
              <c16:uniqueId val="{00000002-7C79-4A91-9424-A8EF77A7C026}"/>
            </c:ext>
          </c:extLst>
        </c:ser>
        <c:dLbls>
          <c:showLegendKey val="0"/>
          <c:showVal val="0"/>
          <c:showCatName val="0"/>
          <c:showSerName val="0"/>
          <c:showPercent val="0"/>
          <c:showBubbleSize val="0"/>
        </c:dLbls>
        <c:axId val="2131334592"/>
        <c:axId val="2135966912"/>
      </c:scatterChart>
      <c:valAx>
        <c:axId val="2131334592"/>
        <c:scaling>
          <c:logBase val="10"/>
          <c:orientation val="minMax"/>
          <c:max val="100000"/>
          <c:min val="1"/>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concentration (MPN/100ml)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2135966912"/>
        <c:crossesAt val="-800"/>
        <c:crossBetween val="midCat"/>
      </c:valAx>
      <c:valAx>
        <c:axId val="2135966912"/>
        <c:scaling>
          <c:orientation val="minMax"/>
          <c:max val="100"/>
          <c:min val="-22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2131334592"/>
        <c:crosses val="autoZero"/>
        <c:crossBetween val="midCat"/>
        <c:majorUnit val="4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Data'!$G$134:$G$155</c:f>
              <c:numCache>
                <c:formatCode>General</c:formatCode>
                <c:ptCount val="22"/>
                <c:pt idx="0">
                  <c:v>70</c:v>
                </c:pt>
                <c:pt idx="1">
                  <c:v>130</c:v>
                </c:pt>
                <c:pt idx="2">
                  <c:v>130</c:v>
                </c:pt>
                <c:pt idx="3">
                  <c:v>375</c:v>
                </c:pt>
                <c:pt idx="4">
                  <c:v>375</c:v>
                </c:pt>
                <c:pt idx="5">
                  <c:v>425</c:v>
                </c:pt>
                <c:pt idx="6">
                  <c:v>834</c:v>
                </c:pt>
                <c:pt idx="7">
                  <c:v>866</c:v>
                </c:pt>
                <c:pt idx="8">
                  <c:v>896</c:v>
                </c:pt>
                <c:pt idx="9">
                  <c:v>1018</c:v>
                </c:pt>
                <c:pt idx="10">
                  <c:v>1600</c:v>
                </c:pt>
                <c:pt idx="11">
                  <c:v>1800</c:v>
                </c:pt>
                <c:pt idx="12">
                  <c:v>2640.2</c:v>
                </c:pt>
                <c:pt idx="13">
                  <c:v>3130</c:v>
                </c:pt>
                <c:pt idx="14">
                  <c:v>3226</c:v>
                </c:pt>
                <c:pt idx="15">
                  <c:v>3400</c:v>
                </c:pt>
                <c:pt idx="16">
                  <c:v>4100</c:v>
                </c:pt>
                <c:pt idx="17">
                  <c:v>4900</c:v>
                </c:pt>
                <c:pt idx="18">
                  <c:v>9386</c:v>
                </c:pt>
                <c:pt idx="19">
                  <c:v>11764</c:v>
                </c:pt>
                <c:pt idx="20">
                  <c:v>15000</c:v>
                </c:pt>
                <c:pt idx="21">
                  <c:v>718181</c:v>
                </c:pt>
              </c:numCache>
            </c:numRef>
          </c:xVal>
          <c:yVal>
            <c:numRef>
              <c:f>'Regression Data'!$K$134:$K$155</c:f>
              <c:numCache>
                <c:formatCode>General</c:formatCode>
                <c:ptCount val="22"/>
                <c:pt idx="0">
                  <c:v>30.714850622639744</c:v>
                </c:pt>
                <c:pt idx="1">
                  <c:v>38.623019046058197</c:v>
                </c:pt>
                <c:pt idx="2">
                  <c:v>38.623019046058197</c:v>
                </c:pt>
                <c:pt idx="3">
                  <c:v>50.119667602125737</c:v>
                </c:pt>
                <c:pt idx="4">
                  <c:v>50.119667602125737</c:v>
                </c:pt>
                <c:pt idx="5">
                  <c:v>51.327105306224141</c:v>
                </c:pt>
                <c:pt idx="6">
                  <c:v>57.345273476053734</c:v>
                </c:pt>
                <c:pt idx="7">
                  <c:v>57.658543589787271</c:v>
                </c:pt>
                <c:pt idx="8">
                  <c:v>57.939911948099386</c:v>
                </c:pt>
                <c:pt idx="9">
                  <c:v>58.978063402359957</c:v>
                </c:pt>
                <c:pt idx="10">
                  <c:v>62.453424228657859</c:v>
                </c:pt>
                <c:pt idx="11">
                  <c:v>63.309327175001251</c:v>
                </c:pt>
                <c:pt idx="12">
                  <c:v>65.960371865588996</c:v>
                </c:pt>
                <c:pt idx="13">
                  <c:v>67.07580486448775</c:v>
                </c:pt>
                <c:pt idx="14">
                  <c:v>67.269960945103279</c:v>
                </c:pt>
                <c:pt idx="15">
                  <c:v>67.604858470490399</c:v>
                </c:pt>
                <c:pt idx="16">
                  <c:v>68.770720091368972</c:v>
                </c:pt>
                <c:pt idx="17">
                  <c:v>69.841747266020803</c:v>
                </c:pt>
                <c:pt idx="18">
                  <c:v>73.445360018531247</c:v>
                </c:pt>
                <c:pt idx="19">
                  <c:v>74.593820489689094</c:v>
                </c:pt>
                <c:pt idx="20">
                  <c:v>75.774238499664577</c:v>
                </c:pt>
                <c:pt idx="21">
                  <c:v>88.641042272683208</c:v>
                </c:pt>
              </c:numCache>
            </c:numRef>
          </c:yVal>
          <c:smooth val="0"/>
          <c:extLst>
            <c:ext xmlns:c16="http://schemas.microsoft.com/office/drawing/2014/chart" uri="{C3380CC4-5D6E-409C-BE32-E72D297353CC}">
              <c16:uniqueId val="{00000001-3BE3-4D74-8E76-74FD64D79CB1}"/>
            </c:ext>
          </c:extLst>
        </c:ser>
        <c:ser>
          <c:idx val="2"/>
          <c:order val="1"/>
          <c:spPr>
            <a:ln w="25400" cap="rnd">
              <a:solidFill>
                <a:schemeClr val="bg1">
                  <a:lumMod val="50000"/>
                  <a:alpha val="50000"/>
                </a:schemeClr>
              </a:solidFill>
              <a:prstDash val="dash"/>
              <a:round/>
            </a:ln>
            <a:effectLst/>
          </c:spPr>
          <c:marker>
            <c:symbol val="none"/>
          </c:marker>
          <c:xVal>
            <c:numLit>
              <c:formatCode>General</c:formatCode>
              <c:ptCount val="2"/>
              <c:pt idx="0">
                <c:v>1</c:v>
              </c:pt>
              <c:pt idx="1">
                <c:v>1000000</c:v>
              </c:pt>
            </c:numLit>
          </c:xVal>
          <c:yVal>
            <c:numLit>
              <c:formatCode>General</c:formatCode>
              <c:ptCount val="2"/>
              <c:pt idx="0">
                <c:v>0</c:v>
              </c:pt>
              <c:pt idx="1">
                <c:v>0</c:v>
              </c:pt>
            </c:numLit>
          </c:yVal>
          <c:smooth val="0"/>
          <c:extLst>
            <c:ext xmlns:c16="http://schemas.microsoft.com/office/drawing/2014/chart" uri="{C3380CC4-5D6E-409C-BE32-E72D297353CC}">
              <c16:uniqueId val="{00000002-3BE3-4D74-8E76-74FD64D79CB1}"/>
            </c:ext>
          </c:extLst>
        </c:ser>
        <c:dLbls>
          <c:showLegendKey val="0"/>
          <c:showVal val="0"/>
          <c:showCatName val="0"/>
          <c:showSerName val="0"/>
          <c:showPercent val="0"/>
          <c:showBubbleSize val="0"/>
        </c:dLbls>
        <c:axId val="1122001264"/>
        <c:axId val="1027772608"/>
      </c:scatterChart>
      <c:valAx>
        <c:axId val="1122001264"/>
        <c:scaling>
          <c:logBase val="10"/>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concentration (MPN/100mL)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027772608"/>
        <c:crossesAt val="-150"/>
        <c:crossBetween val="midCat"/>
      </c:valAx>
      <c:valAx>
        <c:axId val="1027772608"/>
        <c:scaling>
          <c:orientation val="minMax"/>
          <c:max val="100"/>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1220012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Data'!$G$162:$G$176</c:f>
              <c:numCache>
                <c:formatCode>General</c:formatCode>
                <c:ptCount val="15"/>
                <c:pt idx="0">
                  <c:v>103</c:v>
                </c:pt>
                <c:pt idx="1">
                  <c:v>161</c:v>
                </c:pt>
                <c:pt idx="2">
                  <c:v>305</c:v>
                </c:pt>
                <c:pt idx="3">
                  <c:v>580</c:v>
                </c:pt>
                <c:pt idx="4">
                  <c:v>1077</c:v>
                </c:pt>
                <c:pt idx="5">
                  <c:v>1189</c:v>
                </c:pt>
                <c:pt idx="6">
                  <c:v>1200</c:v>
                </c:pt>
                <c:pt idx="7">
                  <c:v>4475</c:v>
                </c:pt>
                <c:pt idx="8">
                  <c:v>34770</c:v>
                </c:pt>
                <c:pt idx="9">
                  <c:v>51548</c:v>
                </c:pt>
                <c:pt idx="10">
                  <c:v>52000</c:v>
                </c:pt>
                <c:pt idx="11">
                  <c:v>62469</c:v>
                </c:pt>
                <c:pt idx="12">
                  <c:v>66910</c:v>
                </c:pt>
                <c:pt idx="13">
                  <c:v>148260</c:v>
                </c:pt>
                <c:pt idx="14">
                  <c:v>360000</c:v>
                </c:pt>
              </c:numCache>
            </c:numRef>
          </c:xVal>
          <c:yVal>
            <c:numRef>
              <c:f>'Regression Data'!$K$162:$K$176</c:f>
              <c:numCache>
                <c:formatCode>General</c:formatCode>
                <c:ptCount val="15"/>
                <c:pt idx="0">
                  <c:v>-65.260622493222755</c:v>
                </c:pt>
                <c:pt idx="1">
                  <c:v>-46.528070442239795</c:v>
                </c:pt>
                <c:pt idx="2">
                  <c:v>-23.363446337703998</c:v>
                </c:pt>
                <c:pt idx="3">
                  <c:v>-3.754423020518908</c:v>
                </c:pt>
                <c:pt idx="4">
                  <c:v>12.176281298160957</c:v>
                </c:pt>
                <c:pt idx="5">
                  <c:v>14.48557169476025</c:v>
                </c:pt>
                <c:pt idx="6">
                  <c:v>14.697411936315319</c:v>
                </c:pt>
                <c:pt idx="7">
                  <c:v>40.15810777079011</c:v>
                </c:pt>
                <c:pt idx="8">
                  <c:v>65.550458300163001</c:v>
                </c:pt>
                <c:pt idx="9">
                  <c:v>69.016912271358422</c:v>
                </c:pt>
                <c:pt idx="10">
                  <c:v>69.089680469084456</c:v>
                </c:pt>
                <c:pt idx="11">
                  <c:v>70.579659974200865</c:v>
                </c:pt>
                <c:pt idx="12">
                  <c:v>71.118863542600224</c:v>
                </c:pt>
                <c:pt idx="13">
                  <c:v>76.689636157404308</c:v>
                </c:pt>
                <c:pt idx="14">
                  <c:v>81.64396681005131</c:v>
                </c:pt>
              </c:numCache>
            </c:numRef>
          </c:yVal>
          <c:smooth val="0"/>
          <c:extLst>
            <c:ext xmlns:c16="http://schemas.microsoft.com/office/drawing/2014/chart" uri="{C3380CC4-5D6E-409C-BE32-E72D297353CC}">
              <c16:uniqueId val="{00000001-601A-41C5-880F-CCBA7330BBA2}"/>
            </c:ext>
          </c:extLst>
        </c:ser>
        <c:ser>
          <c:idx val="2"/>
          <c:order val="1"/>
          <c:spPr>
            <a:ln w="25400" cap="rnd">
              <a:solidFill>
                <a:schemeClr val="bg1">
                  <a:lumMod val="50000"/>
                  <a:alpha val="50000"/>
                </a:schemeClr>
              </a:solidFill>
              <a:prstDash val="dash"/>
              <a:round/>
            </a:ln>
            <a:effectLst/>
          </c:spPr>
          <c:marker>
            <c:symbol val="none"/>
          </c:marker>
          <c:xVal>
            <c:numLit>
              <c:formatCode>General</c:formatCode>
              <c:ptCount val="2"/>
              <c:pt idx="0">
                <c:v>1</c:v>
              </c:pt>
              <c:pt idx="1">
                <c:v>1000000</c:v>
              </c:pt>
            </c:numLit>
          </c:xVal>
          <c:yVal>
            <c:numLit>
              <c:formatCode>General</c:formatCode>
              <c:ptCount val="2"/>
              <c:pt idx="0">
                <c:v>0</c:v>
              </c:pt>
              <c:pt idx="1">
                <c:v>0</c:v>
              </c:pt>
            </c:numLit>
          </c:yVal>
          <c:smooth val="0"/>
          <c:extLst>
            <c:ext xmlns:c16="http://schemas.microsoft.com/office/drawing/2014/chart" uri="{C3380CC4-5D6E-409C-BE32-E72D297353CC}">
              <c16:uniqueId val="{00000002-601A-41C5-880F-CCBA7330BBA2}"/>
            </c:ext>
          </c:extLst>
        </c:ser>
        <c:dLbls>
          <c:showLegendKey val="0"/>
          <c:showVal val="0"/>
          <c:showCatName val="0"/>
          <c:showSerName val="0"/>
          <c:showPercent val="0"/>
          <c:showBubbleSize val="0"/>
        </c:dLbls>
        <c:axId val="1781907952"/>
        <c:axId val="942800288"/>
      </c:scatterChart>
      <c:valAx>
        <c:axId val="1781907952"/>
        <c:scaling>
          <c:logBase val="10"/>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Concentration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942800288"/>
        <c:crossesAt val="-200"/>
        <c:crossBetween val="midCat"/>
      </c:valAx>
      <c:valAx>
        <c:axId val="942800288"/>
        <c:scaling>
          <c:orientation val="minMax"/>
          <c:max val="100"/>
          <c:min val="-5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7819079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val">
        <cx:f>_xlchart.v1.7</cx:f>
      </cx:numDim>
    </cx:data>
  </cx:chartData>
  <cx:chart>
    <cx:plotArea>
      <cx:plotAreaRegion>
        <cx:series layoutId="boxWhisker" uniqueId="{00000001-F35C-4A93-A3DD-71D582950FA9}">
          <cx:dataId val="0"/>
          <cx:layoutPr>
            <cx:statistics quartileMethod="exclusive"/>
          </cx:layoutPr>
        </cx:series>
      </cx:plotAreaRegion>
      <cx:axis id="0">
        <cx:catScaling gapWidth="1"/>
        <cx:tickLabels/>
        <cx:txPr>
          <a:bodyPr spcFirstLastPara="1" vertOverflow="ellipsis" horzOverflow="overflow" wrap="square" lIns="0" tIns="0" rIns="0" bIns="0" anchor="ctr" anchorCtr="1"/>
          <a:lstStyle/>
          <a:p>
            <a:pPr algn="ctr" rtl="0">
              <a:defRPr>
                <a:latin typeface="Aptos" panose="020B0004020202020204" pitchFamily="34" charset="0"/>
                <a:ea typeface="Aptos" panose="020B0004020202020204" pitchFamily="34" charset="0"/>
                <a:cs typeface="Aptos" panose="020B0004020202020204" pitchFamily="34" charset="0"/>
              </a:defRPr>
            </a:pPr>
            <a:endParaRPr lang="en-US" sz="900" b="0" i="0" u="none" strike="noStrike" baseline="0">
              <a:solidFill>
                <a:sysClr val="windowText" lastClr="000000">
                  <a:lumMod val="65000"/>
                  <a:lumOff val="35000"/>
                </a:sysClr>
              </a:solidFill>
              <a:latin typeface="Aptos" panose="020B0004020202020204" pitchFamily="34" charset="0"/>
            </a:endParaRPr>
          </a:p>
        </cx:txPr>
      </cx:axis>
      <cx:axis id="1">
        <cx:valScaling/>
        <cx:title>
          <cx:tx>
            <cx:txData>
              <cx:v>Log-ratio [log(pre/post)]</cx:v>
            </cx:txData>
          </cx:tx>
          <cx:txPr>
            <a:bodyPr spcFirstLastPara="1" vertOverflow="ellipsis" horzOverflow="overflow" wrap="square" lIns="0" tIns="0" rIns="0" bIns="0" anchor="ctr" anchorCtr="1"/>
            <a:lstStyle/>
            <a:p>
              <a:pPr algn="ctr" rtl="0">
                <a:defRPr>
                  <a:latin typeface="Aptos" panose="020B0004020202020204" pitchFamily="34" charset="0"/>
                  <a:ea typeface="Aptos" panose="020B0004020202020204" pitchFamily="34" charset="0"/>
                  <a:cs typeface="Aptos" panose="020B0004020202020204" pitchFamily="34" charset="0"/>
                </a:defRPr>
              </a:pPr>
              <a:r>
                <a:rPr lang="en-US" sz="900" b="0" i="0" u="none" strike="noStrike" baseline="0">
                  <a:solidFill>
                    <a:sysClr val="windowText" lastClr="000000">
                      <a:lumMod val="65000"/>
                      <a:lumOff val="35000"/>
                    </a:sysClr>
                  </a:solidFill>
                  <a:latin typeface="Aptos" panose="020B0004020202020204" pitchFamily="34" charset="0"/>
                </a:rPr>
                <a:t>Log-ratio [log(pre/post)]</a:t>
              </a:r>
            </a:p>
          </cx:txPr>
        </cx:title>
        <cx:tickLabels/>
        <cx:txPr>
          <a:bodyPr spcFirstLastPara="1" vertOverflow="ellipsis" horzOverflow="overflow" wrap="square" lIns="0" tIns="0" rIns="0" bIns="0" anchor="ctr" anchorCtr="1"/>
          <a:lstStyle/>
          <a:p>
            <a:pPr algn="ctr" rtl="0">
              <a:defRPr>
                <a:latin typeface="Aptos" panose="020B0004020202020204" pitchFamily="34" charset="0"/>
                <a:ea typeface="Aptos" panose="020B0004020202020204" pitchFamily="34" charset="0"/>
                <a:cs typeface="Aptos" panose="020B0004020202020204" pitchFamily="34" charset="0"/>
              </a:defRPr>
            </a:pPr>
            <a:endParaRPr lang="en-US" sz="900" b="0" i="0" u="none" strike="noStrike" baseline="0">
              <a:solidFill>
                <a:sysClr val="windowText" lastClr="000000">
                  <a:lumMod val="65000"/>
                  <a:lumOff val="35000"/>
                </a:sysClr>
              </a:solidFill>
              <a:latin typeface="Aptos" panose="020B0004020202020204" pitchFamily="34" charset="0"/>
            </a:endParaRPr>
          </a:p>
        </cx:txPr>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_xlchart.v1.5</cx:f>
      </cx:numDim>
    </cx:data>
  </cx:chartData>
  <cx:chart>
    <cx:plotArea>
      <cx:plotAreaRegion>
        <cx:series layoutId="boxWhisker" uniqueId="{00000002-E024-491C-BE31-70C3DBCA1DF7}">
          <cx:tx>
            <cx:txData>
              <cx:f>_xlchart.v1.4</cx:f>
              <cx:v>Log Ratio</cx:v>
            </cx:txData>
          </cx:tx>
          <cx:dataId val="0"/>
          <cx:layoutPr>
            <cx:statistics quartileMethod="exclusive"/>
          </cx:layoutPr>
        </cx:series>
      </cx:plotAreaRegion>
      <cx:axis id="0">
        <cx:catScaling gapWidth="1"/>
        <cx:tickLabels/>
        <cx:txPr>
          <a:bodyPr spcFirstLastPara="1" vertOverflow="ellipsis" horzOverflow="overflow" wrap="square" lIns="0" tIns="0" rIns="0" bIns="0" anchor="ctr" anchorCtr="1"/>
          <a:lstStyle/>
          <a:p>
            <a:pPr algn="ctr" rtl="0">
              <a:defRPr>
                <a:latin typeface="Aptos" panose="020B0004020202020204" pitchFamily="34" charset="0"/>
                <a:ea typeface="Aptos" panose="020B0004020202020204" pitchFamily="34" charset="0"/>
                <a:cs typeface="Aptos" panose="020B0004020202020204" pitchFamily="34" charset="0"/>
              </a:defRPr>
            </a:pPr>
            <a:endParaRPr lang="en-US" sz="900" b="0" i="0" u="none" strike="noStrike" baseline="0">
              <a:solidFill>
                <a:sysClr val="windowText" lastClr="000000">
                  <a:lumMod val="65000"/>
                  <a:lumOff val="35000"/>
                </a:sysClr>
              </a:solidFill>
              <a:latin typeface="Aptos" panose="020B0004020202020204" pitchFamily="34" charset="0"/>
            </a:endParaRPr>
          </a:p>
        </cx:txPr>
      </cx:axis>
      <cx:axis id="1">
        <cx:valScaling/>
        <cx:title>
          <cx:tx>
            <cx:txData>
              <cx:v>Log-ratio [log(pre/post)]</cx:v>
            </cx:txData>
          </cx:tx>
          <cx:txPr>
            <a:bodyPr spcFirstLastPara="1" vertOverflow="ellipsis" horzOverflow="overflow" wrap="square" lIns="0" tIns="0" rIns="0" bIns="0" anchor="ctr" anchorCtr="1"/>
            <a:lstStyle/>
            <a:p>
              <a:pPr algn="ctr" rtl="0">
                <a:defRPr>
                  <a:latin typeface="Aptos" panose="020B0004020202020204" pitchFamily="34" charset="0"/>
                  <a:ea typeface="Aptos" panose="020B0004020202020204" pitchFamily="34" charset="0"/>
                  <a:cs typeface="Aptos" panose="020B0004020202020204" pitchFamily="34" charset="0"/>
                </a:defRPr>
              </a:pPr>
              <a:r>
                <a:rPr lang="en-US" sz="900" b="0" i="0" u="none" strike="noStrike" baseline="0">
                  <a:solidFill>
                    <a:sysClr val="windowText" lastClr="000000">
                      <a:lumMod val="65000"/>
                      <a:lumOff val="35000"/>
                    </a:sysClr>
                  </a:solidFill>
                  <a:latin typeface="Aptos" panose="020B0004020202020204" pitchFamily="34" charset="0"/>
                </a:rPr>
                <a:t>Log-ratio [log(pre/post)]</a:t>
              </a:r>
            </a:p>
          </cx:txPr>
        </cx:title>
        <cx:tickLabels/>
        <cx:txPr>
          <a:bodyPr spcFirstLastPara="1" vertOverflow="ellipsis" horzOverflow="overflow" wrap="square" lIns="0" tIns="0" rIns="0" bIns="0" anchor="ctr" anchorCtr="1"/>
          <a:lstStyle/>
          <a:p>
            <a:pPr algn="ctr" rtl="0">
              <a:defRPr>
                <a:latin typeface="Aptos" panose="020B0004020202020204" pitchFamily="34" charset="0"/>
                <a:ea typeface="Aptos" panose="020B0004020202020204" pitchFamily="34" charset="0"/>
                <a:cs typeface="Aptos" panose="020B0004020202020204" pitchFamily="34" charset="0"/>
              </a:defRPr>
            </a:pPr>
            <a:endParaRPr lang="en-US" sz="900" b="0" i="0" u="none" strike="noStrike" baseline="0">
              <a:solidFill>
                <a:sysClr val="windowText" lastClr="000000">
                  <a:lumMod val="65000"/>
                  <a:lumOff val="35000"/>
                </a:sysClr>
              </a:solidFill>
              <a:latin typeface="Aptos" panose="020B0004020202020204" pitchFamily="34" charset="0"/>
            </a:endParaRPr>
          </a:p>
        </cx:txPr>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C03E89B1-AF89-4352-9BD6-4A2EBF48BBA4}">
          <cx:tx>
            <cx:txData>
              <cx:f/>
              <cx:v>Data Counts</cx:v>
            </cx:txData>
          </cx:tx>
          <cx:dataLabels>
            <cx:txPr>
              <a:bodyPr vertOverflow="overflow" horzOverflow="overflow" wrap="square" lIns="0" tIns="0" rIns="0" bIns="0"/>
              <a:lstStyle/>
              <a:p>
                <a:pPr algn="ctr" rtl="0">
                  <a:defRPr sz="850" b="0" i="0">
                    <a:solidFill>
                      <a:srgbClr val="595959"/>
                    </a:solidFill>
                    <a:latin typeface="Aptos" panose="020B0004020202020204" pitchFamily="34" charset="0"/>
                    <a:ea typeface="Aptos" panose="020B0004020202020204" pitchFamily="34" charset="0"/>
                    <a:cs typeface="Aptos" panose="020B0004020202020204" pitchFamily="34" charset="0"/>
                  </a:defRPr>
                </a:pPr>
                <a:endParaRPr lang="en-US">
                  <a:latin typeface="Aptos" panose="020B0004020202020204" pitchFamily="34" charset="0"/>
                </a:endParaRPr>
              </a:p>
            </cx:txPr>
          </cx:dataLabels>
          <cx:dataId val="0"/>
          <cx:layoutPr>
            <cx:regionLabelLayout val="none"/>
            <cx:geography projectionType="albers" viewedRegionType="countryRegion" cultureLanguage="en-US" cultureRegion="US" attribution="Powered by Bing">
              <cx:geoCache provider="{E9337A44-BEBE-4D9F-B70C-5C5E7DAFC167}">
                <cx:binary>1Htpc5049vdXSeX1Qxoh0DI1PVUjuBvX13Ecx0nnDeU4NgiJXSzi0/8POGk77vR0pqbrqcpNogiB
4KDf2Y/45+30j1t9d9O+mApddv+4nX59mRlT/+OXX7rb7K646V4V8ratuurevLqtil+q+3t5e/fL
5/ZmlGX6i+ci/5fb7KY1d9PLf/0T7pbeVWfV7Y2RVfmmv2vt5V3Xa9P9h3PfPfXi5nMhy0h2ppW3
Bv368vquLarSvHxxVxpp7JWt7359+c1FL1/88vxWf3jsCw2Umf4zzPX9Vy4NPPiDX77QVZl+GXeo
94oQj3DCMF9/wdeHnt8UMPEHKFnpuPn8ub3rOniT9f8nE78hG8avXr64rfrSLKuVwsL9+vJdKc3d
5xdvzY25616+kF0VPlwQVgvt796uL/vLt+v9r38+G4DXfzbyBJLna/VXp/6IiGxTWcqbr6vzv0OC
6asAedxl3HfX33Nk2CvCKfF8Dz2cR1+f/QWZH6DoT6D5feZzbP79U2JzvCm7G2Ccv0tYMHvlM596
nNLfV/6pzHD2CjMXMRcHDzJDvz77AZm/puf7uHyd9wyVI/D/Tygx72V3W5WdLL8uzv8uMqDFCKip
ABP3YeH5t8qM8VcUezwIOP5dpB6Y4gGYHyLp+9g8mfoMnveHnxKeywyU64tDp2/Kz38jQugV8RhA
wL4AxL5FiCJQeoy5xP8iOqD0niL0o1R9H6RvZz/D6fLnxOn87lN706m/0fD4gIFHEaaUPEiJ9y1G
nL9iyAX1x9nD+WcuwY9Q9H18Hmc+w+Z881PK0HnVmuxFeNNWWpZ/I0I4eBVgjmmAv+g5MDBPDRDl
rxALfETBBq0/QPCpFP04XX+C07P3eo5W+FOidZK3mUxv/l57xKhPOWXoQd0903YsAHvkcsr5l/Pk
W5x+hKLvI/Q48xk2p59Ty13dTX+rB4de+QQzn6FH3/mpAIGKwxg8BbpoueUHwD0VoL8k5/uofJn2
DJKrDz+nuNy09u91DsCv5mB5wGt+ps7IK+pCKIS5/4DGM6fg9AOUfB+Qx5nPMDlFPyUmF3dl2Vk9
3PytkajvvmKckK/m3nUh0nwqLZS+YpixJRx6wOeZtPwoVd/H6NvZz3C6+Dkj0vBGy/uq/VtRgnyB
F/gAE+IPRv8ZSgjxVwRRj3L3ixh9q9N+jKbvY/R07jOEwp8ToX+36u/OGvggRSBDGH0JbZ45A9x7
5WOOgiD4vlv9IxR9H53Hmc+w+fflT6nlTrLrqr6VX/n3f08cgOXBhMLC+1/8gechD2BDKSb4a9z6
B0ftryn6PjaP7/IMm9PrnxKb10rfZFVx8zdiA8EOw75Pgge19tz6cMiTugwSOhT86PX39dkPSZ0f
oej72DzOfIbN6+NPgc1/Tgo++LMPsvPNlf9l6QBzWH8cUDcAoXjqFoATDUlQ7IFYPeDyzG17ltb/
c3q+j86z6d+8wv+nmsGf1xN+r7VEN+ZmsxZpnpQU/vPZ9XWhcvRs6ounC/QNQ37l98PnX196AfFg
nX8v/iw3+TLzQRy+dace7vlk4t1NZ3596VDIpHKP+Jz5CLss4P7LF+Pdeoq5kKLj4E14S10owAh0
ZbkkBKCK5L1aS0Wu62HE8erIg6ZeTgGXUBR4BFISCHMC+fPfK2QXlbYpZIK/vveX4xdlX1xUsjTd
ry+R50KKo364cKE28CGw9jGmyPV8ihCB+72ob28uoQ63XP//dIG7uahdu590/XbMx3mTFPlb39oq
TLKw7gjfpg56XWp33nouGQXz/G5bMDfsSh3seUP1Ze2JostLMZvR3/HZtBsi/XRTkLQXdHKlIHqY
ziravRm5120Kx9TRlE1txDI/zM6KgTDRJkUhih7+4TTdpHi6nMap2nL0vkzSPErk7IjKt8u9VLZl
2Dn3dGZi/7zRQXJRfcrbQR5aVQ0i6HwxjzzbyywlG1+TLFSln0ddo+rIVz3bWeqXYafS9xxrJLQT
9HHPtRTtSPJj35l3eXYp87beWT7sMpMP+9Sjv2VJ3+6Q6ULbpfdjR3YdRskms02obc3P/ArlQnmT
IxytYz1nNqRklLti0G7YENxtu0nOwi2TRkAJzAt17rsi6ZGN5kyR0HUmdaBe+wlbeZ8lrIkq7Lwj
dGg2c+4OoreSi0GzQzFkfiSJd6KJTgTPWX6QfndS+DROhgrlp4cyG2SISz6GCZmnqPcpO0zKy0LK
++Ywe+64abmS5zazicg5jysynGTqmyMin7qsU2d48E/YwfREqC7CKe/6TVvXatfqUYUuabxomKja
4s7b+CQZQmobE9pau4KbIQ8H12fCLwNnh3P53vcCLrLJmrBK80bIOuuiai7GcKbdFZnr49CO857X
bJ8NQrFACdcxtwmqbtopkGKayeue0+J14Hs1LKqlkeP2Q2g6c5q1dg66Sl8HVUX3VGbeOfewmCr/
N4oK8zpJ67Op5vXRGYqIc4r2jot1NM5shyvHXiV9VotuysNcjfxo54CKUbUHnTIaJn3ybuJjEZKK
0k3nZ8XGaiy2pSld4ahsFB6Zh5ClTRcp4g/7gnnTvtdVFTI6Brsm+9zqKmplUoui6IYdosU2KJ27
RvldqKbZE20Kp9IUXxq2zUaHHvJ5iFov78/KLu1EMk711iUancGUJuQG+CTRsHDUMX1E/PSiH9J5
M05ef5jroY3ygX40Wab27lRboWuSbrrGpOFs3A8Tl3U4eB4L/ak5ubT5PJYJTJm6t5xULEq75GPh
jGeFW76dMwQcV8qTz1JfjAUVpVJk43quG6EBf+CtftvNbhd5qZ2jvmsPbeLAq+q621WWnKobORMr
hmkqhfXeWukW+7Qc33CHbV3U7HvieVFni3SnZXKVjs4dk7wUahobgQN7QLm3o416a0nWbArjdmGN
yvuiVWLuqAmzOcHAL4krXLplKG3PAmZKwVqEw7IDvWXL7gjE4jewyp9kPsZVKVFYgkLaaI9+ami1
qwrevIYq2FWL2rOu9XEEnm0eEV6Yo1HvuGrPxsTd+fVMhSFz8UZ9RNPwWY0WiJh6E1nCwky6jhhr
02xAf08i7/NZzPOcf0gaFIRpwMIqzMq53vYlm8TgJaIg/jFhQyUKMyExKTVGtvE/YaLnGDXZtpyG
ZjfSAdgvMXobePyqJK4WiMpgWypEt64vx81UiV41IEsNcqNepn0462HrVsGbFqfDeT1lxd4LQBkh
n+7GWe67JhOp3U3C4+U77XX8UBXNruZH1Te7rJ2E44J+CPjOZ563b705kklebArWfAjY2EWjxs0O
rI9oXPy+0jUSxvZy2w822494ViJAQbvvJ3U9yCGJxk4mgpT5uBm6g21KGk4m6K5nHxTdaK5MQGyY
jyzdoxnUxVxkx6FBSUhw8dp6/hs6eNuxGm1YpzUVVW7f1RqPQlLDLj/MGjOhkn7ezOxgB6NEQYNw
clVEJyVDi10VMjfGuXbPSi4CH8fjqPLz2ZpE9H1anRSRJDLBbbOoa97jiNtCRbygtw4P9l5ZJDvH
K4B/W9fbdMZPRKOcMiRj7JAkmmnw2S/QpRvQRvRJ7mxaiiJCZiuaSn6aDS5FL8v3ZmOkJ5yclpGb
ojzCqI1MQtgh2dPe/eQOstkYnO2c2e+iukb7tGK+4El/cLKkFUE+g4YxEU7xfUPKaxWAwrAtRwK3
MpyRybeIJUj0gduJjOtTMqtLr7LACsbjYdLit9iTp8BPCmGbpt87JcgxOCK7AeqGAjyAqO5wHs29
3QY2dC0uoqoxtagLFVaVxZvcnJshedO0ydYvvCbEHJioJruKo9+aTLebqbPZNs36XDjecDDuaOPM
Q2YTECJGzd66FTJhQb15GxhnEpM7HGbGvC2uKZhi7fdhEjHoh7KENU5JtWsUOB4kSd+0aD6UXrbx
s/rNpOdDlQPL2bLXYZbIj4MbBKfUcTd5r+BVgr4MW021aKZCpByfF7zcO52aQ4wQFjOnALNho+Dj
eMuGJg9btvPy5Ca19B23nAnctJs0KKbYnSuhGnurHJZGBqcS4Bl3iPuRSdXtyOmhJwUJm+C9tOw2
yAoU9e11x5zdqMwF8sf36TDbKG+6105+BkohCRHlR0Py1wkQaMrcCf3+5Ph+KxyCT02qyEFqMLJ0
MJsSdEHYJ5kA22Y3JmlqAd7GTtfJQQ6HoG24SJ2RCGa7T5NghczAEJEs9lp2huoG3BE/3fZenp4V
Br+uhuFa2WIQcmKn1ABzGYxPVZKlu3wq/dDNvUNaVe/bnirRgnYLaUV3EnXvOG8Tga367E0N204O
fl2Xw7s5byuRI4VCHphonKh3TI3dAXNvWJY6oqlrwL0Hf6XRUa31ZSmzd2XTfHYGslVFOUU8IbuU
963Q7MrnQS5A5naJazckG3OBM+A+X7VbOYkafKsat60oghLEieRaJPkQu6x8lzJ3xHuw7OmmGlER
r81ogkL0uqg2ShkwuKNDQDYbfUjScYrbunzarGNkSsaHE8AA4HKSQYEC102sf29YwOq4dUFknXRr
O1PFeaCqWNIg0wAMHINw6sNgpCiaoosTx23jeSB609dZJhJZ2UNevy1U74eDbB1RepOJu7T+0qiO
fOmtJ4J6JNH6Io7xmBIJKsqYV0MZZ3lSxNaUh85H3W4dZ8vJtbc26xVd39wGObjYj0Nrb73Hwz0f
b4fqBKxkbVV9yJtPc05wXA1vU+nyA6Ge2tWOOs/SMsBhkUg/Xi+gs3V3kiUHGvhcCWehjc0ldB8e
sRwnfd6HE9isUDFcxu2QVnFb0ARYbOmug4/Ns7H1js/GEtlFRYfb/bPxx0OWyDLM87kDvQWKPMuc
WdR+3cTt0qQqa+KajHQO12OfBte6tnwzLgg+wpqnXhVrtwJsV5j11LYzePtwEZnG60LpZFOuYy5N
q33n8+hx8tp7dsNWZRCv0ExucFnW8WPj0qGOvaVZx2QXFFFLtRUrCeut1Mpj6w0fumlC3nuqIpvJ
zmXcO00Zrz01W1habYrFmPSfB9gpFHOdoWgeR5BWUlIb2iAoYlLpQ4q6PBA0x1I8wJamDcx+6K9r
nxPQ5lVgksgtJ1gJs2BWe1MVrz0ia1iNpRnNSdWFe/BmX2nhTi280dpNGwLLyNJd0DgKXsu8X8Vo
bSjNAYV6kagyMDZiEoIaVPMgnDmIDi5BiKzlIETL4dpzl0N/yBs3XI/5kCuIRM0mKSnZ47r6zeGs
P1ZySMUEI1Z17QUMh51Tt1cBissWVIln7MeuSXbKztMl6s5826pLJoNd0CYf2qTVMXVGuWnAld4q
07Tbmib5Rpp4LP36qqxwsFWseFPiOg2DtMx3WWXBXPZYLfoSgjki7aaaF8/Dc5TwA61F1oOD1jCd
77uZ3HoI5fuhJxFWqhBopjgOcve86TWKuMQs7FqeH9AEXkSqnAPrehl2pFPHsceZQENSnHteBRaS
zOC7UAita0xUnFArpiCtX7vBFEHuzzv20/Db4JVy69faRFnadptcezhqUqtiMpb3IOFXPhj6Q8sh
LnMcme1719Xbou9tpMcog1zChelcUGCEpAfrWP/EWRJCdqoVWTrIcw+DR4jaVooxI1WxV55pxJxD
qFkv7FcsWnlceM4OLZiWtfs4+Oya9SyXoOAer6s68lvbsjpsMT+t53RDCGiZ5bJ5YP22mryLpAJO
m5msY7Q06+FDA2FJyLUCO9/7dZxDODOHem7IIXN3pJ4UOAk9jxoCEugM/GJy52G73qgbgY/XXqvc
OlbtPB3IdPF4LinLJhocNYp1rFlCfNeS4zqxX2Y/3uLxsOwCKzwri6iTHpgylWR6b9NuozQr41oX
KYwt3cdGs7zbjWQ85LqpgKFKHE2LKACzg4zosllCUPQw9nhi7a0NafmoRVum9a4vKegKmLs2qbI3
Xpe7oEi+DtVd7YcI/DxRL+u1rkteU7nLE/9YSxcw9Il/ph3EtnSBYMWBMAknVlzTouI2XLveYpcg
0fkeYTyFret4YEGhsX2FYy/L0nBoZxYOnCZRX8CrtUHqxWNee3sGjlOw6Bbwy6t47fEaIH42Bjt5
WeiNHtdR5SdRiuA1ysX88nF9ZdUeG0pkvknmN1Uh5cGZiaglOJGjPXmLJvYGeMu1NxSF3Wln3KfY
a2Kf1HYXDN4eAtd004JoCAhypBYrBfOqEKuFtpXAdvQ9UZVuFq1Pn4gNtlWNz3HrNHGune7Aho82
H/t47O2url1vlywG0iOy3fqMvcHLu3arfcxVao7r8aSnag67hOebfEql7sKgqAVNZxv7up0OTN2Z
RfmvTW64X+z7xSK4hdN2xzS31Y67Oh6XsbXpjMpFS2G50cJh67z1RB/koKr0aj/yte1Va6OsAN56
ctVyo8cnrs9ap//pGOsysCmPd1h767zHscfDx9s8kvc4ljcgrEkKObOO5tfJ453Xi2kxguvxQPvj
nEyzbD8jb/M49HCJ41HImgTGiL7GQzzbfojrISXbulWvPQ3yXlkqNz2YXgjxQZSdhfsgeZVVex+y
J/E6WM3Tu9GYbOvnOdnPYxrSOaniKq1k5LcYCXdlmZVzVz55bCbKzttEett2zmt3M77Jcd7GjOoh
lgzM/zjTKprLotSirJxcmMUO1zkFY4IWelYi3HZ4O3qk3DJmN6nExZ44tItpWdOIsbqAsADJGF4B
ks0mxkUjD5nf5jR0xiQ/FIsHKi26QNpwGYLJFgYpE6/3ACs+a6AiMLsWadBL2bCTpriHrHUjnn49
8E0u+raqbSvT7MsHG78f/uuqKuDv+jnB4+DyvcfjEWzAevhQ5D9etburlqx89/yipbDw+70eP1xY
kvm/f8XwrDzw8GnJ1xz6f3PyBwsLlBDIsf95YeHbzbVPCgsPE78WFtArSOZ7iGD4psRj3IWi0ZfC
Auz9hW8dfJdDXEkYhV2lj2UFmIF8Rhgivks8OPWlrAB7VZEfuGitQwT/TUmBUPd5RYExKCNCDd73
gS5Moa7xtKLQtGnfFpxXe+DKUnhp9hGyAsS9ssx4OzepLtoOvDeL2yEcSlOIkU9kW5U5uCMIbXtN
z/OwT4sL1gxXrJqP0gs+sJRkAssz1uUqDJDolLopEnWilbsdHV+w/JQV1aGrznEg30C66XzMeR0G
47QbUCs4HwzkZhjb0WS+lBNhMarfQLViW0DuPZqrUQmUpPu00OfaHUxkWGWEhyEqbxRkYXTvXvfz
ibYMMu9TD/l8x48V1jZ08q4RLi7EgIJ707jH0vlYqWwSOnOvnZyc89LMopmNgKwxErlUohogSVV6
+X1uJyindPS81hB6ehO6UFrvjU8/D5DibvkSuHejF5LO33NcnLzUhMrzI+yMu6btr4wPz867CFLj
d6O1lw7kMOYsvbNBRDGkQ5OgEUE/Ciqdt5RA7ivxhpNKqmPawWrSyYnKcngzuvokjT5Vpb/vywqm
QGqmcQ/OaC9kS88d6R6lOx8r7l7wxL3OnGCPS3uRNL0YQZMV6Lp1um2g2k3X2Z0k+tQaeY/qSnBH
vk86eylZf+VlwYdeQVEo7pJuQyt2TvG0KyZ1Iiq/QcF8tCO8pipPIxouMzc5eOmBK7P1Zb/1PXUC
i3Hh5/aYk3HHWxWPXMZt7ohhzk8SylEBkqcahb5WWzr0W+ObSEJJwNPjLjAqRgU/Hz03rCj50Nhu
Sx174c7kZOx7V0P6kvvZPS6ADyALdZyC7JAQdEwafz+W6cbmRSoc3zUCM7Tv4clVl8xCTyiSUMtC
Bn9Qg75JA32WjhvO0EWdBfvaZHEOGVPkpbHbqtOCMErG677zhJrVJ4ib7oM0u2/MdLksY+3M1w0D
pvbnK9TswAG9tW4Pvr8OtTvtbElEy1CkS3VoVB+meLzkZVuKthqPM6khgeZlosM8ntB4AUUT8Atk
XGChUHBezcG5l8EK1tMRZf4+Te1RZvqepWAN3akP5YQhs6xOOJivF56cm2APGwlCP5BxEky3rPZO
jG0mNV2RzF6Otf8hwyqeRxTiWp3aJr9Zn2F7JSaLLzoJZa7R0WHfpPdJx4jQ5bRLJ31D3elI/G7j
AyoZ5EbVEJY+8J+xF8OS43Xlh6DP71vVgZIw24LmsWs1ZMxUjEHOCyv3SaWiqrXX09yExcCiKZ8v
5KxOajTbJgdeddq3qtoM+bRrm+HS1/1V6xSnYVEH7NOUzdd87i9HLKp0uvQAkpbom274jVsTm3G+
ps18vSDYu/boaHWC0s/NsjALP6J0vKRyjJxqvu5sHw0I8sSjJ5ZXSnAfTUErMPX3gQfQOM18MXbu
hfHGXZVuvak4pLiF+7URh/dRnG6gfifGMfjQTd2Gz8Fe+uwTR+GcgU5I/P5t72TRwttKTceFNp2C
LhsHcyXRFOazt8vz8pRLUAV9Nh9J0EdzsuS5i35bdPp+8v2NlB/GodsgOV1Bdna7MBNvum0jvevE
pJFXXBtYKTzQD1PdAL+487XrHzqHv03rbtsGeezk7bbCEHWV8wVtp4ssmK4KN4hMuamL6cLp7TXN
xx0re9AylbxhqfN+4Ombs24Kzv3Wvc1aSPImaTR4KVQmXXKO6XTLg+RdGUBWNsjvTWmPXo/CBpjZ
SeXGWPCoyDnapLVzkYzVGa6GiIxoaz2zb2YFGQZy7gfD1dy4F7UPmd+lG+wDPB/xJ5KrN26Vx6bF
+8bTp6JZI8ZM2AxYAlaaQFG2/QhJpdd9Px95ba66bt7Omoo8mY6Qxzgt/xwpt1UTOxjYayJ0G6To
2AT9bZdMFxPwZuv3V40HIpb79S7JZigEBPtFWckOxGpGfSlMqmNEh6tFYftQ8k6r/DUHy2by+Rrl
xY1pmndect0X0xVOUCakP9162V0n+SGdyPkikotOgN3v51kO2IEQdR7IGEJShkPKPvR93QhUgqXh
/oemD/ZgEzMxuOYSPg4690BRCTVcQBX7xsAzdAnajfenDFIlYsQERK24yfkI8pGdtdn58qzCo+er
xKHpHHltGiaO/9E4zjkqk2LjOtlryGXmguQQX2YWv5s9KNKmtZfHk2MwhLl4r6c0Cd0AUj95c2Oh
JLwPcnSbp5BOaDgkoCBDe4Z7iA+9kcQ5qNgzlVm9kda6GzIJrCiJwdy903K2+3yA/F/WdKHu1Ydi
mi54pezRVsXRoO4jdgJf4IQZSPw6YPTK0ZZgZ40TlsHEBQSL80G7V9OYDTFagjFJ/P6ht47ZWdrd
WJhDT8kbmeXeds10PuY810PHb7+kQGE3BZANdfwl4Fxi8TWM5jR9P/h2igZszmifJbHLEwf2Fugk
hHBC4pC3M4rXZrQNiovcN9tkhjCZQerE9kmcsHI7Vfp9JiGBmxpITjNep1DuV2Gvh2ZrXXkNn6pk
B1uMkG+fQYX07r4xBMpAzmYuh2iY1ab0nc3YdwJsgKicD6y7Jy0k3ye9sWUQ5tZEk2hoE1kKI8Y7
c+ps3BQd5Nib3lnSwZV5aHoIFI5A3LyHKv05hRLhFpwiiEnKBFCXW+1kF2XlVxvwv66Z4Dq4mQO+
z8AKbJqM3bQlYpumH1gsy/4jVCDC0smzDXzBIfqcSkjpT2CNtX9NJmqg/DWWYeEQBerGFQgCH5GW
wNhz7t1qR8VDGZwzvzYiG9xQtWwPMccHiOIgUAMxz1tQHiACpe0vCz5fpq2FIne7sQk4On7AftMu
7AVw8w0HZYOqbsNA/U1ekwir6AfqkPOgGK+81l4pvzrXBOp9CdvNgbyR/t4Z26MPmbYnTv33tt78
0U3msIeYEainQmGZInDgn7rJMgc2zEdV7aH4ct+ow4j0VUnHq4RN520Wzo49NuBHTbSBj7p+Dye+
92TYwPztlh/GPQ7RAw582KjJyELZky0/3B/7EjZRlFBCQRcW11Ci1+SgI1KAfgFHR+ZdOMHWEoeT
88VV+ovHLzuKvtlxxJYtTYwCBS58GuI+e/xI6YTzpK72ngEnHnRNmZmt09SQtrhUaLwkWN501cFM
b2RQHFsftBo4tllud39BCGwU/iMhzKPwBQviy//frkMKG2Qy1iXlfgE/mIbLADwT7RwZdV/bGhwD
bS4phW0FTRD2qN2Uur+EAt2mRGB9NDis3N9D4XJT0/f/mbIlRvsjZRyytRQ2eyHqL5Q/QahW6Tjn
lpV73kMI5ZZHnOE3TidhJ844ghMawL4m1X9a2bvuwD/X9hY8sau0u6iC/Mbl0y3OQAGs7iEL5ot0
5xHnfa3nawOmC+c2JBbcEPDtCOS/aDPtFheE8HGn8mCfgQAsXrprQFL0dFlk+f+x92XbjSrLtl/E
GUkPj5ekE2oty3LzwrBdNn0PSfP1ZyauveTtVXvtcZ/vHVVFJQgQTWZkxIw5Q4FRkNMiq36LdzFG
hp1XDY1jdk6H1hGVp9wgboPJLzQGrwTa1RrduZlHP+9VmiG3K4JeFbPQLbXWJcA9GxnZ4yK6ChFS
rQt51CblYM4y1eX2ZIjDOayLz8YccPoUssAG1BBGwWBjlo5eY+UkhE+M+K+oAA8NI7vEbVV+IRRf
5Q1OXz3yOznuT90DPGZJFTWRqJL0o59KeWIWlaSUfix1rlKREzhiQZG/rZ71dBX7FhqxfxyY8p/e
O4iCPGo3FIyRH+/dHEUDsSlGZqTN2y5P79PC1VL5mlbjucPE5xpK9jpPMGqLEAJnYheEu0GjFIEM
vz5n6kZc7uOu3JTVfinY2TSRiZPKI/h/6AwEDmnO5pM8hggkpGMnbZPeWCytnPEQMXWM5W6BPRzg
ivHzjkbtyoKlMs1X4IDyqCBHTzDjIhClaWuOyMjoy5UhqirU1jFT8G6KF60TqTCMHuJ7T0nzfZkw
N+nejBjUHjEbbFND7n8SM1vSaz+ZJSS0RkPdpKIq2EotWBEIUVLtDG0+oBeF+9AIBwux/rvYD6D7
sIvU1E4xRMcym66jHl6SZKAMIRg8cPlJyuEdt5WTq/Jzi3AUitJX7rT29eilan4o5g7p7vmdSXDH
ygQhe3xu2k2SIFKONoB9T5Ga7jNS7GNDeZIq1R9ZUCjzbhLST0GqfSlSbSMaXHDdXsU8DHQJLIHT
VMt+PKs+ciVb1htPGhNPPNyDx7KdHQHDVdW/4qRK86VhgdmNg6a8myRMWrgP5PQPphYdRrkCXWCw
dZFtR4O8h4Zy0EXABP/c0yAE+5t9AecPdDdi6JxY/O/2ZdGFqlEEuQR6KVIe0k147eJVD+tHfsul
Vvvlf7G2f7L6KoHLaRggmKvSD55pi+SHniszjG2GgKxDYFr99yn1D0NW10RJUfjSlH6SWZO4yfqc
kNJXDFYi7dQBxMmXSztlXhOZVAcUdJeR5rws8A2MzplEsu3i7JN72a25bNNecxLZdExV5EiLbwrS
IUPYwyTlSYch1Ms8SGMcU7W0S9M3Q8PXNCzbG/DoFKC03BBnxXQdIunKUpjqts0iS1qcei724NIi
QzmcZbz/IcxeJXPe9n2/RYUai8dlurxcY1M5ZLXiTzJc8q7cq/p5GSdfRaDDL1KFH4JE2GGWtUsF
0AL8PmbUDzUQBsO0lmQ6ZXK6N8fhIurqU1RMW0NL92Ur72MpcoRu3vKwqY+TPVl0O1PbHbrHdomO
RgjoowNeILUAEYDuWROrHsUBDKcwLp1hgutFpORTxXQhzIhJkmzPpiyQJNPK8SaNXPY5rsC/jrQw
NCxVn0ptuBRd62SN/kRKAlZofzannAq4ljAcL9yCK4jX/rlzi1zJ8LN7o4uZCgjzOlEU9QcCWUp1
PyE9W/pijumzLBitmrS1UKsHHARd0ZA5I9sqF3oqxnhHwpR4Y1dv4km4B3Eqt5WFHVqEeQyh4aBo
h0Exgq6/qsjLNIjQeejG2KkrpnMsRLvOkHaNkT6bnDpVIhGKrC4S7I+zkb2mEs6vS3ikYzlslCR0
KwB/pTpYgwSb1wACYBj58Ea5UzG003kI1QO3qs3C3quwAy2v2ybh+K7D8hcwZrpc7ZUa3zQbgaCo
cD4mTwS4APQuFKazabCzOAz2oE5uUb3wIFXP0qAVJk9dercGONLJg1eo8HaAvyAXem1ickKAN40K
lQGWcW8szJgdIZizIvVQ9m4kDoHSdueCje/zMHncCVI7DlmACZpOlibjX6h7QzVeNRV3PEQYEnJ4
VwOi6423TBXO8N17+59f9B+s2G9BOKjwQLZ/vOYxAve8H1npj0ZpdyazlFoHrjmOHu/kcj+dFC0I
6+i/9K+1ltPP/mXAfcYMLYoSeAs/zGejyLMsKUPp97F6Ldp8z+c5owM7e3BGgpeRF/tw7G2On2Up
s0NZ8Vs4PPUM4AUIp4SBIneqNSySXQ6ArOBkZ4A1WyJS7ouBhK0BSFGq1uL+kgGgVEcOGuhGmRlP
zOzcsUkDbjLGZD8IgtcxzQMHSR8RD+VgMIbF/A6+yCFG2l8BuJfOLchZ+V4tyJXb3RSdLi0BIZaj
1RaqM4C/mhb72RzsNhvPEZwe+BNVs7zzjJle4m2myk6DOABsy30pIx5Pl/OUz9tCh93gYziSs1d+
z/JCrotIrulC9s2A95K9CXq+nxWEfTg2S3on1ltH0mB9wbrgjg4kAtse3b5D5Loo9tDkhx7aADV8
Ah7IWUPGE0coIkYscJsx3SqHeik+ORxisOlYwjP/VTWmx4ppL/aVLY6fbZ66/VjsNQVex7ws7wVx
5BCWKBOoVlIhmQ4gSSI2hFu3qOXrQpBTGOdjFIcarN9YWnEjWktuuh3C3TTLg5koVmyQfZ0DiU31
A5iur8OsHzhqDZkH5WjT3EQuyBIOB+EQe73zmzZleCyZeGqEJCA60LR0OPMZPsHYGJl6iML5xNdr
ad6SwUoAF7VDsi8BJ7NJ24OLD47FMllJBnJTCFFBnys+t74cWasQLyo9O4qjswax83Ax5vFdrNL7
BeCMOJB7IeBWdwBITsJ0LyF1IC7pq5Kke7EcEGzGrwr0HK2gwkIDfS0Y2EJhCrZLtIXE8okjbUWJ
HTB6S6I+YQrfpjmmD3iXdXyfNtqOO0xiPl/B53xKo9ipQskRs+WdxZjq4E2wsgDJIg1iEzii2bog
zdNIR8IzcjnW1vc54MXGAaMK3m1Q1/N27fBIenA3MsE0PI14nrBeClABpSyhOEAAVusHE/wWYIhU
KsYNn3xKpUcEqR5Yx+wyeicCcH3e4Tj6mmJSrSfEDl0DDsVUIAUBeKHT2TVfkOGJF8ykDYz/wjzW
AHWGOeY44VKHH/9stVAA5u/TE6JNVE8iqgYjQn54+fksp42kqIXf6fN72eFBLuNGDh+AcwHwGJTY
4sGoMRQ7wJjI0YxWhoHEsWfesbrYBP+zRwzQm4CIqzE/55m6mu31BLr01qRwcFsop835PTUEpHSm
AybvezMzbVCvIgsijnYHPGh0ursM1F2LVAmdErA0FIY5p2wFxSF5b5nTMPtyUxdUHoZToSNIjySQ
7tUaLrOx7MsqeRI5iqQtGCaTVrSuKDWvdWvGdoQMt6UD1GgrYKF9BWyTyPVoHUqEZlSLB2uSKm9M
YyDhw33az1ezQYjIPkkr1xTykE9uX+JFBvU3pWNNKLfqmtJvHQnGiducezCAD6RpkemOX4kBL4SN
V5lAOpQqfl9nViwGrGodPofnSQ873LmV1tvNCFePz7tDvgenyeXjr9PNe1G+Z8hr5Ck58bNxNymS
eGicBNlRaHWnQk6A94pMh+4IJzGB97eAlzkyICCdAPlPwCMNpWMXMdN8tZrf5wIXANy+mMsE4JPr
tzW8oGo4k13S6JBTzKPHwFTWytqBkuQz74eLDMoRH9C9/i/X/7eE7ndY+6UB+575/p4I/38y7y4r
kNl9G6l/E/Q99K/xdwXg7wN+59tFAhUm9LG8ppaoStDR/pVvR0b9f4gGKEsVUREA2meM928Zd1HS
NGBspoZZQIGn+jvjjjIDXIcrE+A7KgrbIBn/L9LBv71ECBh/r3/HKhCzQZ343SkhhgJYDU4JgU2R
TPAC/j2mqyA9ACfRmPeaKMALyKIqtwAz1MG3pqYPoJawZGiCr+bPHZTcQy5bH9wR5PkCyVIkPmLV
sDqz6r1SH2ihjeaVVeroDpWyi+YmgTconGIADH47GLu2FcZACRXDEcTlc6qE5FTOS0vFeU68bspS
t2oFjQrKElvaFCEoRmTopXp0KBZOlIrTZ5B3n2Ix1a08HBO/VsBRypC4k4qhQTLQVKjJOdDgA2Z2
MWTE6pJRXQCy41YN8P6r49oUxMpY7temUkAbszWQ5bdZ2EMrAVrP7wMSTvX+ehTfTrMe9e0prXut
G2E9vaRbRG9IAUQ7K/FHzMCXe1qb4TDmrqLEF5UzgtZN6yLjzGLCmWd/2qaMPSiB6ye5Ev6rqQgM
vNr1yPWj9fDb6rrt9jXQT+DAdf1vzX/+9vVEt/NGSa1u5gREs34E44hwYuXaYnx1bd0+6DhH8ra6
tiIVzH9rbd4OuZ1mPWRdjfM8piRBIu5PO4uqtixfn3w749fW9XA14rSotZnoYAE08dfF/rim2/et
3/Ljq9bVmHcKQVIYnNV/3U89cVbzug4tpkTLmoEcOXOqdbkuk5Vfp3AG3drMObdOK6AeiNrKWzd9
7VjyD267fJ1j3ftrJ/7xbfXbx9lKdhsUCA6+muteP063rv7nj9evGG9XibRSBK1QUgEO5BTSlDMJ
wYn+fYVNJEB2YI5Cbbc9FIBf6xXn9K47rbuvq4sAJHA8r1vXDbczLVqPk6zrOT/92rodWa6cvdsx
hjBAqVFI4CjGwlGuwZ3sxbJFZ741h7BsgwKuBXBOfD6VIPnX8K+g8ojAxxYz2WaDrtijIDA7U+4K
uK4bkWfogEd3QZl0O31mgqv3wuwDJaH1qlkwOJX1qyly1qqKpwntKedofjXXrXGvbxU4tt66ti7W
A9f9bqvfTrluXD9ed7wdt24LJWDZVVrGbhMtBsxxUb2xuYmRt2+3C2fJkjJXLE1FkizM+5eVOL8u
5A75QataTbvG7Z1YIK1egecHSdE0ckrMFCh6qPnlQuxsbg6L0lwqNZ9taSVim8UEHYC6a4tu3qyK
kVVFsrZui3Vbqcm1XUkL+xJ5LK1cLrRoUhj2Vn5UoPDBPCFqftw2shfF0NisoppcExs3WcRLUkwj
qIhRR4KQhRckO+4gCRxojUgi6JNWtpKxSex1tWgbS+lxFxIbUjpP2RJw4KSwEkOsaMagJ1klB6sM
QYcIimuI3D5p4PYPV1Vmr7IxiKA7RM0WycZ6a3ZtBrp6jxmCyKE7ARUPc4NqNU+YNgsSt6TpApXT
JtdWZ7SKr0sDNNOw0UbSxpCwdSD/cu1Hzo13VxugAa/N28aEkaOM6MxdhRjrIub6oNvq2mpnQXTl
QkFcgoG0LrK47Ty9FDemns+FFaOCZCBEx4b0god8bW0L9YghMBcA07Wo66hAENK0w0kyGSI43lll
vrh1v9u2Jm9nS2dKbuc62QpVlXsGHwX1LOOeV1b4bX1tNdIw4cvMdvYNiKMFnU1BVkP4beng9lhl
GUMKsa7HCLiDqQnxVkaJ83b0XnG6cEA+mZSLNRijgFB4Uabgq9k3PIUlbeJlccMRKfSoRbo7ggDE
iiLoTuLSDLJKNL4WDSAyJMcDSFAMUDc6oG4yAIHEKOHiQ4uXQwoO7EFHlA2Rz+QgEV9PFrSrLPHF
+a5L3fmelJCRbbr76cWIPYAoRgWlIwVtxhc+q9iLoIMoKJEgvKfZrwSK/VPCvDp6Ggqcy26JPw9P
zrtcHxrgSZ0vxTaJHTZJ1NFZ4iAzD8YW0h5+adBkOUTkJM5Oo/wawlcIzHHqtIVMkoqlk092fx1j
uxUcEr8W8m5ILMDHxrQdDD+P3Li0U9PWqqd43hTLhyQ5KagwdRwkI3gmG8YrAkBBBTk6ZQZzR+VB
U3xF3cjylkWP+odWb2b1QTWdCtJ80W/TfaVdY9lr8l0YOwZKMsxbJduV8b4lm5r4Rmt3vVMxqsTe
ApUyFMy17HV4nJJgdTA4Ci4r2YsNHcyNYFB5ocLnVHeALwGlD0/tZIsL0o67sD7GKNNQujFBomc3
G+cy98bhsRA6AH+nuv+lMQ+s5q2e2dAvGsxDLgkZR32yy3wD+iA1DB8UjL6AMuus5xbEcSE5RCzQ
DL8raGj48usYLaBAe2QI6mwjZbui27CGVuQQm7RjFiDpXL4k8hV05eI0R94swUf1SGX1n1JOyVN7
NYRgIr78mWrgynjDUdwXnS3kfqhCbOhAnVyZXr5Qdk1BiHHGY5TY4kO/T2zZAPuCZoBqEdD1m1nb
TLJXx5sitdT2o9ehtN5CQ2xkVEz8KnS1ZWdIb+kCPzJY2sHqlh0x7yrBrjTPaL14CVr9lA3bNAnY
gnEBaD1PgSl9VtEVdRsi9KNtbfLnDfE4gTQT9waI+rOM4L/bsGECuukUB1AeRbKj4QUyb6m3KuJj
cBt+gXUUTzYKMhh9IKJY2h3ogTWEr4Q/MDwnoUmtsA/QOyXdb4wN5MoF4vmGaszCyfqXatiqE/h/
IHe5KNHA4QKTliBVDk5pUqDCurElvS9ONtnVZ1VAuveCTOhCfCW2u03R+6giMIFRWW1z1CJo4Trs
9HGxutaGHDTvLAVZxdlyppfpIW6tFHAZ0nN3vbQZY9A32U7t3Tl1Jw+3CYKQpeb+0G8QXWulJX6k
LxogOzZZY+dJxB6l81jsdM0lFwn5QuGZlPtEP4IyCNbQ4mng+GjwwGnxbMpBh6EQeQXYmKArkeS8
QB28KJWFUdumG4JyCFFsi4qroEzJTPPCHsetBI6aCuWlBYop2iLgMJkOA+QMu7R96wsvQ0GEVLwM
xrHP7Tb1C+RdgGf8AvHefDB6qjryAeAMNLzQNVemFbZBDCmr4o7PEA1pupfOqKzg1oWHsKh6giza
hOGsLVmzSWPjLJ3gIZMKcQueOYqcUH1vHuRt4ZU+iCsCx/MtY7BALLM6PDCZTjowQTsRLBmMx/4B
gZMcWfV2eFJl8MF88Hx6fzhLv0LZyVofl6ZDHBkqkOAeUOIE1xR2nlHsJCRQZcuk0UP92KlUSTzZ
3ObAJJ2QIGtxX4a0JxSMAkscd2zcacSN34bksJj2AMX6a47X1fTEmgFHJwdmma0EoSFNHsrHYt8E
8VG5CE6/nOPEXXRLal5k+RhDAlQNSEDDh3NIaqP0gZzvxWknKPs23EaNVdQPc+U2BvDNrZnfsdia
MlrcJVDQAR8kVguBNDjTJ/MR5WPM9+qqb4GPTr7itPclxOrKJrpbttCIL6IzPZodNaBXLu0xQ94M
ZQNAs7HTJyIH2uKgJovFTL8DDa2mYUKBYWWLJcALxujb1cJFFeiwXJQFusQ74NJZ92qSHYrd6IzG
EC8jF6NQ7K6mbtTSeQG4fH8Z4su8BIahWn1PkzQYckfXwJC4j9LPcX5mCsKHbrGS+LHokEDoQfI+
sniiBCvElRklObIZZwKyceNn4U6bfAbLkgQ1sZPmdax3orDtkN40nAxToWHxmhCTVRogoAPqhOod
OjULVW7YL+MVV3mMnxJli7NnWwQ0sWzJqLiiWfEFknZvPFecrWwvEKKnIL1bJeJsW26cZrL6NxGF
GFApwkMO/0IaS6Og6FHBSl0d0kUbumNaP9azrZ0yp90od3LmLm5ql9v5pLWO/BIib0YrleoOepru
ZCMlv2qYg2t0SRNK7jll38GVixSDIX6cTDsMfbOzogflZPyq/Wgf7T/axwGEhEPaW2KEkkGo80EF
9FisCI5Ae0s9d/ZEQ7+geKZWTEUrdtXzu/UBQsF752o2BICWdJIPpS+dZhgFOAAPyshHTPmYPhLZ
EgurfVTPLKSybhWKPdVOeNFqC//HSPSM1li5HdsARcxQQcYOT6HuMAlERddIPRQHAhwNITrKyEQT
BbQJF6qye+aCFr7J0eNiP0YVnJfOq4+JM4HQQLyoOyNcqqwyBC7eurOTBIrNKOB7SYVg2WXlYQlk
naLSwJtpNXTxU8kZJFd83CiDPb6EEZV3UAKB+Gl1B+GdXMUKHpHVvUYYBpDH36l+cUceoiDbmymm
BNQgoWF6AFGieqi8FFflJXfGs4DIEBb3scicpqLLm46rRsLEQmGnuNpUFJFWbMBto9iWWKmd3CE3
AURex2N/RHYE/QwbyIN4kaDxu5eu3aG0S5ed1N0EQuop22pUttHZ3cGkCh4aVXfyrjuwU7sJvReh
spbdsmsOsms0NPIFrJqxs8fwLhYMNqxOzGov4DYzZrkLHIS5vMcelYXKA4dlp7rxc79RGW58dowg
DF6612lXHCZbrSzDg/exk4JyF0vW4qKMCc2o4OS2aaFsgJXuQ1pY2MWu9rlruhJNT/0GBV7qS3ao
L8JTckYZpdf0YlrpRbfIZ3MdnXqjWrUNVWr/HD1qi6Xa5kUGLxZFNlBHBr0H6X9bdDFrPMKSoevg
CSsYV6iRRNFjp4jb8PG0nNudgVJbm+wg+JBu7NRLbet2SEvPPJU0cfVnAcdCyrvXWro8D1SiKNdC
YaGgeogs7VmQfZQcwuTyXOCuvMiDU7LJt+gO1/TS78bP7GB4bNe8gtSHHDaS8Z9PxSE5z074GT+X
vwqf4EnAxqhbdTvsTYEuUBXcl/fDHnWq3OGFPCR3GupywLZYHQZVYl3IB1ISAiUTnR+QO5usi/k2
vPQS3my2be4K33hVHtrn+QBDCAOpvLbP6btCx0Ma2dN9ts220oNG2am5Ux4yh1A8VA8lrSxCF1vA
F7zVGYX1cTtaoj6Wpe50X6NVED/xTucLjygsBPOGhD4sXPOioLlHAS9snKziTvTLI6bEoPlAX60e
8tLaAPF3uwfkKWFj+scqc6o9ZqfsY+33/WN6RL0G/J0wiuxpW+B9pTbPW2iBHNKkgmYd1GKK8Zx8
9IvdP+IzDKYEekJxy1VBeDQKikBYBR4TKpVhznhb3tJ7IURlKRqOEHC7IrEUyEuRxTQwTIQ3sodd
1qjqThuwuTBaTloQ+dNmwguZD9Ov9hm5y86SXfT38jLCJX+PNGum1VU4Lq7oRn6FGSkV/a61yHWU
nzKPbKJNspkczMVgDC+OHAh7ed9XiaOfi48Zrl1nx+avbKYNeFYSpkwwRh4N3UKZt/huPhNPPy67
Yb4DH2YLl0KdMowV8lxR02F+ePpI7pBQHSZagIG+2CNc5SA9JnfL47QawNVKhPBuMREpVvdQfSDZ
BKNCLPVtwIEQlpYAMMCTcfS3ca/BEFz7TWlPGxGh2mt/bALzrcgdQaAQt0BM/4pW+xw/qTt21CZ+
1csuSml3Zj0dWor3zu71R/LQHrOaZotX3HH/4EV8a15wiWltJ6rdfLB5tzxiQmRvC14jqtWU3BjD
sMFFGPcdzBJIWpbUWnMwO2/Mh4eHWPMsH1AVC4Q0+NEUcuAjbCmmyZel2I+z1z3kR5i8/Dju8VxR
cYs2jrAdIks8SkGMEQoXiIovZJO3lrYzHQMsdDAUsLF2Grv0UQ7H1jzzSDxyqHykV9VL9Ii6A/YM
vAqJMAzeyH+L7dpRvSnGnDbdaTtmVZjw0iOue2ocFDPDeAHRwyoeG8w4b/qv5bkfqfpLfFaPBubu
1DUP5WO91Tb9Nu6oeZZSZ9SdIXUwpUknuIPAYdBpHyZfhnluNyNtbWEr3hte48FDxZm9k2Gr0MxZ
44fB7z4K2LbyFn/4YLATPrKYtKGin7rpfXKX3anb0h3PbitR8VFCF4AaSLClB/CkujuM2fAKbBEv
UPmQE7tMHHKdX+fX+tResnNx6HclrKD+bh7ji34vHtucLpsw0LziYNyh2I+dPr+ltnCetgzDWfb5
H8gFYqiGWqpdpdf8JKhOiuovud90qF1BhSeS+6h2kcGFQtrfejLiPWYacu3CndG78IsDLcicxDMB
724QL9yhqtIBbiZ6rfSAWku5CztdjZvpEgXKxlzsMnUlw1n0DzInqP12l2kz3uLS2/qlv5imHQUa
+hGYG5fqbD7iIt4iDw5+mjJ3LdoBoRg8XglVcnl9NmuF3QQORN5q2Xxtg3BDBnccWAHwJ4MnFNaW
yCGqtfWFRoEt61ZjeocoBDCuwuHkdbEiUbfVtRXNo2FJo4xqNByKWq/HgFh8iM3aHnXxPhtR7yCO
RvDfx3qDdC1FwUN9I47wBVmy7YQXBjAHNbsglWFOw6TEn0kF8hlGNS/6kEBJL+ogtRMSHSVg8igY
GCEA5guELhoRtE3E64O0XEW/tjpe2WWRR1viCufuS+zMtdgAgAo4QbyZ9STBLDDCXOaghpexZkmJ
AQTTQDGgtnCWSAZCUpbnCiQZaKdlBLwL13rMcnOCSEd0f4g+4ljs7H7O3sReA/qCnHYaw6OupwgJ
qgmc4gRAxJSBt1JrcIP4FQPV4nVOUqJTNUPVEkhYEm9aKhTDkGFwG+EIjNZvozaH4cQ1oTIQanhV
jxPTdTqgDBOKq/Fcis7TI2tzmDRAGolSw5rybN2K8a647trS12Td2DTbIowKL+UFCtbFzPN30lpk
4K9ttTAkfhtHblTODJCKOLZB36htwPhiXV0XpAZwxaAzR6AAHHRd1ILQSM7a1MLwrh8KBkU8YNov
rFZapBzxWoIlqn0IflLnNYi4KO0zcaR8/qsFBi2wT75tXfxYXfdbD8uEGmmUopxfRKMC0N19ZKT7
IFCIILcKA5ANGKoE80wvVluxlyTIZg55X+O+Vq3NzGvDNCJYUWm1HIpwMw6oECoNMiyRAlS85lmc
qUNmb21lhrldSsh8UZ/kVBGtFJ2wAcoITZjOtqI8HIemFV0maE2wSKgX1ABVx9vQrrpkDJuvtfUD
/MicbicRMPtvG9fjvtbXJpscs9TrrbwAc1Vh8KUWIHIftcCPO5UXjvpqr5vXRYlcZYDaGig1wHdd
V2+fNl0IxJXl3o/tX2eRB16j6PaRNpZ3xqD3kK3pMgiXqHrIZqLuE9SJWCypmzOgDMwKJ7AgexFj
cK2XIihMckxxeq5ytUV5N2Vz+2xtRbwQgrEsuIf1AFlrOuKsH62LRhLw0pQur6yqZpK97rQeBPS6
X+han2Xdc9Jz7Pl1qtvWr/X1gPXQddcUzEU8rb+u8ttFrBtvh9+O+Tr97eu/TowCOaXbtuz+xyHr
GUe9benYAtO+nea2388r+7b+xyu7fXWjZrknmSkyz/y5raf8av68u68bXY8Mb8/42zd9Ndcdvm7Q
HBBnajlQ29s1/8dnsn6z3vE6Juve357r7T5/3My649+u4PYVy8vSKw9I0z13fCYpufFfeMWfdfFj
24/VP+2CHABwrR+nEdek1W33tXXbZz1ttdYFuu1z+/hP235+zXqKH6f92gdk7HOPfJs78Pv7Kmmy
FldpOshKeV5zLWGyfvpj9asqCezz77opEMMirbju/tVc96+ANYFcOnh/OsW6x7q4nebrW25X8x+P
+3Fh//E06363b1rPd9s28SzYSqj5/9yjP/5ywq10B34M4R9rif+f/PXt9Vbrnxfm/jrkN/nI4D95
YYDZA5Ua9KpQB/1FPjLwG5q6KEHAA1eQ/1AZyIS/yUf4dTMU81ehMQQrSNPw81k38hH5H0lChQ4T
hTihMsPPZfzfkI/En3x7nAa/LIDLQL1y8KJ/ypZSsZaUTlYEvy96YCcGyinLi7kVkrHy68gVi7pE
/dmIWFEHlHbKdZQvZWH2X+jgf7wMHT/nZuJqCKrU/uBVLmLXzmxhgt/UFYeFJQO04uFN78gvVOGw
oyaV4NfVgjNkqO7cEyG1Y2mS/W+ssT9QscSfIi48DRQqkWVFkvG7sgr/JeDv4j1DEVOQ0eXQJ61S
22GuQGgrChJifAqJ/QZV+Z4yLTxpifmUz60AcK1HdeMCsFRZAjuXGTvgZ5L/q+pTUTgD7Lvw0lR1
lIwXUeYFP9gl46eg/v3CpqxTG1FvUX2WQSJdkKGCQKs5ilVs7FBBF+KUSZnsKo6FoOUusT6jvsWU
SvBhmg5IC2Nahby4onnhgCiwrsydOOWQkOheNoXGrpPKxVfN4jRCNreb/1qAqtvasTqCswF+GmRm
QIEHM56OS5PMCBnmx7Ap6u0UIpMrJ0K1j2awarSKfAiNoQXKnRqdGxUljs1p9GYNCAJKsgqbCBWh
TahlqSJ3CL5Rrq/rO19vUAgXug9HI3KMUmNZD65y94tBCq4uI1xtMpR7ki73RoWytsL8HiLZJ3dp
5U69o0cgK4y9Z+io253NbBtlG6iYUVsQiTKtkN1GaA56+sucM9QiGeNtnuUmaimgxIvcgK1aStDv
Rix1jWHQnM7cEgEZYUkqdzlRoNM20wHQMEQyxvi/7J3HdtvKloZfpV8AdyEU0pSZYlKwLFsTLEuW
kXPG0/eHkq9o+5xzu3vek1qVAFIUQtXefzjmYYzkDVlgq6vBeY2O2Oj2KveSvRNouySac5Dpj7FU
0z14tZKstvvWzP+QLBhOffiUIqG8HVisrya/q2Hj+6QrymTZ1wJeuoH6SeNs+07ztuUYvmUpwUc4
/2tUr3/YEOJy178tDWMZCU+H61PeRQ9ZUr70dgq1qcuqZZS7qwpTgktcj4upCHtmuavaRyrYNIpm
aVfd0U/FtlbI4lntNCKQIjbA+W7BsezgDBAJcU0wtZa11bVo37VBtPVReifHjcxb2j86UPMXyli2
a2UA9l4M5QtMzI1n36KO+Ozbk7IpTAMF5cB7cocQSVmWgkvFUO+aoTnbcfKmiRH5qpSga5VOpCGM
oV+ofYcgm/1VKx5CLSW7lo3hJVJf/K4wljHxVRiPakBwKFUHdWvE/duQoylUNCzPa1fbIpI8B46S
ZGM74B29bEB6Rqs3kP6MW5Fm0yqpAq6KMdgOFemnKLVeRx+17zFC7Dgf+x+JpYtlrCGtn7SKs9As
NKNRZk23WuI3GyP07RV6EeYJ9fWjGfcewUMSbgVSCzs3QYS1NcxVYJEhR9kA4o1is6WVVXXe0l6L
FPrJqoxCdmPzgGKWLyMqd2sp8YUC+IW1t7mp/KK5kV2dD1Z5IduyaNrsEXuK5Jcpsh8U888jrsfK
vmtT1ipzmLYRckBy5ZDpXTgt+0E8+V5gra+rCVkT+mSvxZg86UEGjECuOvpQ5DV+C3MkYo5daD3L
/byykbf8WDshNR0AA5zbXDKIvfGTVvN+J1vKA98730s5K3TBTExziEM2/1g+TRb5934hD/3lm4yq
Guy8UVujekmMvtSi9294/W7vC7f3z5G9o/zy8vS/rPdK+XV5hCBH64WIJhLzMyP3rTUEl5fC5an4
2ksfj8hkCG4eHxHUZQVsqQl8Z9NF3m2N5nzfq9569MmkD1V/E6BsgsHD97S9dN4YfbYs/ZilFmtu
1JtmpRphtD8a4F9FkqcoMyss84ugWSdjm+6MiYQL9wV6TjzYyZr5zjmpqp2n+vdCsfS1ieTForOj
+8iA6GIZFy9W3R1uDne678CpQbshSdw1khbkh+tKED4mNIbgqLXVIKcG2egds+wZoulpKJx41SBA
SA54Tiu7xVvTge+Aw7TLjBAzCr0CaGBGaHir2oObqeE274qzMnjBzRQke9GN0yfdyLeeUr9CjlhP
odDXVdYTbzYJ2dt+eZdNRM8Hr0ZqNCBvHxoFGRw3MleqPZI3GAt/NU4JoBZt7zUgCtRerddwJtQ1
rKx2EQ/1skK5e22Hqc7jd7oopvZWcv9+LdsLrIScTLoxbZrvse1bR3TigUJaGeGFYGjXbTO/tNx8
2VpiWlcwWJBpbTflIh9UOCPuaC/cIhxXcT48jpbG6yzTKyILKG/zgquHwLy1J3/X66O3ggFibsL2
e9Wnb2KaXjq1ejSVKrtXOrvc6YqLGBavOr8Pi9l9JSVHWdtLtY3yg/jBeg9kQTMCi4Ib36GdglBZ
960erGhhV8joGHaYry2L96ha6YcgbnkYqwRFuMMqE0RR45MjnDTepKlGPhBXDoJ5xAUgQiS3jgqZ
XtfIJxZF8CPMYUCX2gH18e+aU/Sb0XfWRXkpB3LJmG2AK4mCvV22N6ndru0+NJ6s9hvhQh35EHKh
YVIOOyVXHrTWqLadSLeGFlokeq0XPS3frAFwVRGW5XqcsGVRZlJPXmBEMpwSRxBUIMYzKbPQh1kv
TB2Jl55AIdrleJ+oXAF6aWxq28AyAvq1qR/jZNyyxNipk0oa1Y4ulh6MaA6w3hSWD4E7h6OiH1Am
Gdb+GNigomLlNmc1A/37bbK5vGLPJ3XtTRu/6Z/DXJ1Wwked0Q/ukjB95RbfdyZaMbENi6gwj1OV
rmI7e/QasuZBXn2yYGZB4IGd6QzNfYog9kKp9G9VV+yMIEvXSuEg9OMEXwyQBhZUkyXgOcJGxSWa
EuRZuvxg6Lyg0I6P3ZJ4naInx7Dyb9UAOQpzuu8s4x5d9y+9h26w7QzDIfCijdKBp9etW1Z++9j0
6+U0IMKHytfCQuaq0gRiAmXLK3cyfrhOzLWlH4bcAFhop6R3igIYiPo8lDWARLd4FVmM0JRdNou0
hTNUhrzF4vABCx9/4XadsULpwT4BE71gDyN4Q2EO0AKl0nxy9MMexZUbPXVuHbu8rS0tJA+AucEY
f0V2/USg73MV82hCYmHRKTel0xU8tcfbIfT5oUfnzkO22NS6T7nT+VweGAVVfjIsHcW9tz2Hp0sQ
GMsAP4/BNnkJV2NNmlffFXb3hFsOGDOfLJRRVdwcJH7ictNkIH9KNAQtK72x/RV67+EOU5qj1RDh
NxW8IhIkdqeuPVTTvT4FOiC6nvSPVzwXRkzySmifo8ZHsFAYn+zp4ISzXJMXnNBO/jRG1pszqIgz
LGPFe1QCsgqiOpssaYMof/DdtCLxNB4hkHzP+vQJnViCyeHOPaCLi7BVagcYPbjJGVC7UMGYD+kZ
ioMBKmVkNzWPyL73YS2xWEtZ4zrOi08lL5ld0ulf5CyvgG9UtANuPLz+zwqLGHBTXDYoysPn9TRl
EyHFfwYAPR71gbR9kI5nvTBhySnpOikTklmYoEyryYLPDllpRgH7K7t0jYVawg5DoB+MnvrD3nV5
OR4NaLjrIMzuK+Ht06K2T0aj26j4sdLLJ23Y2Mj9EzNGx3DileapBSxN5VNo2/yF8zdBVm9aW7WX
8lS1+fk6NV67BrTHCi+cojVNfqcffjNll8HIKQbAXKLrvvUBCpJ6DFAKmlWxip3BO7X2aJzI3iCK
jtFBjnOL3qQnt9DfdLcPlooyPCuFsUowYmGL5B2jZsBQSc2RqwuB5WTilJmgFvWpPTtpTHrKKH4o
inWJbWO4mRr/0hPt56XXGGfNR4zES5LTixqFCw7J92pu7fW8g8ZiIq7Sa/XZH9Q7M9HVvZ3W6RER
gFXgKDXH2tBQ5n9ikabAhZIANQ/EvRGbB06K8KW3LMxuP0I589MQgMNgQUQv3X1TFu05rvvsPJC5
zLz4XEdBCfi1fAlJwxjCaw4uqkIwHKd72CjjWQyOQIAMFfw0/hFYfEcX4Erd8TEpV1Y8mfm5N+OT
1o3zEtx8QjwzJ02s7oDbr/LG/uqY/FdQHiYRaY3dWQdO2sXqjvcSup4OifZY8/azLj5agRnuKKRg
ePcr6xLOD7r9eXlwx2CfYb9BEJ/C1fu33qnR3lS50C2gubivkNOPep/NUMPKRdgkqFX8b86OEb64
/tDvQs+Jj3aVr1LyQXtPn747+XBrui9WuOKy6G9k0c01JbdHot5ztW61CYGLuWr4rcNLih3dbAbw
YQsQoV+eLK5tOSyKOQEgq4EcZyP/00bgbztnJ4DYwDgkgwG/bAJ+basmwyBr6H1X/9yUU6r5CFm7
HisPuzZl7XoqR4w8q2ZhcPlB8gQ8v02lcfbShEJREcWWtWvxj31OJloWjbN5xR9zSh78oYXaoiem
4n2GnGbrEXr811OnH+4X7+e6nibU3X/PFAGZrE7skRhsVDt6/3q/jPuidcnNzF8jRlnj5ze6fq22
bZ8rZ9TXLJWAIubzZ8alyYNaVhOchkiJPiYTPGrdA9GhZAkLTyN5ssx02+S+dumVmsxdPNZLnS3e
PiI5scziGV9hO94KLX5U5JCeDSL/LhxsIGZgNPltWhD6KfZWIock39oVbIUU/UTHg/aPwMVGCQDv
yWbna8ipKgCklQAJhr7oxVGrUfBRTbEFvI4plwk/WiQ9MquW1SIgVWn7WVH3aAMUmNTqAUH/PhDR
ru2q5BgFYXIsAgTBVIN3mBZYy6kHf+ZU6iWy3Vll0Bzh8vL1gLXqwWZ0d3Yz5cexu3lkIz4du0wB
VzXXHIzFNkru8qadm9pcZAYgexYP+7oMf07zJ206GuhDbWINmFIGpLzgm0zm1zC1ZqlJ8BvTyJ4A
dlSJCQEWPg3oShWbscqw9Jsu8fxjMxcasYs68mehC9j0QS+sVXIWinLS2anc+FlpALe9TXix8Rtx
QrbzvF6mfDjyNB2Opp9+KnXT5rnMjMrHmyxW+h7NNl9f1zPeVLGLlG16QoRhCEnXVcUJf6GEtRsJ
RldkrwFKNBuvxeLNrcsddoOHdFLNg9IBWi7ZU04J8K3cjdKtNYTfvJJ4fxOFXyrXCre+k6tHFWGr
o6zJwuhH9eiaYAn0ZBYGMMMNsR/F4F+A+J6er+QsvEWyDZGZOenjmocyzawDvku7rCJ/OGrgG9jO
H22zQrfebwC70GrnK4X9BXFKASz72hfgubIY6kXd9fdFxqo3mlJxlBeWrMF5hkhv6hiCaTrCTXpz
bPsW7nE6GUe3b4xtHEVPkyt0gBfktE3taM9DctzqCwMcBJljyB6Bzp8S9v3aV/NpbxbsKGc1QAVV
cJDois1Sy/GOOkLzR1nDJM9hAxZmazctTiGw7Casd2FrKuXKMBVg7En5NLXo/8/KEXrZjwvEf+Kj
pSfx0bCbr5WxdcWgoR1Mr6+M1Qr/LyI8uRMd7Y+ZcrosAKJjTzIbB8WbdkS03OhSdyVG3sTh/M8K
UtEsnfk3bOaLXhZaC3hr0rSCd2vBRtCMDgAJfhZK6OPEJtvvVUUBnc2uHcchxHjlQDsfkkdt+9tE
OSTPJsdl01axYzJiQ3v/mOvA9VNl37XpNiUCHS1L3mvf9UMLo8ZBo30yIqfBJiEI41++euFbbAGE
u/nl+10/8fr1SvnN8d8kvUkuAF1Z/vieC84Vkbq9zrt+7PWr/PFt5ZQ/voacLOdhgvSatOWpwqpo
6wtonQOoWsUs4oe4tY9OH7SrdJaREGmY3eYEnHdGYXxBAVI5R5WegX0lPMkqPYT1EpgnN4g3vV1P
Zy93D5D6X9VKKZZT7HI3VOggZGai3eSJjvgAekq+id4xq/pgbKaLHz3VtrpNiFms9Sp+1Vnnrh3L
dXlIsdMVuQO0hrtT+MRjCzja894yeHaybZijAOtMtbPu+2G6EaGubtMGDyhL17aidb562aierDb5
ErCv2RLdYDtqDCHIWBsvLUQqFnbNctB0I2ejaLe4NvinycueU3V0nrrgG5rQYCsG7QK5L626aqdU
3V3W8ZxtGnTMRjZPy8npUCrJYpjQvJanfuqPoiSQhBHMayvq17hNxH6OdCBwjOpLM0TnRnRfa8+5
TU3V2igCXkNcHyLtiX2aeUhQVp34H615nntrL9cIqTp9fiidHgJP4D54pqrDSAQDp6QOCYChXHmj
f2DdP5uyFZvJq9k6ueLFLNxmWar9PuMWxGsuNomgB+kSLEK8dXEfXBV9fRkqurK86YkGD0sNsa/t
1FrxUq/Vl76snxvV1DYCJdJ8EsYmLL5Mkek/pKDYEa60Nlwkp77n9Z+L6LYrdQCw1XBROu/cjQR0
uJXFTbKbIOiyBVNQlbGqO9Vt1lUcgvLuFHQtYY4fTEhOfXhRGqveRqp3A6rBOg4OdpV5DqvLTNvi
3DxH+PEd+24sPuGGAJV5EPu8iwQMDa9Gnr4FVKxo0RI1c+siWrZLeSoyiGHTpusK816L/E1WNdai
y61Tr/TayVM9tEZS4ybJ8DtLvMA5lGH/pmeYL1IYa9bZmO022KQRO4sXtjtNWy/V4WB5yLZ2pq/s
WZDkay9Q1mjPj2s1VZtlZMMhDEQH3nGclLtiDM4w7Nq9lYFRx1UIBkVb6Lt8jH6IwIkvqoB64nBF
EWkzCPKhiTSiWucqXb8JcLxdt0n/wq5vEQ1QH/Bc1QG6OPtYA9j+/0lfaUT9t5bf16QvKnS/JA7/
KjeRhc3b9/96aL41b/WvuhPyuJ+JX8v6FwpmpBFd4f6W99Vs/V/CFaQ6bROhO9dCG+tn2tfW/oWw
K/BBQ5eqEv8WnNCcf7kGYpYu0q+25tq6/X/J+Roaf80v2URhOZx9VrUwdNtyASL+kW1NtKjKtD42
30oUycxMNR6HMtGJyk7uVuss/bEXpb5Kp8rdylHVUbT3Ub3KjPfRJIl/jv7dsfJUcvLfHau530I/
R2emK9jVzYXDeqNYXNvuMJaIS1H80Rf5Ewpq751KfbSyZtj5YqqO1yIp3F+boUiVQx5jd+0aTz5+
TSyQXR+uHM1yzLBy6QMbjdVSPOk2seOsgVA4TAstgJ9gV9FmvpOfzaJcZo3mPnX+sOEV0cBlUG0Y
rok3eYdxLL2DrFmF6x2wvQZIem3HnmbcdB2ElVH12SJ74wJ1c7J+Tj9phyFhj7+ZE78H2Q6s9qLk
ngqMPox2YySyIy5Y+RFf6vwYeHDG2EcLcla/DcimLLAoyo9xEcPplNVi5/p9fJRjyTAoaz8YojUu
At1mMCbnHNUVOMnCc87BXJuGATaSa+bk7LZ5bdSf4Vkrtw1SgdtYCXLoNF1+7ubCU2IKu2RxWCB1
1DS9z3pdpFa6KhBt3BpNQ7ykgWtbKOJBy8N6rXeevyE3Yj4EftGfEKl/LNMUx7pANbv7OI4Q5cbr
2jLr+xYZo3v+jm6XhQimyz5ZzPcKdmKRv5dNa9L9+/90kDxRYnY7o8rzfU9MATB92I7IdCJGfi1k
X6Hbw599WE7B1pX/c8c4j5iKC61PLpURBg+ep5jbWlgafB8reMBWFcJWT45jpsFvEbU0DijRwYW1
+27naGV4NofIWmdomtzrg2MsTbzAnuKEMF8/uN2hyEqVsB1Si1FfR59lLfmo1b0Svvdda7ah67so
IXGnJbjLanZmbl0cz6FQzW1STebWT11/h90BngdTgP1Y3QcPOO6iIlp15Y5Ql3Nf1B0RVyWNvgdD
v0ZcNX1uyKutAqGEJ7PRvSM6cWJF5gJ6bStM0iKIUC8MVYVK43r5hjhhfg7GID+rRHtQQqQo7d5c
DG5VbOQAIYBA475hRAkaE3nm4tVuh1PpJc96lBLmK9ySkDLNLOu6YFaxUW6MNn/m9uQP+mhWmaju
6mmvGVN6wPPIYGkYC+0QZUjmQLzNm7XRT2z258738ajWXqwCFpedmiFyUEjZsOKIHCIvrwr6+qfY
9nCfHdylA5AZmcikJ8xbghlFRtonxayZ+HL7Zjze4vWAkv1cZGLFEeGvPf7gwCGpWBkIpg4EvgeB
Tk5i++Fd7uU6IvtV+hr20EWidngy6+psZ+U2np8jsuCp5x1Yrv1sgiDmYXJt8w+8eBM8A7vSomPT
aejdVsKeLbCnL76nHq1at74H4fQgUEF/Sh23X6umh6EtyQ7ApO7PqV02HSOR5k+/vAr/DkOj/a5m
JCxXdXX2cZZwyWTxopnfPr8oYNtaGraBFThvWDUne5K6JK70GT8NFgI0bTyb6Mnqn+0/p/7S/kv1
z2PrcYIU1rBZQF1MfcS5BNzJOFzwkIseiex5BHEBiY7eOpn/zbLQrEnwDEth2hM8kl2pnpMslVWi
Q+DIlcpby3nXwz6OuPabhNkNzLv+V59RZtWpJAP8MDqYotdd3t+FelUdEbyPVqbVFN/8uLvx2YJ9
TrHh2QvHS6GlOsW37tCEfvytTvMaCY3c2VlJXH9m5Q/BnaD71DwM/pTdKlZjIvzdAsax2y8YiGKp
ZllirdlN+yXrSpghVR1cUrP2Ab3b2lKroE4iIRE8IyGHF6CqDsSenBH32/LWnvtrZwhYzU7evgzN
jMgArK+5v3UjG+Z5hD1eGgfPWnPpx8H+4o2ZsuvaSqxlt0/ksImK8NF3HRzaxURQsvfDZ0OP3les
/yj8DXTuj7WNa9sGTzxhODNgikvx96tvigyntlQr/I7ZsYFbE6+uSI2nZ4Fj0LIfddYMhWegqsie
zs/HZzVx0bTym/o41aNxH/jK08gNu9H6PFqNyNweK0zJjyk+c+812ac46W2ckQ/+o1/OHVqLoI+c
dx2OLOgMRsUv/jenk31qTU4haO9sE2eGoW37o9qk5hHHhGid5pP/ZTaitueb2/TM2xKbsCc5FUnS
n1O7CY7Qx9TcTuzvuWLcsqfRnixvzNdaoaFqETQ+QoWKUKYiu3Xafs8tuekjhHJQwYs2aiIAAPlt
8LP2++if81Dg3Qwxwjby2Oto7tQaoHgEIpwMrrUyTr8WbqHtI8Oq9n/0X+fGXqEeZdMy82MzpN4u
jMexXVynXI+VfSYZJr1PBrjWHCoHZf+fh6WYFSix3q8AD2HjkYyfeHmyT3S06os1sisHfdW/AL05
TbEf+Mg9NIswhKSxSMHrNKZb3WshUCvFBIMTDdFFD1T98aM1ub7xGIblo96l0UWbW/OYbOm8qa4z
/1fHTfMnfJzl+nk+nyBbH2PXz5vHrq2Pb4Ywkr2PixDOrBYGJ6fwxXIwiXymtvBPsk/WrgViiQz4
iViCiPg57+8mBwOE7//8HjF/hzwK9k7GvE3SdSIYgN7sP27koh1zm6vX+a74CQLzC1OD6SK3FLlG
fEhXMP1gMxLHO+LxyqeCXMdDOH7rUvvgEbk+WVbFeuKjWXgq64mo995H3dCu7lx/xCoZ5u5U6kdg
Pv6uLlT9aM41Y+6TNdl3Hc0LD6jnxzxZ68P+Xsum8NjbLqtXoQ8bjIjrSzz5Pws5kLfuwHbi331y
Cgh21jXzQGEmg7nApKG+aHOnPI2cLSe68egu/vNvbP8uZyp/YwNPQdewNOHOG8vfH5ZDgG5oUBkK
ajrqQzNVzp1jR9Gpjr1uKZ+aLLteWxINdywvw1P50e/QX3/0dxMIobzUx3mZ9jrYofvLfNlv+PZr
4n0LK/febZKpJYqVakfv48nwXpv71Kku1xGcr4Ub1GSD5H0sh2Uh72hZkxNZgcBCMgRnlJ3vJ3c0
+L7lFKgrsCvioUziAg6cmx3KeeOR5oa6DVRIjLKpZk5y12jReyufZxgY1CPFkOaH0IQskSwdbyQW
VzY1SWSAqE0Yp69krwCKWcNzylZkfZ1hmd89E2tYx9rbBrnwRrO48K7twvgfVlzWX/+LNptDzGhc
YYKd/osZitmFBPoD47uZkcghHa4hWPTvwqpDfkXZbhrB6pDYo0Gw/+baVWbcXknYGYC2TIFrYIyQ
PcDWyAjqkxhbcdbnQvaHEZhod9TE8o8BOTq4kH4qHQuw1lWafT5hHHBGOQ3FAT39Ug6htjdzs77U
Q1tfEBiuL3N/Lqxx9z43jkRMsA6FC2hNj5Oeu7e2HR4qch2PBkDb23msBEF+HavnlhD9J9Sy8PHW
lXJf9wVx/7kW9ePPWvJRu45ea35vR4dYr6vtf77DdGsWFOeD/DybuQAEc/D+1G0Tx04g9sL5U9tz
Mrq2xI0nxSspTAH8gbzb1EFkjUAHVm3XegfFMrxDAIw38H2xlS3Z36RzuvLaZkPpLEt+iV3fixRx
I2KdWUBec4n8mQagYar3RmcO92VpFbe5hUZ4lYz3sivLhw4wG1B62ZQDSJE+WFXLk28+yGZ/eqyD
6VG2ZDF4WkF8I1I3HW+9daSzdben2t7mrTeth4grmXRPsKzUJjmaXDUwyY35zh4fuZiwC4ug6SML
bDZboaBrpONrsQrtxj4VAUwyFABCB/9KoOyiOvgtyl5mOrMl3am+iKT4WRSx0BciMZNfBoJ5ijzC
no+Qk7PCegEXYrGFLAgRdX5bHlQ3Bp/5UavkiGwbOtlG1Kzs16FwWfPME5VBPTeqdZsI1z/FI/Jb
snYtZF8IpHqqcdSeZ+Xe9OvURgcPWs8KPaArghs2QcpnP/LQOBgqEIq0AGUnJDEeU91D2MNGWmfu
1dtgOKgq+RPSI8pn9unhFmDfuu55eNyzB83uJ/JbdzX/kCBWzQeFpPRDGfQYdRZRCUiQZlq427zB
5MGLiu6geEqLghxAeBc2RbG4tmXtOseZZ8umH1todMXEaDSkalSFFGEQxyoaSMVjoAbZbarV2a2s
iaBFJiF3WWyNBfN8F7HAj3mAetCVUKJpqw2auGihaS6tqtFRfaMpC1LO5iUTxd38wL0ZKzME8NPF
3qlC2+aPaVEJWvI9QKROuJrHdRUAbacAuoI+xngrGxPeoSS0RfA5b/Vpn019KhZyxAawt0LhV1nJ
psvFdHAaZLJCNbofauRqkeK+la3CitOjH4es4BiTRZq46DEQYlhd+0SBGE1bONB/uwCTjvF77XUs
RqzCka0ijIzHSJl+aaGN+96qU11n2eL9MtYRF1gRak1XPvq2GEBH6o2skdWY3muyj1AkSK4eQ6ar
rq2Rax7Oe5Jx/F7XBKG6NCK/ZQdwvp1yHPdD2iZH3fEISSmjd277dELm1/Xv87TA+xrniMfMRIgA
pb/o69CFb4iPR69mpnE5D2idRKRvRBeOiIgAzLNBWvjscNpjWirOixXUPzykQ79kLqkLASPmMSdQ
soLhId55aP+4wftL8NoxDEfVEWbWbR6mDP/h4AD/JshIRdmPQeMhCCQD0kVbLhMg6Gh/qgSzFYK1
BdC+m/dg9jyahvXPUVVLfo5ej5WjujnsWz0v7v7ueHk6eUCg85Il/0/CPisHYFBNACPn9xU0aU1I
F07Xka4rB208OLggHIUeogYZtv1jUXnV0net/lGgcde240pR9IsQYfE0OeF0M2AEuZRNbxjUteMb
Iw9JRi3fZqVTNuVpgmH9ZJr5Ej50sm3NxkX6LrB2bH/Lrdnp1mM7mfegG9JX8qrBwuGd/xD1prmr
fbXc+k1kPyqdcR8SLdj55mxrMZQ3ap1nX02FlVOY+RoOLxkIZFc3125udZ/T2vosN6AfU3Ef/DnV
7jztfarjDk95Xygrgob2SThE5rGvJ3wQIVfXuMH85AeHfNKJ+AE47B2wxNO9xU35AlDmzQ4G66tR
APh2U296InBDVNCyukfos4jDuXr7kETZCOKnGu5UpekA3QXiAgELHQEbH0yvKtTt0IoG1wuBi7Ay
uLBqbIy2lHzY2yD0D05Z5rvRIh6Gnm64xSLHPhcR+ngWScZbvbH9dZ73WMZFOUIcoYPFaKUjZ6Nn
/WceXAait4P2JbTB69dFrzzb0/SFv6R6ZQFwsqfSfjP7dCPaPLjxPdHtyp4/pxNZchnzESB8Ub4M
kaF91XyhwsvRSmSCiQVqCUyduT8dGntb5WmPgoWtfg18jN0SJ/jUt5eBm3s/uWO0K8gWECyoyWDX
XfwqMHXGRKlFKgbkV2u1xWPoIVapm4pxAGrunxzfBCWqlv5T3Fufe3x03xRUvdvWFBsrj/TdGIbx
Mjfi9j7NPWNjtGp3sKMRgEfsF5u2CoqHOo14XAZG+mKWCNkgM3CI8xClu7hwDiVO9O+FbIJZqFmD
mMFKDkCB7PEymeeoaURVTnqvuvPhBkDRQxz+cho52QnRRbHVPNmDrK9XQ69WZ08N9RtSp/oGVkT6
qYHrwwtHZG9G8LWfgukVRS4QM1Wm3unllO2UCIlMofj6rRI43HqlXb7USL3JYzLH+dHqav5YpAJ0
CpcekB+SEzBV7JWmIdGYe5XKazHCAbsYHkK5+pgLY16lyP6qnR78j65rP4LjD7LVezq7uwRxCnmO
f+yTJ5GfMHTJl9RQAwR0HbhPquF/aruyPjcgs3X8OD/JLstsbmoYSxc4kcEnxwXQblohYkDz/Mh0
0hsxQ7xl09XH8gFpS2Gr+ETWQweoIj0bydRcrEZpHnBNOPhJPH7RtQ4VFs0k5e0MI2ZULkQT3a0v
0M7aB731f5nWjt33KXWfjNged0CjT6nbt7hilU51HGaAmyxkMwW9h8myma1GyzJuPS33b5HWJDqN
iJLsUnrz2QAR8LNvwt8O2HEOwWA+gFVG8T85Aum/WxEJoPyOA/fVtExuTg2yy+974NLIUnxIMx0B
yAC/jA3P2uKmn5yt1Zr6XTm/yCcXpqDT/GzNY9fWPCZnNvNrffht5l+PkzPr+Zwfn/BxXBgr1bav
0OJFdbmYZW7BAFvuUa078zQ41niWPbIYk2LcKhGaDX8M1Kis7Hnqh9NnB0rAyq2ymyA2vRPevdE9
N3gOsN3byZYsgHiYWx4U6PybwSxY20Cd61y0FmF7LSfLdgiDte7FHkPvJjSiuzCL0MyZu2RNCXFs
aX3EGK8DmombSJb64zlyMQtHpOXWn1eoY1rOomtKuZ1IUj3gFKAeWD/EizHVX6qpTzDGdt4m3H0e
Kw20w5h52o3mxfhQCyNY6Ylf74u8B204kPsziHIDIiwe4iLbxqmVP1lZHx3NljiJbA5OqfPUQqO0
GrLiaZz0cKloN1YOEFtJMlRV3UgHyZJb3OY9YGq/WsNEFuekVpQ9S4lm3aXEgbe4EH0zdYTXx7hr
1r4ZOo8gNu4Nf0xf0w5ZziGPqgdrUlH8MQJern+dkeQKYoKepm/Zy2qbqWj+m7X3WG5cydp2rwgR
8GZKUjQiKZGypZogysJ7kwCu/n+Q1C6q1b279xfnTBBIC4gigcy1XoOmnp5lxzib8EQs1eyFd9nP
ahA+esJvXds1p5TgOtZgDjbOEHmthe6k1kmkhYZpbuTc5LOPl1oq63Cwsh+akr734O5VWHmFg1yl
0xyb0myWkCZZgmPQ80UkbQck3LH2ehlFX1BIjUAU7cFPskzxwy44RCA2BzVAr6sZgCgpDSHRJrZI
Xgv9d6CZd0J1ku81oXGgM57/6pZVvmRRmjyNfaStfP6YEwac7ToHsnK04CiAmVH12zHqw70/WMW2
cAv3CJILtGdNVoz/GHlJg1zjGGR2s2YNPh2Naob76IWxC1Rl/JIMvAPKwXvufL8+DjhfgZml3vSb
aWWEA93mB9dQDR+6qUCMUWzjCaaMkD+L1nrvlgBSzxLvN6/25NXkIySPWL8FZPzQ73XDA1AzZGu0
xF8GRBq/ayTfA9X+EakqgMQ28aBnevpt09YRN6tXr0mR3WV2Yv/I0vRXroj6yamwuvzvsQRD0s8/
xBJ4VHka3HQNPAmYYyI+//qoaodEc9KuGJ9VK/Mgbby4RseDl4zxrdV71SpJk+otixDRspUWyqGo
DGwqNbLL1Cc4TPejWIVljRxdOSQ7uRGRxaixPhZlqw1+tIrKs4fQ/cHXkLYOIRI8pDUckoFox5uR
TeeoKxsoRe6utJzqd2OX34wxdV8VInDLDGGRXdxh1Ak1Eyhqk0MJKcevEKEegN3rj/Vcj5pTDm7W
GL+ichj7xT0Eyvedf4G77FpMBeKV85tVxgW0YRqOkY7RhZ06ZruxClTDK8uIN07as7Ikd+Icsd+F
rVaCtdk6Qlt5rd8fnDgPWCCpgzjIsh8U4hAMFmL0/gD3618bZBe7tBkiO7ZePdxk7vDcmvZJRSXg
LDPQJHrSw1yl4N90DtFZJ8vqihXRYfXoOm11A6GLzZCqokKKwv/PlgxChA/pb8etHmLfVb6QU8Nm
N66100S+hue/FiMQ+9fwyC/eh/PJXYbbVmD+rqP+YTLG4L4zfbF1oiG/b0I00orAzr/UdYS9mmNn
GwUfyi+hY791vilOUTVhJEVUU1YDdEY1HP+JGzkIY0AHx/XaP5ih2r5GxdY0/OyLV5T2frRDsPRz
cVDGR9JGkN3AxOS1D6Peqp4C0aZ7oUFHk/VBHtz7WlM9Ge24yj2oimpars0W1XCDlfyhGcXHw7VO
dVpxg3WegZ0lXa4Nsti5mF6Vse+sctGMq0HP0rNX5QiAd63KixIx+CjOqkNQjcUuYVl4m2E+sQfX
Xm0NoLSkyTMNNmHv3lvAr2/GLB4eIMhC2HHz5jlpC3ywNK37os7ObVk8Gt90v3low7L4VZfNekx8
lKEna+NagRctDEjiXRJEwUIttL3jO+2PLogejX7K4999bbJcnXM/Q4Mxmt8lZ3UuFW6EraGdnGVb
Rkm2GXNe6E+bMeeT/n2cl9Thqhe5fiPhNJ4ZoQVbeOEWHQvrkfAw/PMS8UGJrmkDR1mbIi3BKfGN
7B49NdixjA9+O5yEfhG9EQtBlE0Zkrt05q6roDvWWaw7j26dNYS/4+5XDGXBJYtYaxVAWz1XHlxt
KjYti4HbIQAxFFSsNys9Hd+KKthHEECPjZoYG4dIHpKRSvAbGfMsN43fStm+FUmrvTpdUq4qt5uw
Ni6x9DB01Or8zlwnShruAQvgTx822t6oMS5W2yq9IbadvBoifSEV1v2axm7dJWb4Df93jZ3hGKLn
MPCkqfJwG9S9cXbCJGRbrFvfHfGVJTO48BSDvGM0jIiZ20Mp9linAoxBjUE2EOp7PzO1EY1R3EIX
6mjZJ9jgb3XpDV96dxzXTg4B1gzq8UurmSu1U7ynMRXVwXKxYFNbM/rSFbECfj7wtrLoTfWxawLx
UPttexZF8qjPvbzCQBi3HcFlzEWCd0Q+lfAHpm7dnRnzb0hKI1iV84rNntLkYYpgJwOrgCM518nD
2PU4TeTiXpac3EFDLg03blEYSFsMFvQEx9uYZcOTQU2VVaN13VNiD3gk1r342gblOebbgdw4WNUk
KcJFHpf70eiD71BCyLsEkfmsAuGWCwMl+cGD+sVvTeO1bDUkJLM8vJFFz+s7OA/80i6t/FkiD+y7
//7ysz+hSlzTNsjq83/Bfd5T/y3JoYmJLAFSfU/CyzUEl9G/GDFavVdFltw2aICtYzcsnvyCZYmp
Z87PUtGXQcuP+NoXjnG3G5M7lgV0j8r8qayg2JaFgQb8X90zFVCWnDpVvHhmKb1PbeWoSzQ+OrmX
XEU+dZhyp+m+JeL7q26126Erkq9t05vLqI3zE2xLYL3sO7ZBocWnwJ3DoEoRfIW9B5nNugzqhZMQ
BbVRz8X8S2aISyuLnhxYsDJDHIL5ekpEBA2cJ4hs+1Mak+lz2zyu9RrnfyArjH/fKJFHM0jGqjZK
QaALPuF6CN/4JqazzpOhKxgQw+IoX2FELdxwSjai0pu9qwqoZvK07pRm386HS0tujt5SVoq0GaEx
je4yyKBZqfZ01GeqTTlTbeRZ/efsPxVxu0cCd2qx1CChBTymgwOGaqH7iMoRi04XFrCmVM6hTez+
piHz+Uy2HoHs+QPPygNZZeunHJQpEYOcuFurBnt+OahJkPtWQ9d4dlJM/az0XtfL8GcHtcbVG34l
VYBK8Gjlv6Kh+Oa09vTF09AOj3GLe1DHxLopksg+tjGSShMahrtETcKjNVrF2kT55tYLzZfQJ6CW
dlp9IETn7b05CKPgofaUZz6CIGSqfs06vK3JF6TA9I3MTPwsEs+6iTxwQnIQgfDoMohta/Vn0KgV
/i+nBq1Wp3p0GRTPV5q3TZcr+RiJPqk+IrK9G6WQ+r3sJm+mMHqBJPtNs1ztIIwkvp3K2GOxS5Sx
8VnL4mGPJvkcg6wMvDqsavQuMUgQVot5v/lcptZKqIkKFUGzv5T97wbH+q8txKh1TTxl61qxM1dX
RlycAjP5kjmZD0JwrHdNo7+C5PXvZJU8yKKXpWsC7zEaR3S91puNri+7TGAfOz4knYHZ5IwBJgNS
H+TZ9SDrEgDD2yQ/8ITCZNkI1Mc8wRplSn3roM0RZGd2A9fd3D7oM/5Zto6dit2S9xhgG7nTs8R4
TSakloPAflQHJzzXoXhMEaF6LczG22pZYq+USTdulA5ITFHWmBsTf1/JXy2aM/nWG93uUpStGTYw
vjZu0K/5bc1bs8FXwdwosU0VRSXWjpXQnAe/+GmMjnJoEKk4ygVuiCqqo1bHy5pXd22YbCRMe0Sx
WpYzCQBHgcoCmZLwWS7J2GUirtGE4aGMw+zRmuKP9RO7viG3sse5v9Vl3pupH/A6dY9Zq+bPSRfe
4FvNHUVZuWPp766E0atbe7L4B2ThtMja1j22SVg8K21wI/eZI2ZOu4z48FIkevc4DmG5KV0jXstE
oZ9kxiJLTO+Q8JG95vGpVLXxJU3ap8u6fargek+Goq5ZGzu3CDEoR7dv2V7GbfUF/+tTMMc6+7jE
uS233kQyxDMLP7qv/MjfeUrTbKLAMx/SPNUXbqlMP1t9bSbN79xXrbe8eCAYXMQY1byfKMrnmo9N
KOQgEPGxT17Br1bz5EWmHCJHn3NE2BvJHEHekDLSIy1Yy9a+hv1djN8R685H9uo+/05cQooWa1Mn
OXQWIt+p0zhvHQIATdpqP7KiQ2oeK95zyiJpx3/YXaeR8J6ztn+SPeosYsMapc9tmVabzs2jnQaH
66Gbg2+yh4NBAVT08VjyTFu1c8q9ng9CtQV4azwJXC0c2dfbMZWObSzTzomfsyG6M/S0OsmXT0GJ
AeVJfo3ntmsJW6cPpT/jfJ8v4n9/+3uIybK3/Ze9rw2Y2yDzg2en9u9QFUiJjRKow/g0ebe1gqrx
LsqGAKcwvP/6Irb32djYe3kWdD4bIFNPo1Xc+MpCtL2/hhVk3faxqFYasYl9Bbme7Ln6lDiJh4RB
2m9Gs43XNnZ1S3yGie2GOnvOGazTIkmXVyUoMDAne5sn64tjei+5m+j3sqQGs1xM/JRERG00O/dv
eW7XqyB3rLexL346mZWdS69R7pKpR+TeEvrd6ClkpZLhHLZ98x205k8LssZbTWRt4Sb9+BobXbSM
6vSUjIG4K2KrvIlct7irPcffxppodjW704w95M3YVf3joKvTIY26r9qk949jhfx/3PbB2vbIKpS8
6356Nor0fHbbRItR2vPb72MNFDIzEbipTOy1hObV3zR+7bleOq8IdPkbx7TzjV2V3Tm0y2Pqj/pb
mhkrmVdSWwBWoyjCkxNXZ4Gt4G4YInvv55Z1OfD6DMpvRQXiEDUcQVIl6n8LnfctGZqo8r6EhQ/W
3FDrveuM7T0pMV6lXTTeGNZQrevEN+9rnk5L4Vfu2sU6HYof7MJF2yXOg+vj4aZ10zctaHAZK1G+
8Z2yZMMzrgvVfQ2tvP/uuogwVAJJknjq4o1dY9TOE0C8eraN64AZ9j8Ca9wg5CTQQDGe+tz0flu9
cmYnvW3Jzq9GByuTMdGXbauhqpKF7iYxW29fDM2wtfGq8qciv9FGpIpT/K1ULzVfp7wb1n1k2OvC
79iB5+29jg3dokHR7HuXiJNLsvUXKSdiNg7GPXDNIHih25yq+Nr1VnhHhwzB+6IPUQ+Zekwc08MQ
hPFZHqpK1fZKYjz0c1WiIKwVZS42NlahHQUiCkdVlF8GtwQnmpdPOCk/abWX3oMjUp8LRXuBUe/c
6XHZHEerPgHbzA9lFsds4X7FyOwd1Ch48OJh3AVOFpmLOsIyViEA7d1M8OnfhE3UuOzUei2Lymjf
uyXbQ1vvxV2HLMsiUPL8zVTiCGO2LtzrXofBOzoOV+BX6AH3qoAtJWWI1dMo3gFh/owKSwhiEq6Z
u8gyYLCvilPk2MCOz2RG8vsqjZ9ZnTR34xDzS5qEdiug17+oLk9qW02zDUGSn7x3xTlze+M4DM7W
Ss0wWoIMJKBnhmfZqI6+OPeD42AnmXwnx0gPoVnjzouAjV3KEaQQ/ByQYPOHvL8piSy/sIzpblC0
5LU2F3H19Zaqp3W7HIrSOvLKcSnaBsH6zjby/eXUMTu2Say43KWYazGkekhdXVmG4q4UoXebN+Op
GmPr3s3aDbvPG5yDfyLPzgovbr8L0+pPU5uVS71w63UdvU01+d2YrcvYxc1vYT4K1xHPTRJ6h8qf
Ga1V2q8GSLyo2PNIB8WKtqXAgqnk53zKlK48ochenhxTO2U89PeySjb2RZNthDCQ8Jl7AG7K7hSt
/p6QEi4ax3qqE7XfiQZjE1l0omAi8pZ8i5XcfoJeIx6yrlimc6ksEMGCsI3kjzooh2k+FE7+fpYm
Bs7tof3tWnXtdu3rGWVFaoOr/xnp2M0e3bzflV+6twPyvju386Ecl0O2jUwtQGwxajA+MpI7Uonj
GtZydT+5aLN4iEnuhQhO8LgJSGdFtoeS096G/Py38M7dgwFZYK2P6nQ/VC2cTsAfoMYT2FemUJ/K
9FzXFqgDd8rOULvibW/WNaoUXnuPyDsGCV5av+k+gpUVv/QkBVug5c3XuO6Mpe0Y2ckg7boFSKVu
+7JLllWhpzcaUdSdZjObsJT5lSGqpesY2jebjYWu1ggVldmjxhpi2RBUPAlDuRFWXP42jfou5Fn4
FvTcoQiT4mTlUbetR4RY+CltEt0Vm8ECK6M6LrEFO9RfVav5rttZ/Du3j2oTEsjlx3yyyT2/OSFG
7lWvNQ+Tzf6oStvi4A41AjXkBP1AaU5FY3bLvCETUBXYJRV1+ksN2WZ5OWsS2zVxD8ryYj9NhnXU
wZEgPie0L6YYj8RAXBKVnsYje92odvUNn2rc51y1uiVM6TzkjfilgcH53pG1Z0fc2Oes6eI98osA
LbN+vMu8eftiWd9jrQyevKkdt1rYdhs7YImkReO5G/PghwdMboGV7Diz7cUuTWt1Xed990p4ggQJ
PaJ54exWRXbWRVOAA2i2qhOkO2fy7J02xWhxRF2yGdXWvvcQ8VlhfBrcdEOMzJ4ejYe8xExsiDz/
yTLNBqrEbL4ZQyvHlqoi3RsMLZIiIIk3ZJChOVuAuwI+y5UtomonoV8d3D6QIm57J1ubzl10wPqf
VLXPH1ScIxDsxNun7tOlYfZi13VacDO5Wv7mpc4vsi7DqfJi81QY4c9ofuZaibcoe/j2EZzlewT3
7V0f9eiN9kn+EOjCI17ZNT9srwbP3mm/FFIWlRo5z5WKMJ6mJW/uWOMfmxveKZsPoxaLhR7zRfVt
BbIzgSBtNdUOrlp+7Z1kR8+zzY0bm97iWlfO0ke1xYNlnkV2S63BxpNEnl8mw3R2E4BqwNfgdVQC
3C+LMj8qAQFAQl+sn3sjPXix99VJDO8Y4dRWhM3jZBjRUp90OBve3sxq/9bxXO1YlomxnKCYAT2B
F+ql2JfmfTre4z8w3kfbfMT6ks1xhLSxB+rJ7vRXEP/f4LoPv8nPoZJA2BIR2OdaQVSjab3iRhD7
5nEpXTBSHtSmYp0HniNbdUSEGJ0v7Rn9VmfrJ0oO2jzn96ohMYA252pykZYx1BIHGx/0SGZYzhqZ
xmGFaFOxdtXRORRV1+Hi1naPVuFgvDTXXQ9a4/7VpUHQDPsX4F+sRgDlNs2r24gG8RszeunhNa76
zDJOiReyRQUL4WcWthMTxltGn4PvAdEukPFYTFF7FLXBFpAI1WNGngn9K3PYyTotw9mkn1o8iRT3
FBuR84tcFETgJd7T7kNgsEpGVuGbqijoR6Huh8IpACMsF3m6j3NoolIEC8Hki9JE6ZtQ0ffpgQNt
s2pwCYBj8+3o/b6bDHuZDG59Y0c4QoVQ3VO0sg7Ii+W7CL8H9muqsqqcSSe15/kPoyMesJc8QjoL
wuUUKwRYkm7ja3VxJp5WnFlLoyijtQrKZ6yaAkQNnm0I9ceBuAahkLZ+TsrCvfMS84nvj/2E7aOa
5DP7JUjunY5gz5if+hhWjzxU7OJWVU8CeJx7yboYN4e7tvwhC3YYokrpoIvsOPV0SgLfWxhaO2zQ
rZiALM91qoW2DTqIC1mUDewWzHtLQXaZDqXAXkq1chbASgdMwnOqQ9chyizPUux7sXwl74quS4Ob
1dzncsqTiO9VqvZrWKPKsbZAXSuqVWKX6flHeeBr4O261rk3vHw6WrXNCyCLz201q0oWPBZZwTpn
bULV1OeT2Vm15ZxlXeviZYG837aIXR1Tjgafx9QmCz8kmwkj+xXCcXdknYyTOo7W0vDD4Bxy15vR
we5NYWtZ6cF0cpVxDiHcg2Bd9ZZq8poGuemVOmpOsfnWh31yDPufo1GQaO3Gcu25BG5LhBlvG79h
LTafaUnT5JdKWZaH1rkjyzuu+y5qbwibkqIoHXchlPTNT8LkK3xa+Mim0r7wvNeWbewHj2BRohsz
rv17W+VLESXf2FyRgO9qvMw6i1fLXJQHNBJB1Voe0YGFbNIHZxZsXSki1U9G84CeKyZIqp2qhJMc
spIx5CHVq9Odb+tikU+aEmFSTjzATCyczBDAPMtDFWosC2B3r7VAfa+rW/xJ60Gvdqhxm5d+QtPu
SOjZh6SwvHUJ/WbVOZqJ8zaRFg8a1xNSUs2DaBBMhqPwZDr9jZeoynleqPtdo70aIFYxCscoVxYt
lOqW8SjidaaXMfZGPSTwEgbsJlXTlFxs8cP10SaNcyHwhCHSLFpzOCPbiqqdl04bC63ufVIrL+gh
Jg8CPxyzq5unYBzrpwI0Umm02l0ZKPWTZwhr2UPT4glLESECH0UBQjN+699ZBaCqvgR+msf2T22a
4tcgi+tdpIZkhLwgebUT0j2maKKtbE3MoUUt0ixBr9AK0xq6TqI8qq6pPvD+AMZC9eD0iHSHhb2w
2WjuHWUCMNhbxtYyGhyxfdV+tshzbjMATCuffs8ZoQQo3K66ImVA66hqm7Lg9a4kjkWIJaw3JjDR
GzkW2+5gU2olZqpybAfojLc9cb65Myu8Zl1MIONla9IT+zPHqboUgWnxwhoHFddrOuciJb85mP6l
VQ2S/KbuCIxdxg6Dv3JIaG9kZ6Nvdbh6rn9pTe2mW5HTrbaysxoJEm8ItaKMxZ+QTKGyJMOabNCj
2FqO19/3sD/XWTSVBzfZgz6JnhRkUTRVPCma0z9l9fASjgRxCzMftlVvgtxHg/u+a9OdFfXe3jEU
pF5lXat9qyalvLtU9YZIkALD4V4toXrE7JgBmoe3rnDFveyfY5iDSGcebdwc/V8nFyzxIvx31Bj/
5WDQHjJt+JETnPqGSi2M6MKw7jPfirfR4N627ZSdOit57tQEc0Yv129hcUNI8gZc1pIWHW7VGtey
FfBAsyRH6N3K1sKsEaMp+lMQucZL962psgAf8AJ7KGFhWJrZOGkrVb1pYpKc0Lqn8dYrIchj4O38
dZrOp6aWVTpKpH86fDg1M61cJyPhg8B68EcRvNj8eY+eCYx38IIXg2/b2U+LW1lSLGHex8H4IEvx
lMOKz8UPWar5o5HTwsYtGqrwZaqrbu8O5OjkrHE7GWsfZMoqthXjfvTV94Op7BxFBPfXahb8OIv5
wbPsdK1PMdC6CUcyxZ8aiiBWcQqDLXDtLLsQj2CvMyvr/Lmc37NhtGpNe04SZx2JdnxzJ4TRpxZQ
86jl6lHVCXeBnV65MXvkcETzLpqFAOQBaZH3s9SwXH7eOe9wBwkA2YqrwV+tBVK2Qw+h5FOD7Izs
3JzpV/DcnmeWw1KpQGCLhqgEsdfLrE2Ds1+DP0GM87NNgGXWJy9mpXJ5iGc98nQ+yLNrw7XfteFT
v3/Q5Tr9BCAegbr5wtdxf3sL/6DLp6n+wV3+7dWud3nt8mn6RjrffGr+9Hlcp7nezKdprl3+b5/H
307z368kh8m71PqxQmAtwheZ/8D1Nq7Fv73E33a5Nnz6IP7vU13/jE9T/ac7/dTlP13tU93/j3f6
t1P99zt1AzBDhm9gvzqOLO2i+WcoD/+l/KGJVBSj8tkTUY66lDszKT6WLwM+DPuPV5CVcqrLLP+r
//WqcqQ8qOSdp5try8eZ/td8/+v6bGbYegszZnV+veJl1s+fw8fa/6/XvVzx418ir97CgbAq0a+v
f+31rj7VXYufb/Rvh8iGD7d+nUK2pPO//FOdbPgHdf+gy/99KjD13WpE5AJf4bG564bQualBxC9l
Mezd5m4w8wbkDq1gtKylip7sSnGbQt+kDbpWTe2xopybZcdhRKd1AXjl0IdtfasXyJasZHPQ35hm
6h3B/MKgk1X95KX7ymMVWOqlvtFHw0E2s+dnRdSbNAPQy1mx6KJnJKWNpKARXLyyWshTrD4SPHn/
aB3pzvvAa9VVDcn3jRjb3ib95keNsjN9z1rmWYa+XzLHo9SseACVuTWrvL0zXDt/UIi+HCyvPck2
2avil7v27HpYaXMP2U1PUNMJCbbcyi66r7JEylmaMqvskJYFGC4zBiw4X0Q2/MOr625/cizdJ4j6
H67sjcGh1/3vQW4QgctdcZxAYoEDy9H8kWX01jD9TWcdwrn52mD+6WKbCl0KfIbqQrwPk53lQfbz
/sxiVUm4LkzIu1oJo8WoY7IA8lQeiBI6ONXOTdfDpVPiukfQl+PmwxiQp391/1BbhFrqItOpYkvS
hDl7TdO+67XIuZNnKfTtHg3E46d6FkTRivUp36FPA4Y2PPRJsL7OIXvIQ8n2dtH5dr+51smzMHX6
LTTIX5/q5SRl4+7rcrJvZaOsclKxRk5T7Crw9mAmyROiZWLxETlLrEa8S71slPXy7HoAXmfvZXHq
EV9eyFOXZIpfx+9j5bDGxPAgMuoW2Z9sWAMB6JdRPOnewra85sQ4giToeih8a4FQE7azh3XsFe1J
BGp7qrXSuXV690lWXevbaXqystZlr0FXeciAI69tM+iX4zxS1l2uIWe6VsrruE4wXq4jG9Ry+pIV
dbORNF15hkrW+Z2v+4m6a4O1x4Facnkv55KzK9m7YTuCdmhXXhUdQ3K4t2prGJgBZLPMtlIpNucX
Le4P561m1OpSdvfbuh/2rabb2Lz12aqJjXfudKJ0Ht6uMzv6ejDKBg08ovmy6kOXz8xr2R7ELnTs
D10NxRdyuCRiV97sxNBFaAcRszYNiNJN6tr7cAZFIJKmfs0KZdGKCorDnx6hrWk7AzOGpY5vwb+A
fpIM8PlaVjqzYB78V4sACL4kf3VrLBT6MFjYy9gev5SHiCzq/hr9c7QiQ1qp7ReyrpxUGM5zv5Zs
2KUfUAtxY9gtzhVN2ZwNz8jWUVvjSmfFqD2AFMyBg2TxSvhefS7FWJ9lnTbXdRdFCGK0a1mWzZ/m
GdT4vun8YNfbjTj0iOMhCE2GeCHLsR8ae1e/K7piyFeXBoJP4AEGp/seou9A4l7vl6oSlKvrDF0e
v8/1qS6c5/P1u0/VthopG0Ufzt2fl8eH98q7kF7tT0tiCNqHN8zltUMKcH/pI8sfRl5eMsKP1GUA
6GkJw89BkZ6MaZZGrwJe2Caf9ZbkIf1zNkpdpWtZNvciuYz4VC+L7KD7Dcj/L43o8A4j8AlryoPE
nJmRcrweUIx9L5pBu+iAiRxko6y/jO1h4yyDqcaj689Your+CvlKbWmOPJAXJoRDaFCiwSHIiCJA
wBrG8k7zZoxdFty2uSMOeZyzMY0atCmmtNolBirlD4g6o0QzuPlS9qnnjolkJIweyOiOrNteH+5k
lRvqxZLFqMCUsEGmfYnwLqrugzNtec1p95BZ9Xt5hjX1Sp+i7nit11EvOmS6tZFVHsbY9kIbSmvj
cNtQ/Bh/PRDW4y8B9b2KFCRkLs2RiZOX9udqsnczX3IoFFIyXO16A2GdN4e+MS9X+1CPXR3oGKSh
xKTvpjSqNsSp1UevyxDJVXz7p45pfdhl4rvb5vjaQ+o/+X/6RoYzfeornC81l0mr8M4ONFIAXaOG
4Nobwkk5Yj7paIlLc4U8vEa+dv9eV0CsKpAwXcsRl8FyHhHOQb0qdBfNPFeNjri2kjPaQ7iVXT4P
meeGWovZ+jxCthZWhWWJ4wwYkZhg4d1ZYpp/nf3TDuGJaEn1LbRjdD2sJr2v6gT5S/S81hY8lyfZ
Nx76z33VfrJI0wB9UPRaWTgaryTJGWj0XoEMk1CcCQWqkb+3SraBbHVcgA6yVY4tOvKQqmeYHsYw
zLM0yZMv6llShXg9EfgK/NS1KFurWYxFtmaYPUU1BllWo21iIB4L008BTZFMvZdn14ZrXTi3guDQ
NnYMW0H2kwfROu8NcDd+TmT4JpS8LbTt/xogL/FpJnmJEbWThWyQna/XTuebAn3VHCtgTYZjljcY
oRBytof4DR6U147qW8AHQLIwMm8A4GtvlaUBsirHx7EQ8POUBIMuvCHenFx1SH6q/jHApwINML6w
83A5a97m9W4g3vvPZvUHHW0MRcFfnsXjzhKutdH8HmY2+KyFNyn9IdKj4DUsp11QEe1v3Xh6Kqpi
ObSa8gJ/DvP6Lo7xgaIXpEXWzrZbrWSrl+gVfwpTylY5Jaw8cZCtkal+mDIfcxLFzIFO/U9SCikZ
Bq8AQe90D6qStLvODdH1JmD/okzRnXwPX3ukAD93ZeQgtd1Y7dIye2UUOG9Y1Uauk6c4Mvamky8/
rZUhVbICn/De3Vvxe+t7nWyJmvpDyzjw+lnIKfgdqVujaB6TWcHMwOkxSM3mtlWFIu7+FEmKBkd5
mHIUz7SxPNoKwlxMVGwbjLMf5MED4FEmYPFkCW0L/ViZ7d7ozSZZZmM2bLJO9DxkGTDx+39wsrRF
/ClCFzeGI7QcW/W2bDvnKLuMui/ubHfaXAfo9pRseYLCqpcDoDJby9aqokufy3Wn5L4sivAyiaEB
PQxHEp/yLhxg+CgX+9ZC9pUHoNDpCmyTWJvz9JPilkiMJsGjkq7UWO0fi64Rj3gQ6stIoP0o6wYQ
twdQUT+9IhCPsqoqTKSCMvXozFVI1SvrpEZDXPYo2fQ9GNYX2Sa7mzE8Utwixm2r+ubtmPlvaIeI
vRcEYj/6Ayh0eSoPPN4Vpd1fO3zuhWvs+1DZRxb9og0qVNppUfnm3ujW1F/mvPbJ0Lr3l9fRcl6r
Ht8nu0why2XmPKmiDjafutiNyhs18J5Dq8ZutfPMW7dXIrCDuM7duvJwLct22VM2O+kQv/eUZfva
89Iku5KQGJdagM6I7CTnkGfXS2KopRjL/3g12ZM9argII5CJqt4M9w52gKt40JIbWexnC16nN4b7
3p2cBY4iyvpTgy/SnyH5lt3n+mK4DctM29c4wNsLOcngPupjKe4CHeda28mctcfO8myrs/NZPYmd
LMpD0rkPqtnHB1mq4lg7d9awypMwvC/mkmcGwRli5nVIhQrHsessXDqbKVp6XYvKgJd906B/R0s0
XiZ+IrqxuAyfLzyYoVg3UQZOqaqXwHvEuXbU8BEiALhK/1EejNhu/x9tX7bcNs9s+0SsIgmCw60k
StZkWbZjJ75hZfo4z+AAPv1ZaDqm4+T7/32q9r5hEd0NUHEkkuhevRYQRDw4ZMrmtgCqTpMmNuRF
tb67FKF5qC3vdYLZA8LApYYfOUxoRYME4NRXW4oH9rY49aXzzxKP1kDAu+z2SgF1X8t12EfyhoaT
qDqA0ex4TUPNzdh9UT3lafZ6NbAi1Uhf2s6eZSIF6gZqfeXaBW322YyBHKlq8H9rbVaeyRaXHCDi
ZWztGRrlzmQI1CSKoiEdWGwnwNGU4BBX3sWxDA07sLYRt4ERfGKGW51HycIruopRbBqzcs0BfNyI
AXoIqMKDyNqNo6seu6tEVlBy+eCluVbnrSg2Y274QBFo7v84nyIiC/9ff1tDXZ+cyxoABW9Rl28v
Ho/RHxCBwyttUmj02GjeObua8NGZEYJIgA/fG5GEh0RhrFcU3dmxs5YRG+/oIFhjnasAPOONkHeF
jSaPXIma0GeCKvSXoOWQXFL/3tRFGa3V+AhhUfXnePPSp8v/4s2QEns3t1NzB7VUoaf8BrVqqCh1
GVpv0qo5AC4IbikAYBU1eRargr+ylHriHeyx+Idcc1ATdH5Wu7G/zAkHSJtJqP7O65BDz/4v11mu
Pf73z9P1k75mHAxldcbZqWzNXZ+YfC8ChvetrO/ZSdZYBq9eGTtlNksOI1qAQenNTmQayDvHUHiN
phzfEB56SdQUiqS1aaiNkw6IANitoQBWS5+M5J6vSOEjmpB8NF9BstCNIZFJ99FKAuezqiwmb7pJ
+LpVxxaUU3DTj+ucA7qNe74I8cg70dij+zv5kcuB1mxVC3Hz+l4TjPEeWT7tFj+Q8OJ2mbsdS8FW
i01XDpDuozOnMWd7AeYdcFmqaWDm/dybvNrTfDLRBANfnw2+KaBFUfPJMfS5C7UlCclHCGG32VBB
sTupTxNYyE9/G5KDQuTET3YzobX2v8fSSlkcfnVsMKI19kOlMQ06TDizAFqZzwplq6A88kBn/4M4
13E1oIKRzHQz/wM3Fg1NwHi1IgZgVr3HkYkOTdSH75hoM0ALsoCBti0Pz4YTovkM9WXLggJ5O1oM
AObkgSlzkHfpQWIvDfVcDHmN1ntwJGkAME/ls2kgCY8sEPQtlRdv9PMaE95p7hInegjRrPSMQ4qf
m4X3GLCx2nmV6buycu7bwG7274ZoDtn3IQhNdlCkm70hyMquiW3xE7HCT6BJ4ZJ1R2KLDxQPfBtr
kKSsY3Pj9BVuXtAASE+T+zphIZR3WTZPJRPNH3ma+A6gNJvKhUh80HRyVxoxu1ZotPK7Cnkyi3N2
JVugQUcLijftHEIOiQVWYGYrDpUpf3YhNw5IDbOr3hSQJI/0s9EJN16XzxK9YlehXLIT2tmwxxvB
HC8Gz2kuD6lm/jNHWmjWAjrdKtd0zeXDZGEHQAiQLhUw7EeyZ0LpDiVTu5uXWj4MuekDgm9//iDL
cuWz4aXOvkigWBurDSBTO0uIBvU3gPqjb0vDln61GA05AXdL+0UKB+YbkdJM5phlicWx2JZlJrXM
hN8p6J7HJ6TQntFQqT2KUvIdRA+qG5E32aM2gbMMwMfvvweMsXsXNCHSMkQFJHX0yTAQeREZoB7Z
bGPX+fuhpYYUTF4KXobk/TC3BOv+jQDGej10nJ3zFHigMXA/A99qBIfQEBV6F9DQmTWVJpGmSawz
crvsTNEt1NXShg3HUvyTldw6RKB4OqKTFP9VtVaBYEcbygYkYrCCkHk8IiVEXqlC6IwOTYsmqdnz
cWzHgh3s/nvloZlXUBwtR2MkkTq0QteHRIY2NA/TPkcbNA5sMiLtZqyRsJ/wHFn3vC7cf6Cmmx+B
Bq6Q+ozz/NgCEbWGSIOxpkmtC9nBuOtivFsVjmad60pH1/og0QGoqJ7VEKxR8jJrYTjeq5frfXOd
hJ6d0YD3jF1n+bnLE+i9lHHw3HWAIxl9KZ8DEN2vPNEWz4GTQdGhDL2nLmq1lcbRs9sxdDShbOBB
nxXi69QqZyVJMA8NonqoxlcvDRcvBf9P52ZZCOmTAVtyobo/WQd4DGtiA+8KnnO2FdsJymdAsUvU
DI9DWPtkGwG5nDazW03J+9LwG7WChYYu3zPMxncbrboBfYrrp2jb/WKmyVOLFoOrDuGuy5DX2Yrs
Rd5D5EIHjNxToF60P+PVzPgcTLU44A/QbgDXSr+guw06h6EX3AILON1XmriSPYRO+DYLLI7EGC4S
t2LbWYATCfBsPkMBIErGH8MUBqsSt7VrX4npJo7C+ka38vAe20Fg6O3C/hG/mAL8JxQJejN5tRPQ
wry+WYNvEp1PhYQMcwp24nc82mREq0HmS+lkZ6DxnEtRa9paCzmeZm9nYYFUKdnit7PFO58lY3nu
CpBjxaF9jfD2uifBEDqgid265Umg7+yMlasPDhrKJLhWVe7uKXaJiBhyZzYH5rTPwnuQ+xUPRpMl
fqAD9l+2aBxLtKpac+jVfYdc3Hqy5PgSJk3iT036PqJVJZL/GEE8UVkSgwwzki9WqKHhowDV5g7s
Njl+RZoOZRG1I2kjiIRwHZxgdiQiZGJpc+KojQb5gxD9DVrMjx44Q7uNpxzk9TIXP5qsOUutatAU
ovY076aptVEDHo9tcyYObbNHwpfVXnUvAUzcD65mbsep0p6QwZojGJp+VrkE8ZCdoCWqQH3YYFp7
b+blV5SeDUXpLe7BoyhvQ2e8YQU+9lovZbnlEhT/FEsHpmdfQWFnHGlUd/GEnkpIAmFTeofN5bqf
GpQlA0iyCemMn0WLPFzJkB2ZWiE/OWaxoRZo0KNiO9xF1oa6nF3TMVaubetnNCius8jotYc4kNIP
Xa200SkDWlw6RLauHzSuDsCaQ2JWnQJba5loKei+5bg3olKgPBSuetr/7RRydCB5QTss+l5rOV5j
db8G2RdHDSfj2NajcaH4OUHSfttWoQSBKw4TcLfHCbqHmSsd0NzDxFiIv+2HkCJhI1QHI4iLg4Vj
s8xd4ugsTCHN97bUh7DUvWiekUM8EJQr0PiAjMVGCLu441WGjaaVJrvGFNmmNWPsNPUMjfOdDtlS
q/k2VLm3NXuotBJDfzrm7ZVswusnyLGM7ZUc/2rT1Vx0+KE1dYmhKVnTDutOjsaGCo8LQfRctnxX
x4y6wt4Gw/CJqpaze+aO/vN8Lm9ajKFJmJbsys7e9mX3yY03IL9ccWg5nQcJNSM/1dDq6RR/DInk
vxiQoct6sZsFAn6FCtWLTKIAb3ZakUZkp4i3pcluqd7lt3i6JIV6L3YNAqZKsVbTAWIGtg/hp2m1
2OhM8WeezdIDjS3FcBe8hOjXf50HhQw0BVHkkNbheRxSB1LO6fuYZUUB4rUdqlE/7L62D3XNb+e/
Bw3BeoW26PD189LHRJVtDiO7WzioArxNnYfk+WBDxvdrEDb1yjAH3W8F7mzELlC17AcA9f0lBLQY
GFYD6l8gK2/DOj9ZFnhCKYomOWEP9gXl/XOSaNPza6nEiI3Rh0gx2t2qVJ4bC0oyq7SyxzONwwl1
/l6ilEg2TcW8D0TXtY+7lTPPJjdywgYqi8i/AXvNQDyU/LRQedtrhWR3dJhE72ycoQ39xdagvQ4l
RD1c5YVuYVvch5thmrwLHZCtBkaiQc67GAMwOBqld4nslN024wsFvDN3vbEFnS3EP1XosgZSesA9
tY4zr0EOuzC8sxniVVNdqnu7HlBA2XaarOGjA+8c31F67SE1/2vx2sPPoLI6fPk88wYMSqCEUbRq
IDVsrgyKyAP2g5e2gMxXrQ4qgEwUQIfEeW+iUDURYGU+T/x9rWX539eSpfgMBQfj4JrRyrEhPEeH
xCitXWgEkOEEvVi2FiVIkUxoMe87pUvX97l31+eRylFN2XoIB2sH/dAOtx41RuIKtfjCeI120I5z
V2Ir8zF6uR7N0NX6ZJPW6N2NWJ9GXWU8x3n0PKaxcx0HvO7VKYv2NKTWHW9yjuhCa8/Uw5MnXnhN
jCMNKCgCMz16Ga3HWPX9kB3RwS7tgZpqOJrB1p0LsLTR4pdDMygGHcivl1qWUpdykMQ9U5ghyuga
NOjzU2vo6Lw6DbhMDpmmtaUHxTZUxPEZcPp3Ud7fNpDbOZKJDhVYnXYO1LdB5ogwZB6BtEgQp3OA
B1LNqQ/1aCVKHrHs7RvaSqT0iKNTOoDDMdgIwzBWtE0hG21L6GyxLTM+2GgBC1W/le6WkHZFAygg
Q+ALe0cahmZRZ9/o2XGmE0O76ythWCkbn3MTFJl9ZOZbDf2T20YVSKcU+uZoM0i3JFexeGVofh8N
IGhQ0ovX6FNy/A8weRqSt0LJcfYuMHmC06NKG81zPzjmpZQ3nfBN9jw87Dx0EVUlf5oqMHUFBhj9
3d7gT0FnvgRgXbqQsxPmCiR55mOdQ6RFmtGOzFHummc2oA93NGP7aSz1dl/oVbohLw9byEl6Cepo
6gKQgny9wLzk6Hy4AIqJ7y4Qu627BZUpUK9ocxEnHqVrDJF2oWHOAeiThrnOIIcGAk/31AUy3rQ8
jr/VaOSYTPCfQrHc2g5maYPUokxB/Q5ZQBUAAKUDsouQXZaZExqNvtUGNsFeYH3OppxvBQ/xteJg
rc/GHPwwCrPSK7DLciBbMSLLm3jFbrF7cTNsawAlkeeK0Xzz+1QaagSmVHPRp1u+myvvkxhfJt6F
TbXqlD4FHeyyQ6KKTpsEECyhDoubbHIKo800IBFEjo9LzOtUDQrFyEJvmNmAR/HtMHR9e+grQJfe
TCHQSCc2gmhv8+sULYf91L6LKUU87lLhfYP4aXkLrmTz3GhbGoAaGsAXG6/js73Od2QnC50JNWdI
W/OMd5vFHBoMkoqA583xvxZ9t95ysd8WDdt42xdt7DprE51Tak9BGxAeuPZuHNOXeYui7HT2Yf+B
RuHPvT0BT6sigC8zt3EyIlushkuso1aro/hl3gGRd97P9PWwAaAJevYshwS8XTQPbYYGPl2bQgOQ
Owc8wrXzKCG08wjCmn9SUbmfDNw/kcMzgtOUNM3RZABCpr3DHvA3H1aRJvQfmriMir1LzeG1+Ton
MLTg1IZxc5zSUvrGINcyL7ErRkb7ReD+DFFptDU2bQ86Dz3E7ivKp5fWAfcD+CLlOmvB5egMstyg
opJcAD0e97YrtZ3ptOXVNbwaOx/0YTEPdMvq8jIe7sa+NT9/mGSIRgPbqlVeheI9cKXp7K3Bk9Bi
Z3iBRH9Q42xTXrCntBlvM+lm36G/h05KvL3dg1+zQY8pIiJNZ0/N0ENSCPmzv0W8rfGvEWhic9cF
uoA3bpd+Ai9FfkdAh87XUV164rJt0AAWPRKgoox0+zCCY2uGOeQVA9QTahhbNoK9qgPf7q5iRb8u
S8s8EBIiKeJ5UZovNrSoBFqSFiUMBRo7nXnRzpCdn0C0BNhhvKboznAX6nVxgrYBdiCT281D9NC3
V+KNNWBC7gQMK8pEdmVqEr040RJv65Ap4eA9TjQDf2bQ99sAPaLxCiQf4WmyzfTScrddd1FUfO/U
Pl143guE9oJNho3WHMGF3q8gELrygLTb2lBGwx/iVz4VdADtpawyAw5HW0nKny5GDh7sVW9o2LrQ
bBRt6pUJzgf1QA7tTTlOSK/JPL9A59BAnzX43ro6GQGo+tPR2Br2EsoRIqM2z0h7D99i5QiTyjqZ
DDzE5xGpKihc6u3Da35nYE6+HVGgPo2VAQawXupfRfqchEn+HZk+fR17cro1gG86oYF9CSj62G8y
yMyTzKsU3ZbrwjnaMuDOBumSdFuASBEoIyN2d8oNNTTnGOPfA/qhNN1maL3bZyaa2OlfBpi1z4D+
f+5GMH0sdnDj+FYGEd+/xNvKbsZeCWRjCy6yEvQeWdrgV6r0eWmsu2GzQtmY36hnwtqrjHFl2bk4
i6Bmzy0qL41AEhLJgduogbwysWyCZwWUVhr4Dmlo2dZ/nlRDsMucCnlGkqoE/a06aOCpBLwQ+hli
+mVTjiSybCjCDIA96bYvwW5cGW59Slopr5E6FCP326oEu7sa0QGAfytu8dKpLF7e6ZcOtWIagcMR
fBxA9p31IDwupmRs8uPQ61/IRAe788q9q5tintnGTbQvGv4TEj3dEdyfkDHqxrQ/8rDs1iBC56gx
DRXy7cpIHoqkszmcxlaY/ywyXQdeJh1P2DIZfj310KtWMEtjQPcN3svhoTHF0BkdwJIG3oL0tJhB
3wsAZ9V1rxOatkL/7KRfUtOBlJEmPAf3ZM3EX66DeKysQ3eTpEw+tn2EPCr3rqYOLFc0VmAPtQ3t
SM5p0HU0VJb1jryuy+ubPIiCNXldPGrOtnS+orNYPnJwQT9ADqBsmqZbl412qQdwi1FkydGdrWTN
97SO2eCn0/JB+uQ12244GOh3BRsmPhFwHMldYlYHWpYigIQEYZ9W39MoLkBEiS1nfaLVkLPqQGJf
S9Bo2eUptgp3xY0e27ApMj8FaGZFwSMGTVQ86DcDvsh7BhrdM7qycWtuwuqxBjnGSh/q+FuJP1qA
hE8IuaB2o4fJeNOFBQAXSp0X22ljHcdRDVY8pclMorxAM6RnPJSUaLSFZhsNmseJSIx1FuS/BUYO
RACCOt/qRR2vIiXYrKkSXKAEmzPkgLx+FLdkIqfdgsBG96wBYqCIIIfdgciJ5pNtWcTgHTC6eXdL
dr3VBkjSQDML/frGqenq4qaKgmswaRaov4jSKsxNEFkZ4EidguR7jmc5yFWUJ2o9nEILJt3aTQHg
kzJCDQvhdDqHgrqy8LsOZSmvCTae9xyVQl6WFIDULLQFBLF2Q4kDcsStNfogUW42uMGyO3JkZoua
d2k8gyAjOzhlWeDG55k7K++820pA1wCy2BBUCKZprTdO8iwGt1w5Ux58rd36dhiQkF+N00uFDR/+
qqVAB0lf/0yt/IkPafHSafivRf+y/IT9QL6Jiqy9dn2JhIDFjbMbjdONDJ3uUOvecIxRIPt45XK0
3l+ZqytrUXVbyRJ5ljJ7QdH+/ZX7Ln1KqlxfJ4XVX6a42ILEDGzck6XtrFJqX9mA77nXpeYD6EBc
HxT/3gk9//0BdXRjx4ZEv0tBaLZ22rr6zNvuWYG2Mf8fUBuh0jmlXzVD05/D3kk3Jn70d2EG5U/0
byeHGDr151Ekk8+9qXx0ogCE0ZFlfIOQxuvHMPAxtCAMv3UMScAPH0NO3h8fI7bc8reP0eDF5szw
nrzuRvye6wHyFShC5I+ggi2vTOC2okaWp+MALF/hyOKWTHjbajdey7odDWl6NAGrREPBxnk6+rqd
dq2mojEAPeYgOnYmK970LOIPQWnkV+ykAEwQ/AF6AvwBesn4qUME6Ui2JgwV6ldxXYHk+AEIo/xq
B6/TIQmGemLMkU2wOv3UCUhP0qFVZyng77bWA12qRnbcT8itZAyJU+UBOQ9Uewx9r4OlckO6DpaB
7AJKINMJbLDgUNK/k7mF9OCBokinhqKKScpTVetXvLcE67iqwIcpB6s59YpBhQ6m6Hu8H4MMOgb9
435xQBoB0fpbtBwbvxTBjSixc2bIn+2peJel4L4Cw4QLMlTgrMkLzmtvT5W+3Jy6NSQIVuiRD/wZ
ODANUbQKgsHdlbHRsA36fNDDrozQVHB3uoMmeKkOdEZeEyxuK6G8tQB2phtEuS9AEnaZIvZoEkut
GklbfyQKW/Kp0eJTkfpb5O/zoBc6R1asYWgkAywrGLj0UwEOJXoFnN8GyTjGFXRC1MsilcrpMEdb
gqHLF6X55eBJTfqywtvvENk3iaUxgBRi+QJg16bKvPRZxk2FVj/YiZs2jT0wWdTZbHelYhiDnOqL
si/xhmn9xOvbgHsYci+jYmynA/Tk0S0yQJ2Zhos3VHG5IyaAHWi3WGR5dBsaeHAJMaDTQpV5PC8I
NyPLzQNVd5zybppk+/whanASVVs8ZNj9XzX8p3XMRuHCjR1r4xYRCpy12uOzdrzWEv+lVNboTezZ
qLw2Ms25ZpbOHsCy42t43kAzhXcnLcN+jZRqzMzA65wZoYlI6dhA9qUAND1qj+QVGT9I0Fbch2Fk
0Rpk7iEteopyrEFLMuTBgEdKoe4elSkUrLrooZJ1DfodAJVqFkcPJYj7QdbiricItUI5jvXQNAwC
Z1tb9qs3xbaappLpb/NVBDkdNNj5HJo06B1oHFGpf0o7E5g7pVWf8E9pZ85ynUfNibyTqoyTF9Vx
BEdQOli89GuiYeSY7+f+LZh+a7irpafhWMTOuC5sT3vUQvnHmRzNV9vwdvYhTktCbTW2zbhri5Qd
o9EF6Y760gIHcS+rUT7wXrAjRKkzqBriy9mA7pth9/LOTl/m4Ff8kIALdOrLwdb9ynaQIAKJyXFq
I/MoTWFvcithK7Itjr8NkUsw6xXNW9ysmOyNiEL20WGo9TM8cTfCZZD40ozoQoe8zB7Rv+oA8fjL
RGfgdfPW4JTP/JL0MslYJS1oU2wXFGi/R8cRwO6Z/W0xMxnGyxVyp3y9gsOB3VKscd7aDKPMpxlL
sK3lD+GQ7zUNLJvoXkpWdT4mWwGVT2jJueZeTHp9q6tKrxbl3lHvADFQlV48adv7FjknyCzU0G1V
EeTIW2tvoIdsnoT24m7TQtxMGlNwCzlSsdIyr/oiKpQjuZlHxzzoq2fokc32RkKlCIJEll+nTf2l
wruqYZTlPSsCsBXlEkhjZe/VdHRAhcv0GpKrD6HdPUHkotxAey99GHSkW+iMbIOySWWjs/+dOK1E
eqHQQV0+jpGx9tgEun11R+O7qZfis2VG8ih1YJbJmma5sR4H3FGqiEG/wu8mkGB7EOHRQJC3bdrE
2JHQxeSwW26U+n2aj+ld3Jo/yExRbuzqu8Ky5GcVpXvOjuXAwyiJbbxropuZ4yaAejx/IFsZRZsR
TY5XxqFPknBQwTpAXe8ogiZYEulOUtwmm5rQ22BvnfMArhnGAPGlPli7o2fApZt90DemH6nUlwM7
F/y9vcS26EXF/80+TBnUZ+tgFY1Rd5sWg7tNzb70yyLKP4HGkN1Al9JbR4HIPw1Rg6ZlJ3RWmodh
MgVISiidIwo2GPh8+ny4JWdaJdN9ChKyEK9OA3S2NnlYmo9mN8TXwRHDTZ/aro40nC0OFR6W2Wow
wmBvsZ3B27b/QQ6tBN3VMTdHcZjDIdsHvRmIUAGMVYNEZqrGWysuu2exsUdreNa1VkBwasygZoJh
WHWKYVKDDKwaQpW0grgCWllomI9QMAv58IDKtHd1O/tMZvx1wVAUAuRepQ2WdKGClkMI5oa8jiFf
AkuKbZphf7c8bpEdyeQqRoYEWgDvHsP0tF0evsHoq6bedwHki0iBBc4JMi9nMtFEEznoGGRIJwvs
7thDGsO2V1W2vBvFfTwFW9FF4YVMne5C7zhqfpCPTMukxfb7JDFO9dHohh8U//87KaYCIF2la13k
SZ3x4iUhoB5VO7D6m2zCo5bgbfOhCET5WKTBP4Z666qdJl65eJk8g06QzUP79yF5l2BkrNrzMhxS
dJwZWVhvPG0fWKqzeGTudIdRSH3G/V9HzCmK1ZDZ9T0gIeaa55F5dU1DbiEr3ZxABNcfhhZiOZ7j
thfkl9lGA2Di01RDSEOWdfPNraN9awBvuyoB5wZJAYRCc/YNyjvRZ9t0zHWKctu8ZK8p2keneF1y
mABY6gb+uiRayk8hvruxaIfPWmn2oGbEmUQP3go6B8PnosU16WxQtr/GlWwCTawHwtL1KPJoS2rf
AdIqZ9sBxUUN4mSfhk3XQCgcipykFEaaYVVuOuc3O0mL2Uhg4GGcJngXPLsFZINXOLECPH9WkOqY
T967/kOMDsDPoZ9itg071m2iyQn2sefJzw7krLuhrJ5ao0zOGRiiVyN0PT5TWByn2h4cwdDZtJxV
ZfbeTZKawS5Cs+IGzcWWHw8V/q+rbOo2rMyg+0FjKawOtCKW5Y8QFYIuqD35THd2wDL9CLgM98Rb
D9CVuNDZm30xkX3ixhxPFPdk4gowMsKOp2q4JzuZyPlf7R/Wx3f83ef5fX36nB4hOt7WHky+9dDV
tjU028IX8tehB5GtNLtLV6Tgfa8HF6WLIvnWMCdIfWDbkf9pOpCMqAlzDJsSCL0kDlRhEtyl/1xq
sbwtN09PQOlrjzkUwpUaglVy9S1qq7VnuNmWbKSd0IH59HbI9BXrTfBi41HKrNDYozSqz7ixwc2s
FW/d7uyAZf5TXLPXB3BSvYbNMDIV5omyO4M1BPR9v8ImMf6x2u9hNL0MQvwX2/j2swkbYygwXUTF
oUnPaucat7F1BdpzQP8wvuilfsoEmC0osrWYuLFt5oIr0cSmRMU3Uwyqw6gB1y3FSI3bq6YFms5E
jWWOUVcA+zJ/dwV9M4dnQzCdQBtxR9G07OjhvsXm4pDejofRAWrFCrT8JoMO5pNeoSQROEF4piGo
/nZNLuIHDYp0D7lkG6l6XNOMmWe3assVDafJYDcgY9ZnbzZGAMKMRXFDXloyguDGmYZqSZmBk4+W
LECvk3WhOPMwAC2K5iFZEa1NypuoQ9vkgIlDDu5EuZQurCZo4sXhloZGGg1HU4dmUV9HxWOIutGD
lc2pFApoalA+L9PbttbXntP5hmBQKQwT7zrWaFUzlVpoNfSgnXAEgMZdD/aHPyMGVxybEY/6DxFA
TiEtrkoef1nDwf59M8YM+vB4Z8lNH0gcpFRsZuE4Kdr9PtG2RKQ/22Y/SPVBsl83YIHlhWbseG2h
KmGC1RQdwfXJoSFKJvOQEDaEqYkGPpsWTM3bJELrUNSbiUYU+jbRRDvCKQrRSp2Y5aXL0iPkB50H
QIOdB8c0n9DG1ZxBEutAsrx2feS3R5+cwtG8s0TKSignmYoiuy2dzAQrLWanMU98tNQ3W5ru6q2B
nWjzbZ6tJkFKYwd4f3xHJt3t8VIF4ucdfYKxd7tjBD3gFXlpDRM1uEI3+yuZhkpDB9HgpDf0EaCu
XR+4aesAgPz6RGD2geqXdk8WoedQfZq+BUnc7ykB14IgdzfVXTUn8IaYiVs8aK/kpC8ZqrEQfU+i
K33BolSg7eP36W1eVZvINkHfXKTuPsZzANhddy+8On/kZlI85nhPYmM6XsKa4TvOTWvNzai9IWc2
8umGgShhTRPepuN+lYPEVTq+a5fJLWMPBJow8RDaANI7gX0HfPdpjaJyM4zxN9DgfrU76PuAaMTb
5xHUGJ0sM14wkfw0UVaau+EJQDPFRtMTc88VBN/QanmDsrihoBftFXVhvgqqJtu6YC0YIIP0uUtj
BrbTDBUMVVkUSspF2YGsNd/Zf49HzfBsek3U7dG6PALCmgKpoDJ/H3KAlRNXaxajoLE43iULG8oE
OgNYNYsY9/C+L8GlMQRXqHgFV9tAlQWvx96uh4ztFRwByPnbaP0aXO9EEWaQGHdj93WSnCfrzIvs
g5ZpPwNnsJM1V+zAjVqSYmkNWpLXDTT71BXq3kTytoN6d9Cj6U3t7HBfsiHjF4o9DRtT30Rghf0U
Y+eB15Y/w+hR0XMoaHu5+GtYrVYjIPNbmNrHzKuRnS6qdVa7XJRW63owKvfpAOAEhMl2YkrTI3TB
smNuaNZOAoVwiYYSMPbScB+6AKnr2uTlFzOOvsTRUP2sE+jdpc4YrdgICHQTlT87r/4itaj4ktdF
Ammc1HmQJn7MlRZlFwhUvF6lNsb3V7GtOPFRB2tAf/xSM/2VNQZK08MRmC3iiHlnhjbkTCvzNxtN
UhQcbmhAYsNz/Qy5tweIxJQHjuoMhHm49UC2sP0sBqu/Hww8DjwO2eFmAhfWEg/pK0AaWx1vqY3R
XOfDcy8miJaW1h2Xo31g6mXVBnZja6QyQRl7ai8oto9Au/5unMXjychUZOJbh7F13R9lqp90sJws
J45tzBbv18lvMWXiyadY1C/0jkxvy/SiLHuIzbeBvif74LmXiLnAPmTTly6E7MCS3qU0sLJbJsTO
LTvcUueBHJ6qEEoVkIowNjHqjJCcS6ZbFrT6mgK495SK2lpHBZrVmzbM1u2kh9sp5tatBsTtfDA8
Mzp5reX3eYD0FjkoZIDc0rrAj2xLth79fxudxyGE6br20g+gCxE8Hbdl0eLvV5caEpCtPOClUX4G
e64DiUquHTo1NM1t7Y3OcwXymiN3od4XKe1oI5+cddeCwn9ytAJMWNXPSjLtRZ24afV6YoAfN20h
CMINVBcLIzOealeITdS11mUwoC2QNnF+QMEAjA7B5PmVCVWExAiKdVaBfCdUQnWFOutcoL0B5MFY
N1D0S0bd8P89hgLpkCRgO4lU9LIYnUX516IQHrZb7ERbzr6MpjtTm04kQ5YmprxTPtphkq8x8W1R
m9M333+aBz4UsNyP1ksDWYYViI+ih4gF7la6wNgMoDE8m4kX+13dGk+l1n3NyxFq5jF48PBW9x10
z2w1qkma+WsSwLfjGQ09CZg1Nf1pGsd5EmRV50lNiYQW4CZa0KfHuObaOpuGZI2cU3oMgxEk7eQR
QSJfT8k1pToSKDyfDmxEAa1QbZWlhkbw2IDwOrTA4pMXgEFDy9vmXrOSal1WbfQi8+HicPR6rfrh
a9+64idapv6JXO4+ORkDD7M7WpfU0VPoPrXRAX/Z6pxKZvqt5ToPZtI+x0G4m1T9iA5DKT1gayL0
jdM4YygXp3w8GFSBehfz5o7cSB5oJHQozgvpTTuCBJUjdMr7Bhm9GSGk4EOgZPm7rbXBQEGi1BRM
cePbXEId0XoU96/r8Qbv6G4qTuDfQHuK7mibJcPSW/ojWNKBuVFJmsICKLDkNqjKFDpaHWhSAG0n
f7FNiXdraC81tt2H2PUq7JJ1bcTfMNzMw3HI7Ysc8gSdu7GHdAGIk2J1IAeY7IIV40W0exeNt+VN
I7P+vARzR/F2p9XDuzAIucf+yPMGXODPIIjxzm1ZcbYSyAfsPRY8V6YZ3MoW+5YN4Pdbm4GB7P+x
9mXLkfLMtk9EBLPgtubZVR7bviHaPTCLUQh4+rOU+DP++u//7NgR+4ZAqZSosguQMleuNbmg5mpc
JHGg4eky5CvgiSBqMD+fejMrQWa9pgdTS3Z7EPaFZ22+ksqZeoIMGbiF3gAgmDST8x8PP5o9Ny0D
ZIsoS1dsh66iRwxNjrpMOtWJ+HDuIqM0EhuoPmAz1BDSwPviF3VGEa3I0YkNlAdZJbP2pi0n2zSD
NZS7GjJtdrTIyxxyE4ZhX+N0rHZO3GZ7bjnD3QghSGjEJdVrD7lHpoXaL09WO7cw2VvL8n5Jg3I3
qXYyM8A84ovhzsKU06Bcd8/0RLB5u0OMyJ0GBcC1Xf1kWJtQ6FvkqkLAVZUKdCj7aomglX+2bGkA
V6O29uDaiEB/hdIDEDJ++GHXBOaSpqyAN0fIZ/E5WC9iuYU+GuSNkc65A2a4v8tTWZ1NFwr1jZm7
EN8Bj4oe18Oh8PUbtVxlojPwlmQ74aryBDWUJqEOroXpRi8Bv2NBzT9m8bOsXZkCkdTY8IJ4zW1s
NPvUBCHhfCnklvBpgKDZ0Wz9kOyCJGkuDUgV1p4n4zXdUYW6rfSYP0DJzTxRqw789swrAd4/9NHB
r3S5doG4WCeF/2FD5eotKDRvuhdRVcvP5WjdkT/diiCPb9ZhJKv1PJEMmqsF2eIzzYPgMOg3BpYg
yARKlVLxXxlp/LuRCbs6HcS7mwCs9WRvXIctjdowj3XI+yczibbt4BmvmTSgZM3rYUtuKVLomYGN
fT125uG/TTuaWrlwJWi4aNo8kPxgESyw1oS1Q9VgsM6dsd0QCxk1E8TWvzQj1STKMr2ugvXcG0gE
JXT+O8Rr4amDptChSfEtqWlHiJYXrodCBNWbOIojMiqBS1RNPQH2sFE0/dREyiA+p2WbTs1wkPo5
LLVf00zIeFySkH+nVtg4zqVr9Wc2juNTy5v2ToOOGPVFhhVd68y/UF8P5OK1HixwBuCKYNSoblhg
7QIQrDzF2qgBUzRsqC/vTOPeBWEgjROOqB+GNl5SXzmG8aOb/y7xy9vKBFh3EfDuQeY8BS1X1h1d
xfUE2LC1S0y7hJYO+KImF1TTVJbj3KiV8MwEBjA2NtTsDGC4eepfqEWDOBboCwQIuiM1aUrmiRtL
k8dB0Z5kXZ3eaypqy8vI3mKB0UHuJir3PWr3L+SCpEx0gQbFfh7Q5o2+RSEAEBRqEjqIPG6mScK8
6vYWoMsLMEz4SGWX7iKpfKCZS9vWFqbmRBDZavyVLcbgWmZFcEW1ZLaLIW+00MmnMlFmx0txoV46
kPNw4H7oXientMbDpcZvYJo39cGUpDtpuJsHzdfi6jJGAgpbP+XOCgVXwJD4oW4eHfxxPtcCuYyB
1qb2l7d/Hw/ZWjAEwctW3yYi63YuqoUewsj5GSVj/oPrPjIHrHjKQZf2N4e0Zk/+UJSTA1683a4c
sOlSM2TYLN0z8MgsYhea9twIyzPLNOvFbDZjkMcvZdVXlz4OgdNWZsFltE0BHN8gGWW9zIM+mlit
J4hkjWNxnN6MvenjHomjAuV9kEf6chABAG9RN0DlFx21erfSGWTe2QUbntjq/RVZfNPEOictim2Q
cajhObYPWdesWTuNmTw1OZaCcRu2PwvEqjTTtn83SGOVbEhenRZBjQz4bOy0BbaHWH4fjLJGsZ0a
HkDsZho+enr9hJRHt04yrPZrhYVwFT6iqW28Lpm4UIvpYFMY27RZGoMBfIfqFZ786A1DlMtXTgHE
lBr6Od73er7RfTCYxqCwRiwAhfCdKkHJLNCq4AZ5QN7eA1cU9gIdM/U3IR+pPwC328q0/PFIAzM1
sFUDq7F/rLJ4ODBVVlG1Hr846oyaoRvgPg26kzHqoCDpJPgZq0KeyI08Ri0stq0AWewe4COx9Jy8
QsZz0KbagCBLikVs6PJqdF55AfZFA5oVqVNXlgV+n6USJ/1nhBWm/g2EgOAwz+wfrPGaI72cRB37
F8igbdsIb/plbYbdBkx69Wpe6qkBrszaI5kkaPo2umcBJI3waJO4/VuQlXsQ72i/DMc4Qbh0fG3A
LLBkqPe/A2+WtnOE3u1QXgrUphrEHNQtJnq1H/uouBsDmy/SgUfnTFWlpjHg0RKSQFPr0+40Dm9W
ucwP3AKX4kwyA1godH00wcCuqvMDdWT4ea2LzEaO3wyg5Cr04VyBIe1F/C6lIV5Csw/BkQtWNL/y
rZcG/F+bxJD9hpzA2voxxnQr+8X4YYfZTlY8vonKih7M3AIwPtNBX1Un8UPWFPUJT5xX6hyjqDyD
ovrMezc7WUOaraCMC4FF1fQF3oALOqVDoCV4hKmeoU/RwyDcqYR63DUZO+cdkLjsZg+sumTAjy7a
zte/RXWvrYrK5HtqpshYQB1TPqWG2oIBZ7uIwAzzLUiqHtgK3duzyEuOqDp1l1gOLUTaNM9jHkZn
XRt8EOgCBgAh2XalFV54KFRTuTXKTQ+r6Ix4JTTRwhrJMKCwVqCyiQ7U/HQz1GwAi4EbjUAFY/2O
yg4wbJXFd99FTF1FzBO9lkBaCe/S+7w4oSLOXX16ICWBEoBEyqWrPIIWlPLkAU2i4ntYfcxBHhoU
58BFBI5kPJD0+xbJtPVYoQakLyrjHqX0xn3W+JsaUco78sjjxALiwO8XiE6BZ5cl7rjA02bYk7Nt
oTC7GWpgrjCURtRqToQj67VdyDFflq626Tvn1YSm1j4FHdOiVcwwzhiUR2pCpMZ6ckTz0Qz7Id7E
KFVe9VXj7koOwTDaq7v41rumkPGKNvLUS03arc/OdiuDI4I6yYKyWq3dgio44d0mrj0NIOVcHBrb
8o46UFtTdiwNQMnVI8NKA8hOqbN66OPtAAzQNNM84M85ESmCKuEqjbDsMTMA3aK8S69+ijdaP7Jb
FXCYgCE49qb3Npu6xIUkgp3LZdhmIlmyKG9Widamm6ldhqPiLI+t/dQ2Arx8q4JfaIoid9Pr0Avs
D9Vg4O2m+TOU2IKkrj9k8TEPZXrCaufjMHoJwD5/tqOi7I55fSQ7jWgD3wKNqk5UM9aFKbD52AUQ
DGaopbQCzVyQzVEd+PcXSw5Q1HqmAaEzhNGRRgXSLorzh9EZnMe+AUxmiO8EKOceyWJp4x70EeLa
KFNn6dUiKQU7kgdHRmJVN1BCq7XaxYoKpZJNBQ4pGhpBSvaAYix/QU2UxBqX/+FKzKrENQbEpUYW
3heZg0rpscqPrTrEvYW2GKIcmKExP9IZdRe26EFObPXgbfwcE5I79ZNnOZbg8/nzlPq1uqvWkNKK
t3YWpivSDd/nqjqsxO9kZda6PAsA8M9OlqWrTDetY+8Wv5ogFSjNEB+HMLHFiWyuB349x86O1Dkq
DwG2BsTRPl2op0cFHSidwauWa7c5TTV2LDrqQ/XafFaW20gzkInSVHTQWlBUKi9qkSsNHKN2Gjhl
tP6Za57+33OR/fOK81zmP1ekmU3OrSNqsfH4xMOoSlF5Swhe77OJ7Y75lLR4rMy9WE58bVIvEuJR
ZtZn29HkuTebYI9X26E1EyB2yDadegCo7BPDOJCNDtwtUc+sDigzAEnpS9RiBwHeroYNTxrg916i
vZRtVbxzy3vx8EN4BxX0dAI86XTyry496NkzpDIOqpurkf/DFP/nPpAAQ5UX+LvXjnCcU9W79oKI
HvIoizY1dGondgiLQdmlLHXn0uIrP5veYzya1svfBgWeWU/sEP85qE9K6yW07PgkOYovRa71Vzq0
McuglbmcLSMCcVc3VgvyNFKir7pis+SlsTVi7FFdaQxfhmZiqQVVEUxTdga4OvReBSXUFVRM71oF
kbFNAxDBks1GhnJRt4yDGpSX6w419fuANdnzoI1bXpkAtSq7bqX+bJdh8WFnYGzbV8DXPTsF9pCf
9tn/3/aiQv0aZa+mxJfKXoHyEprMw5Qsq0BbexJ+/Tjnz7LOrLad4/XLOX8mkcJEFDb2NnNSTNjh
axba/ZFMkz1aFgEqyijnNmpBeoqs8nG+tMADZ1tV0bCcp6mD7uvU1DEY2TQ1TaSDyvkqXHM5GqgQ
bNwRgcEMkJRLVrruUqubHHUAfXCZevCEGvaoa3nKlY38ajOAgiIQJFuaYRpLE3zOIsHug4ImNenn
AcvTaabZNM9ZxekW7xt2pE7gwO4TJxOnDmX8qz5nWHGrhcy08sCLrxxspGaVyQPP9K7IBlB1qSYt
VxweItcmg/RINtcDwQFA4XfUObmpeV2kwjezjZu/52m1wfs6LQ3yNQSzEtmk2EdhGUTTdmC0pk46
tJ/TBg22CkOJVVXfas6+bLGyo/WMFwIHQU1az1DT9TqJQiSkJuYm9aKWDfdLevJC7Ho6VBBvg378
7rfYEoVM704gFMcaj9pMGemMDnHAIRGb1lsaGoBlHa8NNYTa8wxBAYJ/q6vv/7BPM3+5yJD58YJ5
XG4Q4uj2PQsfTLvT3xiEWP3AiX/kIumWdZ94Fwj+tifQeKCccCj870Z1JgcHqsTLgoFTvurL8syh
I7KiDndrQWPqHcrO1cqtZHz2ozC/RCOwB0htxT9c87ErjfG7haL0FXRsuVo2B1ukiBF7aCDciXfu
8JbrdrOIUyu8cu7aF+rAFgC1FapDQ4nd1FFq4F8OTNRR9NWBGRGoFR0FgeobeU822TpA2Q3dcF8h
MrixQk3eBVlk3hm1fmvUojZBKolastWijQbGfCgCo6AlZMw8IKqyp6KWudCFmlB3dg4gP586yZ/s
dBiQWjo4sbv7066mBTu0diiMdvfF/7N+Jh216IiCnKnzj+Go3kX+WJfTx5vrbcgNkEh+HMtsO09r
AlN/Tjy5rLSmP7suEjo9MPl3XYDXNQrN4vsm9QH7LaDY0Nc+Xxq2Ub6wpkYZn6yzN88DCkBK/sNP
QZ7EXfFb2HyVpjmDfug9kkEJdilZsyx9K/iN1Blg3Fn63sc/UaNXPdlCDOsIj8ZTpfPiaCC7uhk9
G4tKkA8swtxrf1hmuNTGLP8NDu5n4Qz2i6/1CO4j8n5xNV3fFzZK9xn2ZLeEe91StrrxNtjdXrpG
9ltn40EMfvUG0CYEusB+yESziGQ3PugmT7aBXaWHijXpne1F4crwO/kGJP12KNPslz5E30SWDM+d
7AfsPg1+8g1hn3BnF2vWseKFCYQDlavVjvuYedGxqmNnWYaJAAW20xxjzxgf2sZ4AE+H8waNZqg5
BXZ7gn5YeQ+atney48sgKtNV8sxBW3ermwhA6thbaT6K60CAGV60nMfnyoiw2bes7r121m4S8x8A
10AmSzmYjTtsUUMZrRMz5VcUv/BrEaDACwGHEvF6J78a0F7zFmWOTzxmd2RCDZeGzLT0rWjRa8Uu
1NpkIxXoA/9q7WZ6WbxA2FgeLPXemzoCVAuMQXGlVuQGxTk3o/M8KCvw1h+iGCSenxNxJIxXuJmS
jUYQESyoPyYmHxYZzSL36h9E9jYqPs4yFcOxzRfcUZRvE/HbdCQfOnxpl304HhtgXYXhHSBhs3Bc
sHgUmXWZMAsjpDEQHEg2hHEIudmcUaDxTJ1kciPjbFrdh38DhDvSZKFz1GrPWRIdhV3U34rYNu5N
BM1Of7F3Ff9qT8z2m5M1H/4VAEBLYq/A7+abHyTmfR+immqKZPGgaz74XZEEOTEX3KCESaBStRz8
C23dgnsisK/4wxRPHSSZdi1KuDftYBnfRjx4Q8Gid7zCQJ/SpNppEM54B5VqD0QZKEhWI5HTLZ56
NbIpEBgK3XIaSQ5OgCIwGmkBUXEnEoiOs39G0jV1BogijXQiT//WAHxEDljpofYiXOdhbd8DIZ5s
8M/wTzKNwTcM8eqd1Vgl8gKRBbVwoUOP2gK9qmWmPyBdtBlKNoaoSYzW4OgyfiQ2KguBmE2enVGX
K9+U5l0hQ23bjV17cKt2OCHPDvFxVlT3FR7zKM/r+CuWEY9BCnDvIrofRQ3GsJKVSlXEfm00nS//
9tlGYf3HZwtL/ctnizUNIruq9otKt6K+yZeNFbWHqThLNQHobw9U9tWY2j3qSJp9KdNULhBZBYUc
heu8mlVrKwZjwGR0kbZde32kLZDG5ti1tmzTQ8xsGfUB/upkbIoY7+jQOY0p59deHbjQ2aYJIXbO
yn5r9YwfNEBCztIV/ZnO6CCSAgxlgeuu5o6qCt7jRg8Wec36jZWE1t5jZXTvDaqkbQBVCZAnJ5R4
li/kMdiWifym9YTqH7mEHnt46PEosea0/pcY/3RKTiOcKAXAktjZyD7Cth9sdAOCuw7zUIMSZOtK
wYobq2kXRgtkYAdY0KPrACJtp+M3cgt00Jw6ZYkIXIe9Rhy37aVVbl2IWj41/G9uPe78LQcUETJW
TDzVeb5FKTfyerjzNqYTjdtcNWVWLhPohrykvNIPqelCdlwb9Vfd6X8Nie9dkWju78CmjYp15W8Z
vrtsBEPmSk2bC74l/yFhH9MWiBvvxhyV7aDWBsPuxgNmbInsYrynrS01Sz1J9tPGV/WiYiP+0kQs
M94nlY5MdIXqUo+Aq2HsdAvD6Jy1z3395BDaFS+Jzt2gPOP6cUWo0xzDFnGabDTbE4pMQC+Rg6j6
BIHOwNyEJYrKC9bLDfXTQWPx98QtzW3PTYEaFhxiHnbnoqkKlPJnDhhkPLdfkDEumg8fyxViWTYN
sr/KmzoEC3vwX0JpIS2RvIXWujgLGQBMCH0pkMpBolGmQPMjdY9TrLzaDRjf2oWH0GS/IGOteujM
A1JmX1TsbraXhgnqj6lXWCujBNCwx8rAwWv82NCNhlsoOrepjXuOTiPvobSyBApniJvTATmqTCKk
+0+7Bb8QB68/Wb6MpPaYxgY0y5c01zwGQkIIxauDmTNrbfeZm11AD9ZudHCBX0ojsM66eDIU3IsO
ZKazMZLW0k0Gvo6xUmHYgwTeaQzzJbmkZBt8XkO/J7LX8wx1rD9hdxKBps8TfKFBlezgqwOdhanT
cjApuDBiP+evydqOtQ34rvJymA2l82bYkQ+ZbKf4ZzRNObfJh5pFkTv2cu5xDVasDBeCkrVEwkjy
+OOQIBpZo14e7az3KhAOhb8mW0Y95O7UrNh0ufabIpBfgpRpHEPlJwJ5egs0+wl7x6/RzD+CmzTY
c8InLdaegYK2zqYGfkBpRQOU4ofkXA0ZB/eS0G4oQjOXVRuZiPFk4QKMkfxnH6ZrgBQ5sB8xhGuc
IPolkuq9CN32Wz0gb6+5kX6PBY8H7slGx/+xSPd4aXVgwalRzc/StYuXK+4Hh+NvkcjhNJ1qltAO
Ro01FU8rVBKpHjq4EsiswXzqeuwG29hE0R7oMF4BvLxBrLN+8MbSP6FYsF6SXRMgXyzqqLpLA2u8
+k6P9YsaEIErABmjwjnaqC9+9ArI6UqdP4XFWC96MPKd6DBILT/p6jDbqCmkaJZOZm6KEYBwyZtz
44bFkw8U7H3jBUvdrCPgWla1y7Mnp2+LJ0ReAW8sxT05hkV2AUrKu6NWndQ/e14N0yTQqwOtahbh
PlRzFmpDiweR3FMzG51xBSyQvaVm65VIDyLAvaHmEAcNdmO1t7LURcEVGu+R3bCW1ItMvHaoCtBb
UK/ndvG5bbFCpV69N+s7hAxu1Imla7wonUHf5ZpmjWBbTmsUZNSHFosDhJLyNDjjtxWc6UyT5Tfw
ZcudaRTOuDCroEMAfgATvJFjY5hDmVmd0SGEKsAhiHGYm3/zm4fRCHKhYXPzfz/VfMk/pvrjE8zX
+MOPOlgjxb4zHoIIIssaVEKKBZ3OBxB/OKvCKvsFhBKy49zBYlDSV0X+zxBqz92emnFu0tmfF8ha
ZCQNBpbD//80UfX5wegq9Ekm43xVMrp1ZRcL1zZuo4ixd1MfYh5CzcmFTmlIWSYvUN6s9poVF9cW
0pAOUkEnrhg76VAODlAgWlAuB9P6sEk6S9KNBlGj86DuAGCjRbOpRYpaic+xNKJIgJbrmXme7aOO
2u0xw5OIrjp3DKDXka5ML9yLsDIXUeeu0zL2l9MVPydGlAqF2+DwlnTtTHDskisjWU1T0eBIvGZM
RnfTVJkwynUUa9Xk4mv+xQIJ0RYME+LgCl0cpjOWdR9nf7GRS+/ZLMONjXF04J9ns81V08yzUsds
q8ASukxs3PGgd/Pvy46BmyoCkzo1Ayf174UJCW2ZmneR8qggr7aLWqdbUmdle/59gXhLXkn9PA2S
AkqBKOJB5AsQUS4afudZ1gU0KdXPcnQumquXP23BLhHDCYfFC5LmxOIM3Ey+HuxZ3T8RIJ1g6KHC
oiMSMNlnE3mQPa/GO1SZL/QBG4LMSa4g0LNvSZywCx5Ia2rRQRvB5pxZ7c9uCFNk+log8kq/apae
G4DFgOXhsc5stZ+v3Nf28yxNjA8bnXWZ7b5G0ZAt9CJnr1NvuNUN/yEVIr05jpPewHvtnpp2PJIJ
4hDprQUQ/y7AswyqeX24JLeuu0UgY7qSFx3autmlViHP1OrjJL3VvHgpGAeThpqZTH0DzgpXM8P9
bOsKq156iZ5uyYU6MpGj6KJAEQ/ZaM6ogpxo2Nrpar5qyIS1TXswUM/zhVZm7pnRA69lePjASTF6
R9ttbzSMvhJwERVkTssvsxsVaHiT6SPMXyHFjlKC/esym3hQX3ufRaf5kwkWxAsDNImoScUfjHwb
tw4WmuayL9+qMgPASE3QVZELHfwRHCCN0RjTt6JJWedDdC/PxXK+rN5yb6dVwK3P37SrO+2ge/Lb
/IdDgBS8/yLbz5+u545/V4SvNNf0P/T7UkVdh7upOZb2AQwbUhXTyD0zIZKgFXn/PWnaRzPL08cE
ko0HputA6Co79OwsrWgvI9bhAH96zaYFldHey0v7SYDojpx01zSWravX59hytJXmFPlCQIDvoeuN
Z9kO/CxVyy39cQOsCJiTK994qN2+vnogvWq91HggU2eA2ivMw/hItr4Ly10eF/pyGuCY4UNvbAIh
DDBxAqKHdXWX7GlycOKmB0RFjAU1aYCPH4vmGv2NTN2IUGLWd/WWJke1SX5KLP6LOunjarFxRAo3
vJuu3loSaLPYXdNkHkvlRbfLC/nTwU+S70XKjBO1eiwPtwEzO9CJ4AuNWh/egFRZUSeZCkhkLuw6
6A/UTMfS2rEYwTpyoY8gURmnjw9k0Bg0Xvxq1Hf0AUDroR9C0WMriT2VjF/02Opuo83EtRzlz0D6
/jdIuw9rKAIOu7BHMxLaCqRbwGgmvn8q6xwKfKig/gaeQhuUuHl7LLsY0DXzNpk7KPCJqgJfCGI0
y48dNyjUdhNOb8bmp0h9HDteLr4A9aykgZi4Yd1r+NhlGLxQ/jrU+btoRPFYIsm2Ew0kfhCl9R+V
A6W2sQZ8t5s3DUHO98QBADKV9u/Uyu7abDBfRdIO0AM1+c214m7rVWZ/CCo3RZwi1cEaaPeP6QBl
XA6Bzh9qODRK7d8xhrMcwWD8RINNYGX4aWQ6ShJUHXnsaWC2MFIUn2VR/wyNCnA5wz67SVV9nvkM
aUQE1CY3F7X35IbqiI/ZBuU2zxYnPwIiOoDk8QCab5R3aIt8+JmzCOhS33yB7HAFUKKR75q+TZ+r
zj6x0ojeUc+TLUvAoy+Cmfq5MAak1qwhfv8cKTOIUdDIwg0B27YsfaUlCRJEIc+e6YyHbjqdyb/Y
/uYX6oaO52aZfcmzaa41HMEMtvuS1ZtybM7woDmju6f02tTLkCVbO1qFMpPPHB050yxZ1ezI3ifZ
go9I7F7Kriy3LugHXsy8nPis3Mwz1qnl1XugkCDOmxUTnxXW0rAnLQi0TV97Vv4e4mSoUgNMwSEB
cbOU5lph55eR64MHu4rS/9KWy0QsglgERz+F7AigMmlxyUcHCRdDrqgDecLiEkND0FolY78Chio4
zm7B4ESbIczYsrdRzSkB1DiKvOseI2nyNVjK+s3UHEHEZrs1PpLJukchjREErtmJOukgGQjDUNR1
oxbN1qfGx2y2IT9mCy0t3HSCt4h4eWa6IM4syA+dpGfUF2o1etbsEj+vl9SkA4K8IOYMm4td+QBs
Ko8GBGJLW0mJkO0vc0weasC/5/jbVawK2q9lB+7JaLDLBy01jsTNEECddJei1mrdq5sCGn2xikXL
uwqi3Q+2HI86xF/XeDiyY9SE0bL1RvvUpIX1rIMufaKtE7w4gIWyXIVAzX0jtyCr7JOhh1vPLDoU
1bvvdMc0DYQrKsQsbq2ut8c27LyVHqbxu8jPRWX5b10K2tWxHeODnmf8QQ2k/jotoKFjAi5kxam7
TzPM4zam+zNEwCeKWvmObKlcdrYfXVPPMCDmOoJl1CpGiCinH74OFFkE5Bj5ykDytANDL7g/bH3V
05mFrarkwkO4AGdTrzqzou9O20PF3UOZkDqAFFOE2waA3q3T2kjKCjyJWiwjwO/Pxq2P58ytYkit
K7606Z8RtcOqcRF0pf9lFnXJDcpySoPr6vi685aBaxdiivLNHHt9KdJEQksvlLvW7bSdjkznnURJ
+BJ5ufG16vsTcWj7HOydcSHf9CqDHCTqLzSZ5I8cpfco3cZZWJeQDcUj+VFLxIdt7qUzruvNWvIa
zEA2HpQo0cgP9JEDN8tOblV/nz6x+ipuCbIv8sgjsYNiQfLk5+WpKDT/MQHh0wFPFHUXyuFN2TMd
bwsziuyDy0CV8m/7iETGojCaaofHX3/Ggr8/j44roQ9tF9vULONFpffJsKAeFsXjoq2caFvIAbpm
GnQQPF8FtVRztrE0G3bAttW3Th0aEOsjewEbNaljthUNazZVYHZLQrkR3g174Buz3WBP+LbZrrFk
3OrADi8yommdla18q74ht9asucDTI9QM846njraO1VnoDh9nZPtbL4CloM8BVnKb4Ndz8JA62DQj
K5/qmv+0EGX8GVfNBoE4+WbkQboCfmq4CM9DZM8omg3PmLs0+agtAi83Th4xIlCgmNoOInJY54QH
MtGBqSgynSFNAS3XcoQQLcCrm4QJVCurgjsCcZENBADQv7HcMwI5xcVXj18uzFcTynK7xHbwSC61
Pt3buoa3RJVCA71rQhtiOkbyM8Bd4Zmu8730o2RlOE5+8VPdO0Zj0ax7wQVqvVEvDjXPn3aT/x6K
rn30orjdBkGR78PcgVKamow8RguK63HjfEdoP1kFbOQrpnvDDhSChFGng895tQ6YY66pKVG8d+9+
ONiWs3XzHHDxoX0YeYDS/jTO98hpoMAQCg83KIN82Cp21oJkzyN3/TfNisDCq1Z1jioVz3ikrwBZ
lNoDomv4K8g4LFdU+58idbVDrtfEK4zVNxAp1rcIwZjJRk3qALq93VlLjYEAobM78wll4N3BNkvF
Te0hfFhDGmJuuiBQxN/VOidWCIS05/rLVDGMQ6r12W3q8IE5bXbqhjRYEqO3+49dFFZ2KiyluYQI
/BpcvhlECcsFblvjHXwbAph/M7sy4Q7gesE/InPi7kH3ahAOqUftEH34dhEYjS1TRPeRAfJqESCR
hb3h+GbrUObpxfACeZgPOwExwJE52cl/5EmwDrURNQZtm+5sGUcbJDmQ1/NGPBeRKwe7DYpC0izb
GWnefiOPqI3tbQJxvgUWW/lyop5vNb3f/rVNxPPIl6FKxvH8nemCGi5yG6if0Z9U1F+b1IuIv9zT
37+K5X/0/jF2du7UVJWnie0Yjgc5IOkKKfTq2CMCsOG1YT1wQMIgc8zHn0VwV/Yy+GWN1W/L8bwn
kRnYWYZ9cAIKvJ7GiLzU1nxApRLdb/pg19tEiwrEntQaSKgFj1SHzB+tpa5/n2um57rqEmQS+7yC
uI+Nymvp5g0EigfxUYk9+0GTAWvzLn+y9UbH71TW4KbJrU3mAFwcp1V5RhE8XwP2VD3XzPhBpY2a
+wOPrfTnPEaPx2ilBc6rcPHPpKo1IIyrzdz0m77aQB452mQsDE/OgNIrp38h9HtRdJCmi4Lh4tme
PJkCG5m4CozvTTo5WP2D3hsLZAsqIERwSxRYYSIsbJcnkqHJVdNRTeq1OtR2Ui/2iuYT9f5tbOpG
yFzkHASqGr9gmYB1JQRozar3jpXQsdRUdlm7IAwY2tdKeIX1W6TMu4ce7QoMt2F+i0JVwCDiE5i6
HfsHRw3xCrQa9p1WQvVv0Fj6FGZFvYaS1HhGyVd2cMvU3Y5lYV2tpHSWneNGr53J7/OssH+jsB/4
Rl/8jKp/hrNIAL7RpSaI/PGuAD+Cj1CMn5+ctguAHuif6fYnu2lzd8vKelIf8gczv6K2+8g5hJFm
QaK8jNqtIyKQ4Y4QJJo7jNKG4Id2BYMNmKhKoPYRXFlUTiyP1GyH4qNJpYd4O3ztHf7dpN5ER3nY
fx1bjMDoVDxfgdr25DSM7321wAIaEYpsXpVHZ2rTQbkExcj3Scrik4HFJ/EZJEL+Cpwiurqyt+/1
Mb0QGYLFpbUFbDTZkNeQj79QpRf+P8q+rLltXVvzr5w6z81qgAQIsqtvP2iWZUm2HCe2X1jJzg7n
eeav7w+L2ZGjnJvU3bWLRQCLlCJzANb6hgfMbeco6jZHC1FDgig9c/1xLuhXzFFZXdib1qmtNTKU
AAgPFfsUWtCGw33tPWZBDT1uPPyP4MigBuV1AZIuvXWcABWHOWJtXZq8bpY5z4aXyLU+d66K/zbL
BofrOpRMSiyVWPzVdmG0OviSwZDNxz3t19BG6UeUSToeHj1ufE4MT8wTyi7m6X0eBZ9pmkYLBAcs
14VjdfEdTdZcgWsQZPhiTWpepOvVDl5yNCq8KrTyF/U3Qwtqh+4XvbO8hlI/bDoTvBjccgHB3mkL
0kz6ScFePONO8CX1QINW0GI7RUnQnxwQqAE1aIIvEawBJIP2hqlCb/vzkTEPp4cstT5lmNkcIcGU
HTHrzY5YgUQ7ORgfHSsMD1YUbnwzLZ+SJOoe7FgB0NLDGXRAzmVZeYztaNToZHPv+87bPMpG+2sN
8scBkyOsWmxhwPISGTKKpQ2E6zayz4wztcLStVf//tf//n//96/h//h/5w+Akfp59q+sTR/yMGvq
//q3zf79r2Lu3n/9r38L17EcKQU0LKQL9RHbdjD+1+cLiuCI5v8raKA3Bjci80nUef3UmCsYEKRf
o8zzwU3zS6RuXbGzXK2qACb9pYlH0HDbVn1F6Rzl8+yvzljN61i/D+IDGCvbmGZYvZTdDlAzmZzs
KUi3DunKwS5VLIKxDLezy2AcNj+1wSM+BQDCXKcZUSyjFaoxKQxCoExEGz/23vdRcJkmK4Zr/A72
xEDP6o3M0uFo6c0QNdUmx0MPikz/jCZV+wIx/XQnO4YZu0ztCngkp5tD6FgKphPATYEtfv/TC/PX
n962hY0rS0rUoG3x808Pebzc6GtlPzV9OO5QBPaBmuLTOhVG+VrFKJro6UQ/gQddOqJ6oAgbnCdQ
tRlgYv85qso84y4NnHfn6ZmW2bCGFmbFxp2UdfCahJW5iqy4PypYYh7KAjoZI2pTHyeIPuPntb/q
UOhPA+OtQ5kHpxE/Ge/pNuPVeG6DyLoTwsQzF5QG9Yfr0rF//nEUk6YtcGnC2M42TWnpH+/dddnY
If4ooBz+BRrhinOUkRetZsNMmgJjcwc8GN0spQfHyCqaVtBhRQwN3wRGTgDDuzmcggZ9Doq8htMp
qUmnhAb4OTEtaH4jIXgKhVWYi8ZLwEw+UM/UW+Mppm5VwGLN79mwSKa6NBfXcUzp24VSCci2PBxP
8/D3swCoAqPYCubIub+epe1JCYtHeZmuaJc2tZF4oEutqUHi9++Cr2GkkxUwxz0YyfqdVNa8C7VX
WNrBDHtDXll1lo2bAvoot/6/UvnhMLttOb26L1A+2r/z2KKDZ7ctt/l+Bmq6hXTvfn93cOuXK8AC
T1zfHw5KXJYr9JPr3RUQwLgB6FVWfY2bbILokCpAAAxG45g45QPWb92eWnOX4nB5qLJ2XPmWo51K
qK2jaTyKwdjtVbUfM8c4WmkgO+hg5e9OQwMUG9omfIZz8MG9ooKcUz4ZrxITnRw2Sv4CIkFjgwQM
3OseBjMDNNcr/GXSZOyJBdOwzqBko93OgZcKs3Lv2IF1jA1kCnkfVU9WCvWssQ78N33GAGo1+ozC
8+OLYwXVVhgFRE/6Eu71IJSXg074QsxkPQF4escT23ugiKSy+1MSAZyM6gmfvRvIykHVEE2D7CoE
EaUFq8S2gYUDjVwDc7NNVhacS5aYbMCxFzI98ztZp+TMvjVXoYu6C/X9iGiGMl7xwbuQhKDE/AuV
FfhJXKlaIZKvkG7Ko9UsTYjs5ff2lVxFfQbKGKvrgv16rjSDDy8KBkgwAZqESUGwJuJ0q03qrhTq
QmbywEt/fdNPETSoj1Q/6Nm0RxztSh/547TXfjrSDIf5tFc6981n/jht7ea7P1ztwvrleecyrFOF
K/HCdS3n5mpHSTeSbtEYX+I6Xs86NQDplisOFZBZosbUsjUkVuPgHXBy3qgjzKDstSBJGyyAylU8
IZ1MUdRHe1M4Dafur3eqOPO5fj7//KEoEX9TeOTFA3T/Ur3p1CVgonwgn2ba9NnTtcd30vihgDxn
awJIC5s1CCJCdc2A220N+5Kt70HSE5L40QHyo+WCRgeudTpxgECZez7ADisc0IPEW9fZ1tTcEsON
2xXeEPmOmtCXaFcwY8h3xDwJwEKcR7nWc76OEmuFRpkOvjkWDpvZcw7O+R663d88vdQItL0pbQy/
+zoVMd9Tiwa1ENg+MqtvqcY3gAM5rQbXtPAvSQH92yCZserCGFToro4BwhjluRxZC86gLNay9nzY
/RmYAQbWC4DhK98voaQwQKoHz5bgqdPccx7DrthvjDN1DSEUwQNWIPMAFel91aLogFStBoiFSPlp
8Z0Ss7rZMLiQvr/g9pTsrwND7IpjaUzwgUDYtZ9O0jZw07sOZFkH0BFlwUJPTIeuKs9w9uwvPCry
B4YFM6kZjh2gT4rLcUuyg16bn22AgS/gNPzhPlDuzW3AucUEtBUAgZTctW7nRKj6OhWDxsIX+AlU
KEZkA9TeYKAmj0NgPeYyBdRFNeKb1QXuLG7CVQZ4gALSd9J6KbTpig92NpUXapghrhuhlLehJui5
Esqm8pFas4JK6H2Lk7I9mB08CpwS5GHythqRBs373gDHC05X0pxwpyWOG2yCLomX1ziLRtzWW5cu
pDiTO0rHpC4cieIiQZ6N1v4/N90RvJRGFRuuTHm0kvyp0uL8tClimCZ2VQEvaHR50JdcJ5bC0gzq
pk8QM7Gv8SjeWcsOfPk7EQ3WivagPe98KEfkTzQ/kPrFGIs7kKicD8Cy3fZbPcPbMELdpkfpw9v+
4dEm9RLi3RJDcW4j+Wwx23WEJeTt3xQ11LoZazv/Uo+9s4JpQ7VvYNIVkd48qdeTzjzt5XFW75ET
OOUWq+UdBetm2nuYo7vWJWGJOrp5mO4K1w3uGqNPj8hy22uFef4T5F0A9QzD9LNKBwBNsC6F8yG4
AMhDfFXjGC0ycEnNyingkAxUeoRk7FoovJBQ9oa9MaHXM2SPXVREWsCRF0FnxuHfZhY2qwwUbPjm
/KMfR3tUokb697uGHPXpOjXjgw/tB5fDidzzof3U2XvAO3ak1WJBbnU1FkLuSdilsZ17z3SLS5uM
/SVqvAMegfHHQp0V7Jfv8VXie9qjjTNV4MpHHSSR6oTvqK9yu3ptmj7bflcQZuUHyFd6WwOGk/ee
Tp0bOs9+bVKfQzn1f2LnMH2AbRRrD5nNfV344+G6mbpiPKRJukvTxtxZlg+Y+XV0biu44HDbm/Yy
gsj3ZPerNoM/nqVb1NXgrXNgWtZCd+EZ872/y1kIWwUGYuGPPgrp6+iNt2O9hSpZU32JIBO17qE6
p+02jUVSjP5ramVIP9jheMjHNPvEq2juz5GT349BBEnO2A9erbwOF6nN3bNIM/uRi+bZ1v3SUdEm
hovmNjPAzM3NMUDq0wM3Fl7DQ28/ZVYewklqQ5Y4oubUIBqFgCSgHqFGosMgtnIN88NNGbnB+ve3
lMXkL7cUno3KtOG2gpXSL6v2weqhUplN1heo+tZ7JaDMQRsDqegN8MTN4tonUMXroHBdfY/JkgSw
YCx4fxxFsTdNipdshA9iin+SKpunwIBwX6RN62gzSrYUAjORa5cNmsZiBFNpV5rQUaWBwLLhocdq
Z0l9Vh/zlUSGBrI8oBgXoKHs+VC6H+CaDYsMCypx1CwmUe3ixgkw68QoAOjWgecFeBe62TqSnzsm
jtSKUZv54Mv5QOpJ7U7rtqkH3w2hUpJmh9Se/F0rBm9BioqksnjTN+fef4679hmy8eCZo51jb45r
LWc8yB5lc6j7vLZxGn+Ec4Kx5ibgxeYIIW17Yt0qkTGIGpO/Z7y1v/4cCtPW9iB0qITRwyochn7r
VIFaenkXnBy9KZnM76EdA9UKCHPZskyR+NYD1Eb28IS5vtgblQkFfOpzOxmcKiNuloCaZ8BX/jiu
BONomzhGfV8G0O+1puZtUi77GNmYpokUBR1qVkUPB/gY1qrUrM0kXFtO723n4MSDHjkA4Qdq+kYJ
ZkvQnm2/4h8DCDU5lvy79bTvg7Tk0yjLEClS/kJvMeqShXvA8iY8q9xV934sLoKQFjTvhuIrW4BB
MWyuE/XrpJ5GTSjFbm6m6wbo1fsBprF37uTh6dO0Y3RXhqC4DixdRCZMMYuxPlh646dFfaDmlMc5
nnbu6tpFexRGEdSkDWtUffA8Xm/hUxFC9r11tqYHWkWeh+GLneewYJnG6Rj3vvfRHc+B6sIX5kGw
bPKybElN003FStkMlTw9mjcZ0E3cu0B96NWr7c8xH5FCtIHccoM8fYaQE2CYkNmm/lD3m4L9x34V
MFglazD5MJYe9Drgf0lNaBBAULdw0acHqHnT107NrpjY3qiZdfRYAPKDGbMFNa8bV49+D5HpArr0
4ZaaPpa+4xxdlWZ0BEnIK0oU/NyoXPuDgEPvZDnHAauwhd/35SvWktMyBAnz0EW991y0Hm72sHwV
MWSqIzNpUFJmxWtpiiM0ctonRwTufPikw24OTwE+o35MlcRahtF9iPoWCAiyvtAGkOJoEYEAc0dN
zAT4uZ44/g6IGDPVQPsbs0Sn9WOga59D4rMhB4XFQQ058CGEyEcXOekD9UmbR2cT8m5tDtrbNSyT
L3GPlc8iKAwXOk+X2c+Ng5G6ik0r3EitUMbcEnLlYGxrczevs8+/f0NweZNcxLuBO67t2kjtSVti
VYk3yLvsiUqNrOyyrngrPNEtU8y/AIkJtcAoyYzO+yQv2qmCLc0ACL3vCqQUQEPzppKo8veoYILZ
C2WINEvWtKiCKG+5dXBtrmnJ5eV2sc2NOlnTgsxG8W0ejbo0f3RxqzJdeQ60uyLtAab3XKk23F/7
C+AU5oj+n0GKH3/Qx6npsh7OTzVg1jByzOLwOY4G1JrS6cXkCe4p8M+R4YC6ldtPw8JlQ3CK3X4O
MyAFfkwHw1zShAezC7bxJAeaQc+GqO86E6JZ07V5Db6ZTt00r2fGeypc3JzUHLr7xoqcswurW6VL
1GnYP3Ij7j+JSpZrESWgWBsADMIIL1gbUBQD5bA6wTtk/AzrZoABMr/xLx7epQsO5ZezkJj79ia7
w1sbrie1BORvhBsXNSnMdH2IfvMOpCtvRHUkHNKH67WMKu5zVwzsbr6YLYjN7KA9V0LTFZc7bRq9
F9j5M5xz2N21/xpL55xvGiBy5/NFoOBDSjyollikxhfoo3PYjoHvVbgyutDGhDT8lIrxQC2v586D
F79Qg44JlGfurQbg7mvfzXmGDNjM399A0rydYgGKAJcR6XJuWjoJfZOdj4e4hsdzXryBjpXeXcXs
hhr2AuALuivog4BvdKNpdx2mATi/vNa1KA600Gzcc2v73YUacQUjWIhtB1tqGqCAwoV7uMyL3Dhm
f5c5rOQ7ULh3I5fhEorasl9FbuuvrBKV3L4a7V0ZtZ9CLH2ACoQCAInuSpLjbSfrk5OJ6O4qxBuN
Br9nXrklBd4JHtiLBMqlLXSQCzwBc3jrLjLPFY9OMK3pS8EeGfqJKDjDFAyLay9vA4CbxZKUSimi
Aqh1mUNmE3gKiJmWynbuep3ooSa3YKVTxiAVJGKC/JsA3xKzpZNdjONpKuH4p8Ht/dpvjWYZgCho
r2ioNtibWzhiN7o+KLHw1gQRMOtW/jDwC8Ao3WpCcufiQydwNei9SPfl0AA6GjRtVzF38Y4M+Z2Z
BA9kl3Q1VKJ+LPoeyOUIJhrwY47cg4O63cNkdK/06Khzf9p0hZFuedX7h7aJ7H2QeY9NMtTHSj+2
GzOL9wFUCxaE26GNkXqPMEeoj9S6RlRa1pKO+nEOigghK7ewcMcvrs9FetiRskXjfb3ppqbqIFmA
VBU1ro9MeozSmNd+vT5Taa8Ux652KhtmLCD8OVEMliiWz1g3OjsbJJUj43m68Z1kQL4vCPGjgsTe
Aly3SKEP9blMmwc3Ed43u/nSZSMACAYYO7k9mV/rhr/B3TN79WPbX2bId9/BiDFageSojqMZqWOk
GnUMZQ2LXB4/OnFmTatA99EAbIUADYLWDTP0Anzwo2XWmUC2/0jNDVmyyV1IiPvBI2rG4q8fO4kf
zT3w3rkONVydjQCS9DZLnKMR1O206CukFltpVFiKoBNMVHyJsvGKTdar8DGMJLRO2ADz7LaBy2Ut
pL8yWOxqwm99wdOneozGc2LA8Ned5P31+afwa2ww30uX86OvQ3TgGGvFI3/fh3HyAfEv3BPtlza0
00XHkeuHimoN0gN024HqLN8UML4UkbcQFWyqKj6mKLGe4KpeLGPomUBWO8dL13GhLIGV66HSG2pe
N1XJtr2VBPtrV2vH/Rao+HD6yKu63aK8s0byLTiZYQRZVmVZDw783bCkmtS2UwI49dyJuk1Q2mxJ
w/DvgNL4EERYeUDGIyyjrRMmkI6EhMM2SqrpDrTD7D4BG3TT8goXjwCDt5ae+lQq+dcwyezvAmgL
5QI+s5j8ETyTavgSGyE8pUFgWo1IioPnkVdPOWTAoTYLT6vaKeED1IZrMBDiDQ1C/BoWOoa7oUHq
8jmsaBokJPfUNFjSH6QPHHDaxw3Ek/vkOYms5DiVRbYqJDj7m7Jm6TpMUfwLEtQOmbBRMaRd6qRN
rIfnPQZTFJBjUWq8xlATj1t764jBuIs9AK8Xg6jCuyCMXmDi6p7hbu9CuQl7UNYzliwuQJHQzT7O
h51XwcwWqxe1jL0Qj5VfPC98uFkuM6R4SrjQTh8nQF1x4ZrRhTa+8dx6pfdgIOl8aWQ2HPhYvV3H
rUo4674YzBX1maz+7ORDhImC6sdhm4wh/Lb94nODcvfKtc38PuyZOnE+9kviT/yHiALI/U1fiBcL
y7OLj/wnmAXmM7Ui6b9r6THMNKx5LOfG+trSY6Ntx3+nSOIekryNHtp6XM73W5kg6Q8aopyn6y2U
ki+wHzx4EKbFTQqrWO06JiHoXkGh/INn1N2F8WxPHmUik8N9aSWg4uioqOjVNiqDYk2jSQTZmaAu
ODwxoGZKp4bzUfLAG9TDfywOur7Lt5UXff8GEJlItw0ocRBNdSDCOZmXNlVgAGUjDNk6G5U+Dg+3
C21QLjsNRS7XjVefJSkdVDXqwUCFInmvp5VzZzLKfAt1tXjl+RFeYTZkP0GvzqCVDb0bSF715yjY
U8+1+xoaaBkcGoBh7KBDGdDV266wpNiBtWSukSOvF65tJ3/X4YbA1ioF9orbTfMsE5ete95O9wOU
rg4KlsrQ8a5M0p0d36wk1FT87pn54B93vvOuXwxWdMyn/Evqp9YFL58lSyz3A2VaIJKzdGGBeKFW
5KkX3nnenJcxkQRddm2Z39Fg5zcwDYca0paaoWU32yhUABfos9kjRP6VaaiFdLx608GbESlNF6VC
r5L3TKCyAiSfvSDEDu69x47H/rOw8AIrIN+7AaS8PI7alwar6W1dGRBpSqwUCltJ++RNEGFpg3Hc
RaHdXZLJaRcUEsXItoSYbSS9gb9IFzTHyUy7P+TAxX+YTCqmFHcsgUvK4jerMcsbM5+7RfIGe8mF
3UHtk2tz5Lgx47uiBtAfHrvNhfoKVXM89JN2S00amCwoD/581GDwHcTKGuNJ2qAjTUtncNMYAqvX
HZTWwTNnvrlGNgoVYWU19YE2XirLTS7Z58kw6kPmK5D2TLh6Q3sWGwqhJswgcBztXg9+dwydZxir
199PvjnV9nMCKxEqSZkK7yGTOxDsErb7y+9VV6yGxqrVv5pdlm5Sn0OGS88nuN7QXhEkeK2HrLlU
oYqAX8NAqCcVfSkxgDpADakTK1pQJ0Q9HQg9Weo+7hSWQLmPxajNzzd7nZlAsEePwjbk+97/PK43
ASSSsJGjOqXsMmcRCCTWaFlMTV9E8YHW0NSMxRC9a9LoNfh6bJN3zuIm+Nr0ASXD28yAMMLA1b2T
5/nZGeNdqkkQtEG+3lqmLsCDSMCC4zG52dkGQUiYrPwCwJGxCGXWPI5RZ+6KGIvIwBEx1gWWBf+j
zv4ae4saf+2vdtyCaZYM0V3B8UgGwaIAxjDJXvwRj3wjGPiWmtmgPhig6YLth2JcwKwT5JvSlzDJ
6x30Lpr13IymaWH33gjWZjd+BEMySqfspU+y7GAJR1/ZOLXRpOEqd1h9R6PwHoAeVVY9hyEbsJzA
N6CTsRTWkPQN5qZwP0DbIXts3ay81J08QdZarmH7Fu5bP+GraoACTZoU3kMYjS2wylCbws3xGgIz
+2QxCGDYIQ82tYyqN0d9MRrIVN0c6LX80++vf/cGDIA6GQPlFfcn0qDY2vpx8i550+NrONANzZ5m
hoJdSJiS5OIj6Nn5oy/G7hE+Jc+EBQ3rzNgQ3pOaOgpaVdnjWPjlzgzczyDAtms8CTJYRgKViXqB
twIgrXkx2+pI2Qcggi9ZxPJP0ijaNV6fCB1zcajVQ2Dk1QOqiBuolcinPLflU9ngy3RR7B2orzb9
eNsUML+lUTqgAtpIGg18xaMEUJoqFCvYjKdLMPOi/aQy+WR7GfTeBw+GQUhiVMvaQ6U3aJ78mMmn
m1jBH2rb3Ds9293wGrjOCpktsEd6sNS5o6nzIc3cg/EF7D+75yL8u+rd9EOjN6BJFpWM4H6IRooX
waKD7vpd6hbZBxPT143Bp3xNo3R03yfz0Tmcy88z2VIUJlubookh3ZXUZ9p0yAgDksqbDQ2UJgv+
AIcTP9fFJWMOx/8SmQjMypW6hcMBVmmO8NHynyTwuQurwkXfc3jLk8h6WH7kbm1+JgS6MLrh3pfe
cDICF/h0owoWdhQfO78tkWMpChQnoZl28CPnn92KehsdEEIBbQnFwWhFQXQQDVDzv+2bT+az2NvW
tYNc+Gg5yU71E8cs28FsQ++JIbbKRRaOOjvASrYTTrS/Dv8SM3eIqv3T2/hnzKv+MeF+ZwtmO64J
F0735m0cBxVDmpB5F4VszStwSu6Cy6R9wHTdheJlytddggVtzuSagP4UUVUBJMp70cPeG67b0FAo
HBgvdMWuBskaS4JjpaGl7zZQWD52bZIfEUDd3GFg3PEAr3t/ypZVzOFtbbL0kbsxCgmagUYDLDW+
D4CajvSh441vhmizZVQUMPLy3OTRhsjPHx466qeaov5VMDlhUnETfuNYdt38KoCTCz9rEvvC8jI+
WjbQXUgkxZjAKpj2UarEt7GwH4rHEJm5FdXraXP1iqcmN0q4AjiNvaIBT40QARvsZlVXkXHAJLZe
kg5aLuFN1BeQmJBaLi3yt6ot1KdrVG1DmkuxEtRwzYsrvAiOQKHh76jZ6r7egTxzMFq/9FFcoXl2
c7COo74RaZCDL4xXAlcslD+JJzyGgbMwkXpopF3uaSQsp2rvVX24pNF30a6oMcsuhHsftKa+BMY3
XE7FJjLraZfJvgAP3oQSxmDjGQFG5Rqya479BiQ2lEils+hqd3iit38BFwboVoAmovFOeqwfi/Ep
acBJ7MJ14GfIRfTc2/dVVJzaJmwuwQR8gJOqlyRrmwt15cDtrhIQuAH3QwQN8AT60Yx//v01Yspf
bh0Xr1wX81jlSgEK0g1MbXQZsL6jhbd5gMQ2cEmforoKv2Q9FNe8wWZASFUhtMmgfghz0eALZrML
iJt4rwU49ZvYUN0e5Znww89HulXHwN4Y793UQO5Jr+JswCVByINXNzWdcFoHRTs9dYGCpZKfbULY
IH8qciM/wiMbOnu6CXpFs3OUtvjSzbSC83LpyGFHTagsfz8lNZGNWIfQ2Vo7Fq5ykkMOPbNeh5Pd
vPOdgFUGYOFVNasmA9I77RMBne/Zd0KmcNHJKsln34m0qPKzZ8l3vhOFP9Trtk/b+SPoc0aoEkP0
0ozVq2mq9tHGMvkcdxD/H6Bg/Gq15rS0GUvvIc+iPnC/3HtBwV8Lq2g2eJJ6WwqLogKWjSD6940D
sSesA0EJxuG2aD5fT2v5E+iv+nA6bdHmPnjIxX3digmiefm4Hssu+OCHuQDQClTFStV7QFSBnBkM
ZClQ1fwK7Hi2SKfSe467yVx5xpCcMwjj7dq8M/d0JolC67sz9Sz1L24xwJkB0KnOG5amV1pg5gJb
dQVOyaoZ1zUKYkuA2L6DrugAihtwlMWYNZ/DCbdtmdVnxwd9LBNt+hZDxmfkufd3EzUHOUzuKxTc
7GWkxgDisb69U03Fd0MItjJy/Ba+gZO+OWF9V3vZMwC18Znhcfg4ghWCVIuP8l/efSh60z+BKJh/
yNOpRrGi6LbUtLEk29cdVDOpyXNhPdQ120StlT8Ca8BXOaBJF7PMkzMr1ZaPg7pQ1xB6zcozvWlj
6T5TlEi2F3O4h2nuySyQydBM1Yo158BK7D2x5QKSB9B9zaCQBe8Y3DAwWXLgW/lqZPwxrCQYjXm9
t7yq/IZa7WcrmhwI/tfeEhwl8VByq96KpDYghjTBqwYS9psibPPLfzpPEu+HtCi3YGt167Lz/EMW
FhdKTVDSgdIPmZF3i6BOMtxSSFzQRvZ8jrUnPKWcsIQgyTC+YAGymsZ8fI5iqNM6pc1BNAddCbNb
ser6HC9S7ewqk2IFVeXhrp8Rf33Xx8caKPhlzZn76AZ2sLWcIjzEaT7exyYwecCwqSfbBEvazgPn
CwSl1wCpiG9+6x66BnR0OhxaKKi/+kG4hZrTtPn9k9C6fVti1iAYgDmornLO8Uz5eYqOkkjZmIPR
nfqRg1/ae+DWU8UHXnsPbtDyHaCaoINRX1eX+6DpPkyNXW6gF2DsbVXwx6jLMB/QaO8cVyWUtcSn
awQETH2odHjh7op/aOEwDfJH594Co5P60oGY6tc1MA56HmFBenHZAvZ3aoPGfKABBvr3w+9/Bn47
L9U/g2SYN+j/bJvoRe9WKmpAMsl0WHv6LuipXC2jj1uembkNB0NwoGZ05PWmT3xrhYxSefswoCOK
BAqndPcHBcw8IRMQLX//lQW/mecgC8MdB385Bw8P8QvtBjL7nGddGJ3mCf3kqWrZjH74VvFlohnJ
sBqLkeb32PafbnrHVxw6Ur92+zCtnbuZ1YZvol9eo+uoUSsZlhkM6tYlkTqVGz6bIH0kSOiPQQ3X
dPC9V1nMg4vhl9/3Rt3Xt9C4RdpIrEa9d43L8jz7AxeJ1g/XhIvEOx1AAYBgLcsG0wLtny/nfgRy
oppkvBs96FzLpcWXQzcF20Jhogn2nLr0yKgvKEXct/EDFL+qj9cIzxATyPHmsADopbgbTei4AsSU
5MsgmL4keOdAAj8PniRLy7tej1KTNj5UMEbUfe4DlCaersdnvYxhksD5F9Yffn8NmLp4+/M/Fzev
A5CEI0ylgAf5+Z8LYGc6gsbv70CsRDndKpYzHQ3EZvdo+hlUG2AgVelNPPn1mfo7gOEymWAyHNtA
wvltB1dSpsDZ9U1rO4KME2C9AN+Cd+3rOK0UneoPVzP+SNbPyUUpmYl/ietaJuhtwnFuKXyMlVmu
wqDeJi1Qvu2QmkvIJEG+q5f+S5i68P8E5t1RFWTiBUpc1O9DWmMDFAjUN8IseHFZnixAQbBPYJmM
zylEISgsy2V28ANwzqiJnGG7qqOewdE2xGx5aIo7yAV8gdJU9C0tTpg04o2UgRujQK9/hbxbsQQt
sr0ID2ielJXlfZN06g4KGv22qcT0kMPmfoVHuflJn6drvPDbNH0/j2mg+GRDSaEoTtwP8AKBfW53
gsro0fHjHPVd0Oo0N66F/Z7fHifjuerb9kRR1E3NsS2nHawfPlM/ddEgbcauBOoI0/7l/AnUWetT
1nzoFm2W+Vvqe/dhjmq2gJXVh3d9KRKV9w0rV7Iv1fcvRR8loXy9NZMqnb/o3EcxhqzyVSeTDgmL
X7911XdYE4IbtcVMq9z7rH6wEshmbyLBIU7vJACqxihR3UeFCa5yzD14hLZGd6B27uT+svF5iNnt
uE6AKcuX5RSPS7jH441iN+mTagN1nIR3tkWAlu5qE7Dp6obJfejKFOR1XxwMkX67RvSSfSuzSOHR
LpDJ1kdChUDtG1VBs0Sfw9WbBPCS1m7lkSJEUsY7EIPBvtWD1GfFYo3UVfAwf1Lqjpt0HCeAsfQ5
Qsx4oyk6q2ob1jFsMnWvWTvZmrtcrecz5F75aIH2dT2p4hOShKEotnRWMRXeKUz8O0cCPLmEFnq0
dAtv3AGTTwc1vifuhyb9ROHUNUDTZNHARRggMXymhxToncG1qJ1u0qb0YSaU2OY9HeU7vrGrCvxN
6FtRn2VCixVCHyeKD0UIZyKPByi44Rzj4L1pJPK9A2NMPGM0XlgA+qg31gQfwIlb7rqxZZAtBwOF
uxBysRQCgRULSW0NmjPNfG1Gotm6HazU6+Rz0ifJZphEuBeGWXxMJg8TEJV8hvxbvbKb3DxYfTdc
jK77wksv/gxRKEwlsoafHN+Nz5idog6sBzJ7+NaVyngMvTy+n+omWdEHgBZ8APHoBYIn4wk+pe1e
Ic28pg9JvA954Vqwnh6SbVL07rYGT+0FhLnlyCpvYyY1dPVdcNiN5tBHJYjXLZKBSzxdoj2PFYPB
BH4yZB4B+RxCVi49PMQ87mePNMrtsFvZWPlvqRkYLsSc8uRtPlWFa7hEjubkuC17MhkWwp6JRB41
y6xiZ+i57+bYZoA5RYk0H5iQ1l90NlUoY+uKXi6xCudPpjGISwqwsf5acw8IAcsUcl/zV3WMJrvD
moUtLB1iJVhfwUEJmsko3AzIx37/zjonGkGpYEvfo82ZuLdE9v0797ZzhpZiNn/n/0/Zee26jUTp
+okIMIdbKmtL2jn5hrDdNos5x6efjyV3y+NpNM65IViRVGTVWn9Yvg5bjF2KjbxqaiHfOTsOMiLL
BZaDvG9TH4brff3XPctBY6P8n3sOk1rFxLQQ920+bgclsXZd7R1KhAkQ4O5KVG0UmD6+PJ3Srkaz
D0J4GTnWHj4XLa5SINWep9rqWlZacI6x5cLFmxdRnGWOATnJbRC574khyl+TqXgri5NsvtaWva76
AKaDXEnWwE1QNEie46YCRVBjcckSJH2GQ5k+V9m7y/fpUXZAMcXYqOhIb2SxVBP9icGyoxySpZO7
HsSQb2VdA/sSqNvKao3pUPTp6tcw5m1EiyhRV2W7SO/TZzW02vtJs3e3Hlk1dbzMrtjLucDGesB+
wKasqrIE1s0Ny6F1ODo+ei7NQdblozqcJjP+nKu5O7hGla6J7MY7sx2to5rk2Tkca1bq4zrIgS4k
Rf06q3nmp6Kcfoh5m+ZO83NK5+/soPU3t4BZHddBjiAmrp9zY7Kx1NvwcQww0QInk30hi4ZQBoNA
TLDTafWvsWVAW23n7EleeZwK6xjHECbwRd2Vro23mj47d20sfhiDXqERoeDsa7vWmaxHuDXLUENK
PLDWU1J5KzVw3Vel2VQmrkQpEjNf3VC9FFm5aD8QtXFH3uQYlRQR6cVfShd+r9Te/rBHNVmZwxQ8
N5jzAkzDlsM15l/XxsKkPP5x3agL3UfEYNEMF2J4QyIRdwcNOZX/db2hihAzL5py602ltkW319jW
GCCtgzRA96/XWHBPvfYVVXI/6PXm02vwGRFYZu5VYhlvnmkfq2yZtfa0lTsX3dkYe+0+jxKI7HIk
schAVNNz4Gnl0TETdsPLgCzfzXrsfkFXN91q7dAcFrbay+zZD7IdiiMxXa0aLgIk0QVp92x1HeiF
j+zGnRd+du1hVEWyrfQ6+BLU2+tAw+03ejeTJleJcA2i/rjeCJKBvgK28T5hQ3DWyd+siuVOUG06
FlGXv82umPY6PhjbrO26T5AmvuygGIiTK4WWLTDv6slz4xA4CSMbC+eKhlXDQ4gAzMnu1XQtGxSr
2Xr8a753RIl3Lj7NO5GMynth8skvI/H3rNazcFP0K5A7spW+ur5dZAfBlLDse7IVt7sLyCZdp6xj
5I4IJH22sx3uxrms9/bgTm9zoR/k60syTGVgYmbwIxQP/bFY92ceSa8kq16racj9yK2yfREmLdkV
qfrBwWpxDgiEjW7D4oIlG7TQeVZGVz8sT9Naia2ncjm4KWu7yoiBoSwP1whCxFPpfhf22FwfqGUW
zTtQ4cZKDpK9eqQLJ5aTZ1myx847ju6CnykKfccyVzsiH+07SAK9pqaiPCZheacFffg+OgVvDkr3
11hkXWtoPKkgM2WrnYXpWiF1B76D0GSPamhauupFlpYZdSRkXvNlxn4mO7N0siqu+7dTRiqSjYki
7gnQqnvqrJ7VaV+N+n5wunt9aagDFwXt35qVsdzzp29DdY2hACFKBdHM0v8+nQQwr3Ye/wq1L4MZ
xvug6zOCYJ6RwFIQ7QochrGrIGwmKyVMd3rvGpcGsd2nuVYFLHr1/lfnXCHhN3bZ+lrWiRf6elW1
B4gdTNbkz6Gtxo9p5KVPg2UR8Bfej85OadM7N9vobcPXTF4I5Pz3rmw1kEPwgRB7hN5Y2PF7Gir2
JlM8ADRLsRoCi29BUp5kcTT0PQJcrKKKYGEbg02c8uQ9FEDpjFJFStVVk3cX7apdrQa/WuN0TNbY
1U0H2dqrzlezEPW9HKqEm9lQkWtNq/IBjsmrvE6Wm9VR3lS2zB9Z5r/flGzNiD7Km1KwN2axkFSA
Ghc+3kLFk7AgWcxR//ADdjJXqJCsu3qo/CaLFyoBAfalkyPxRbeJrp3knNHSycqyBdkYbtjSr9Bk
ip8RwZlfYYxtwMV1T7KkDgVLtMh6lCVXMw7GrCbXEoy6kxEWw4NsC8AsY1bo3ssSFMNnmKXFtYSk
3Hs3OtpFtuVh9k0TVnRxZhSA1QBqMjbjw/l6CbVOfX4bwUm24i5d+7k3oYaz3ByMYgxbtNS9k605
z3kwciZ5GtlqWwG/qdQ5Qs1QX23AhKtMPbd2nRxIjRUvs+3Eu0RRtbUshqnant06+HCgBPItrhI/
nAIV50X6qi2XKozGO+aNUryMSV9s85gQvWwdAiM7NRP/aNexLSZRbvoiuwJ0THwC9Szcl4lEN/Qb
wwKbKls97GeOUGjTemguqWGKdZpk2hp0f3OxqoJYZbecxsLtfbi2wfZaWQmPpqrRHuKsNw+EHiZz
LedQUcHJQEvUgziAz8QdNAnyZ80bsksViYuqaEqBUt7Mhk0znINstaKmvQsmIF9BVhXPsg6s2xcL
HPdJVkXeEOzlRggsOBNMGpKtetHw78vso4ZuVCDmjoAURTlCL7ci6dUnWaMJ1nqTlSZb2SamZHgg
DHLtLnsMo8PXriSSJIsuYc9zXPRPszN+wSesPcnqFvSHzxe0P8pi2FQmMstopcqiPAy1/mK0aXqW
V/JmtGXBELfoNXNn8qBa6xFlVb4o6cNgjurGULt+wz9Ntc3bwlnLgT0oxKfhx/XVNoB31xPkKDTJ
mGWODf0+SeOdDj/u+mqtnMSsrs76r9t3Q5M9kPWOFEEIqHS2MSMJVxIWKwGyCbQ5uBru8VYlz5LR
2QJgHs+ydK0aeoW04TjucBP4Bb9tksiA5DT1K2xeDqIcnU1qIvIq6UQ3kHHQuE9qlAe/+BlZ4xb7
ccx/9TO8bth2jtNtPFFG6yEJtTP57PaMDFq2TsZUfA8OMsx8a1fN/j/b5XgezRmbv7TYkuVy1hUp
InDwGJNIguutKB3EbkXJhS2Wzmi005nl9+utVY5t0KRb1xBzDi4ZrPvG0H7KlLDtCvwp69reyZQw
q7bzVKfeU8sqVPYKYud1GjBrD7PB20rNNMTgX/suah8906seUyN9k0iYMg7drVMiGtPx6CQl60+A
jHwcFgq4ZeQupMlgqtTZSbBtSZIIxOitS7SALZNRVGt8wMbNNBRQZh0vf8D0NT5IdahrndSIsscW
LodXi+5QjjUAEcg0u95WXd40XOTFbKJXmKMajOmp8SpbE2f0VqWr+ylEwe0YEqcrlQErYU0v1LNI
vI1GduzBWA4T1j8PkA+/TXqdHGVJ1rud/muorJMH1VZGyOWRAxIVo/do9PK7CXbEi5V0zaatRLMd
lqKpaM7BjsNoJVsLMwawXJuo5NAoq0qYqJ6hao+yFOCi6ntTVtzFTfj7bICDo7C2HyVSUUnOnZ7D
ZlrgjUNGCt0LWvU3eKMdKvlqjgYCQv9AHr3k3NadDqo+u9wG2tOo+rIoD7eBRm6RFmcQYtgDYYr5
15XkgDjLg32hu256yVkn5ANYV8UMnb2i5PpdHgz2/zljhY8KQ4D0VUv0iEgaUYpFghXthaHqrZMs
daNi3QnN+CpL8oDe6bSK1dzYGdmgPfW9Gz71xFOXwXKaIGqV5dcdrREHmbPVMmMrLOuEpoR4sgUg
qTQ/ATZ/0+VLiifdXpvCdvF/5u2Th7iu71LDUM6yhIACNkmD9iZLtTP0p7pw512KVsYpCoV2PUBq
/3VmRV63a5PqU/ZItepXvSxOabqyzDI+657Z4r9N3miGe+97qeJchir17tWlIVsaChMlP9yw8Sgp
BvDtoJ2uI5D6/zmXOlrFVnroFwCCoc3mo4n176w3T9kCU3D4a983JWEU2UHWDYsTmoIQ4HVQUyjm
o+Ntc+dsW+PKTvTohEeYeZGHwRvRvpljRMrriZteGoS7qDxOS4uJePtoEFKT/WQrymovfR7waS8a
zbln+6Flu3fSVdDTLH7MskGWl1YlCL8jeIf5iECdJfcG/fl2FiqTWJdLnRLSaibe7623fmNhncDk
fhMLu5XgLOkQPv4LeVf9qSIbKetrpYAbzg52D9+k+hRsk7KxtN/6jgUPkF623Ev9bXhe9riwoEv5
0OpAPOcsCN/ZSLgskTirlzp5Jutkq+w39LX4s9X1hl9jizqoV94g9J0yGyiEtwKHOFGPRwAoG1l1
q5dnhd2G5841m51nJfOLmQZnpazGv5YT9OIGeSKqXzVObeDdKe0JAj6JLu7EUam1hzRgDxHJT06e
Nt5c+aU7DQRI+Ezt5SAbjFmHnvT3CJdXernqIDu2V4PxgL6jF2O7G9xKe+GjVHZDGuZrWUwbZBYt
wja+LDZjwjaNlUJYR3q3MhR9OwxxDHaIoR4IR7/il3entIb2Iieu44rA6lIUNhN7ObH2gAgvJumT
+2Ch7FMKfbxILSSpk6TCFuqRfCaVHbSm8Y5dIn6uSVauNC813xU7J1oLIReR78p4r8vmc7KM9CEk
/vnyL4MUbVLXeaHb57xbK/A/E9ZKaAeBuuQXs47kyTCveWLZe9uwrW2m6PluQuCS+Dj0C1k0GpOd
1fLwlcW29arVnInqcZpSE1qcp6wkP1RVuwKUvpWdCLn072DSctOcPmQvUYKzrUtv/PBcHMtxu8tO
Rq/IXnLwv/UyFIRwc80WREOS/t1Eg22ZoWy7X5eVxT8uS68mHYptpQzamvwhlI9/DrGBGWapwib7
uzrTeI77YLLgg1jlSTagqJBfcP7oTmrZdx95xm+Z58xrBKZtn02VtU3IfH70sC7TBbMUO5CtwrJ1
T7GDZfTYm45/BTMxMqjj5DWt2l8jNZDucqTskP4zstIz4zpSop2qtH2cinYfBXH1dWG04Nb3E9Yf
0Zeyt18tLIo2RT9E57pSkrtaGfUtzO3imUgLuS2nN793c+fLUUkxfXZijt5bgvFrUGUIPZikVjWL
+B0OAMlT3KC/EGZp9S1CVofYffQzCSARKGXzMUdehWFVI+7xyu0Pbl18sujP1tVoEouCqInZ3eR+
YcEJpraLfmqWdkriWv/MM20RnbAi6DGBvnfdxN4XhkaSKCIWaOnD+GnaxRl4ZfyuKcFnxwOh0yzv
ElRa8dKjn7oqpwQBbK9gr0Wqas/TYl6VpihfhmlQ71t4efzuihfZwxrdfThP6YOssmuvWcWuKw6y
/xz21q7KtHQtWwnitxdtdB7lpWSVK8a11erdoyy1wvAQW1bDo5w7implaxcx9j/LzdihUQCCLb/I
vmOR1ZcssrC7QB0BGlaUvRC6uvRpXnwxIjDSJnpfx9p1wdbOKNo2WvFlCiasjDuTL0WZqx+l+k12
VzSwSaPLwl4WMaVxinb4LIyu2qcz6y1ZPfXpujXjDCHZTD8Uuqg2ctJesY4FP0YUq1r0yA3zAIYs
eUoK01lFJuDuxun7ZFX0AY/Cimc10eSnsgVlJKYehet8SFZIbnR7tx8UEqRL+f9x8HWq5Wr/OoEW
9q0ftwXWU4tdTYutid57rzEui+dOKy1f1uewB9dlOBjXbnU+/tatddPfu9kslg4q6+TzFBmsN3yS
iH9FSev5jaN1p66dzXfI+kQGmuhNVT1xb9uV8OflT5T1Qb/zEKbdyKJdWeThCRScZDEwXvvQbt8E
BLjLmIUJaUwm620LJ4UOf9e4921y/t+x8lirek5wAs7VXax53hfTcOJV1yvqU2k7/XZMWuUu8BBk
wdnC3RpRqcD9xO1SYHDxxeq7iy7HzwkeeENU/1Xm8ARHpx2wp66jTRl4+cUpp+6gROi6xkHT3meT
gqV6IoI3EkQ/srgXP0N1b+kG91Fp+qubuuOHs/z2lEVhO44rbQczoDu2Yhbnps+tTYTx8Yu6/FGQ
xhy/KXazVSpiYmbo9fvEUIP9pCCh1za68YpalbsvK4IQsjgBKdsjQhlfi4oeGHvda5JrcQj5lWa5
gnxuEZuvqTqSLTfynOcrxdaKR4p2ce3skK7eV3ZcXVvtOmz3DhGh61hROKzzUtFeW0ub7Ekzad11
LNrG2T4w4VnJmTMLFf3OVaGEL/fseWW0DzVlurami1xa2GvqtXVO42BHih2y2HJXtUMiJKoM49pq
aR7WiHphXYsiUo2d2mIiLWfm2abt5q7Bs2UZm4/DvNOtwLu2ar0+7lAPRKd6ag6NW7Z72FqvWjuO
o1/1WXOWBz7eX2exce8083j6s4fsJkRLNNwq0p0sNmWjrnJhpetiDLz7zNThHs8tOKMyuEerAV6X
ILm5rUKcn2Wl7CcPYRF/cyKQpbIkG20F890uG7bxMv7WNU6JRUF0ZPuyXOZ2aHX1Rc/T4Xibu5kj
5c4V1rFB8g8u1DIgiDEcqDAKW8uJtYw/H7hAKMljMXF3u1hQtNFdpRQPCRvy3y4DhaPB4S2PN7Lv
7WKOnhxgbZanW30XKtnRDpQ3eeXb3FGuuysCY9p1Duc5cDR08lF5vB6UyOxOwhPJaVoktf+uTlNh
tb4s66V6O7VIpRU8eNHaVLK1CsDidD2VXdsyVXzRNt615T+ma9MIdZ+Q1MJyyWmZxw47dkWybE6K
i7+Sh7xr7LI2wwTcGzTvUIV8y2XRthKHfZMozmhNhG81ukiyXhtd41DVKstYwFcfWoMOtt0Adwbl
bL5mRANkfZJ542EWSPtdJ9fBlsxk4XxiICxoNVIB8lC2sXeql4Msti0EPzVA4VfWDVVFkpocP9wP
XTWJTP1Ny0/SZt15xnzHQ9gkNrY02IHTbwh88VyRXH1J05ctGip4srf4h75/m8oLtF/D5IDr2Dq0
jqiAjuk3KL67adKVE5CG1DUzZHw5TGaEW99ykGeyLiJhtAbIjB7h/24QPJJ/GxYryBaqZXH8o15O
IoeSJg+2Ncvl6xX/7WJyrFZ73wggLpE5Qr8pXLStuuj8SVXlm8jyVXk5hVZysEN1U6NJRBRz6Sj7
DEaorlRPGXZ648S+hWbHs6LX4cEps3Q3iDB9i4LkUVJK5iaI+Vq0v/fwAKP/d49Aqdr1NLd4Y3vY
J3tdS/CqDfOTrjob04jNw63KSWOcYW7l24haT7q9AVsWekx2kvXXzs6kOus+q9SV1XXtw1TyhIan
SayR2IlHuq929gUWHn41We3DtbLMEebTUXuSdcXS0NTohLHHVtdymmuD5kBhReZsc5PcHpVJXaVp
0K1udVetbln+U9D7TxHw39pl/6bBCOiP6f6cSJb/W/5b6oRLNXB+dTzY5RA3r8ZVv0VFGhAPGZfR
RxkRDclJy8jsFJV6V8FNUQ1BUbZ0QaN367Ct0dnjU97KSru2DcIikxGvkxrjZ2NonioorH6tR87B
9RLCJUOdPOruh2yTNSBOY1QevXx1q7OtyMTQGzadllj1kwAr8FQ8ye7yAJ+aZbvqOtdryDpTqDGO
SaLZ64U77LVMBQOTZQgkREN6boh97AUWOFVQaAPfXZejbJF9wHK24LF7TOyX3rIB4XhtW/QGfolZ
qh8LK+mblyCLs41VqYgLuOFzZkXjp5aBWa+trCUPXdWYqaBENOXNdJwqHEVYOIYPuAjXaJ4jP5+w
dfYH5ID+wmVkBQllCP20G8AaGR6YJRM3lTTqXpSAJF5v1PgWOWp6UNMkPijLugvuUrExxml8KRvk
YyMbvqbmJofrTEOEuuQY4Hbb8fNLs/wSzBkO0m15Z1g6eVxnSkuyQ3+X5Zk8NFFT7M3GwOkuDM/2
PwdCa+EZuQXllEWuvlPd5lM23ur/6DuPlViwbf86x22oSNz+2Gb6Rs59q5dnt7q5dKNT5D7fam5d
b3XyZpL5rCsuGjzLzcpeqANFu8rOcRkMreaMK3bhK05obEc3azZo6oPfzx49ByKnUrTuS5nrD6UD
E1IlkfrSdNrsz06b3vVD5r3MQdesibs4vAe0ms1gbw2W/6iWUPSmyTsgrZOu5ExxX2tnT4ivstFC
cOYp4OfCmvtUJ1Z5yKYQZY5EHoPFy5sMFFgGWZanGV+iI4jWhfcxeq9Z4HzhRzlcZAkq53OWq8P9
tSRMAlvu+HAt2c4+mwv1UZa8hAiJjWlKbjjv4M/xTBja+V4eUBKzN3lgqEAUqMsr81dDDaJyVSFW
s2lVq7N9LANpwVHKD7Ep2N9mqDBJuY9DscvTqD/d6nEG8Ta5AfrSG6oculNmbjBetB9aQDcPZuHE
+8l0YJb1JdCS5WAQFTlnGYmqgN0Iq1LqOiPcGfU8sjylJPvGkan7tR3h1dFhQ9J1aztWxpMaTcM6
I7L1DQuySrO/1V3brdUk00+GUjqXqSetJhsqrDYSo1E/+8GCwzm3PyBkubupaYtjFvQ5Dqi30xh4
9pG0bjOv4lAvjq1mlxs2KMFhUZdskV14sK26fEEsuSBjlqP6m5vlS8YCZ1c30AFlawa58FwP2RvB
6LRddcj0uF3UPJVLdhaLrdm3nAFh49DLdpCN+szPu1w9Nuj7Xw9JPvxe/KbMdobLuRLeERWCl7Kc
BXMhfivKhj/q0qVf6eZx4csh2txu+G+x9jVwoFEIMh5Thqy8UOu7PoziR82qYcJUTfWt6e0Xb1SN
l6QbTaSozWCbln3wrkAjGIHSfKtm/JbzfmovSJEa55Fs5woZnPx+jITa7JC3mjY5KC/MgIbgoDVJ
6JuNHjzoy4FdU3UZFiJbTLh/AwaWRXozXGSj7MYj+gfh6/go55AHYUeAwMMttFRwacKc3+oZH1fT
gBlSltgMk0g/jE4X76IeRHiwKIXGmNhcikpgeN0ENpEIircGsRQzswX6ZExAL/4ZoSBFelYAbjqw
s1Zu3jgfRhhgNC9q586Gbvw+dN/spToIS5hNS3CQLEHlg2AO9xpcV+z/BuVUouZ7gjxsboYQaVPZ
IOtkq6WxzUWMhz7AYasVBqy+gorOvdeCEHcdM/qmTulTU1XKSwm0a9/Mpo6HQa585Jaykh2mSk/W
XZWYJzkyyIHqhB0PCEXFxkpTye9mtQU52WstJKC0xLiPbUu/JyI5bMNMyX6rk611LKrVEs7YTt7U
wyFkZ9RPo8sXk7HyYNWpfvGKF1kwCv4g/AzQ32EsnL+ceuqSDevudGPC4FvfRlXL+NAoe7+ZAmcn
G+StBGAffDLQESZMivGO3ipozUa8TWWb3Pcl/hQk9Ak41/O0c6rG2chubkCKwDY9nrtL6//3KKuP
qteua3zF0PsHnNn6B9gI+BwZ5cEjk3S61XdRTqJ4nl22g3STDUmqqidCrAc5SNbzenG8aYclxOUY
92hsEmEfXPtdtdQP6SgWezt0B5wfStgIoCFu+eY0ir3uPfB1RijQps7dfg8yy7i3yubXaN7RD9DD
P42w+8F04RnR+xiPqeXUWXy5hFW7qyhIk/XNF1U2tP14n6eJuhgMAAZu3LNUCJbyv8hh7EIVARFZ
kvVLlezlzSLYXRO/el4A+FuE4cpJDx6V7AmQMJSX5YDShrKOq/GX+idwUSICQTXtqnjG1dftTo3W
TvfWnPUvHVn3FZSq+SAbI2ectrNAhFe2qk463mW5sSQtGFpn2BlO4Lhko6yCaQHU1pzuZckKiDEE
zSlge5Pra+B2xyslDUDpOgWQvpLFm74hwv68ZbI8Ln2aCmm+OTDhMDnuCDdam55dF5MJXdHdLUve
+VmB1cNmYnydlpKsUnX9DY/s9Cz7N3xld+j58tRZerjAiB57YRLAZzIPMgUOQyDF9JUY9ehio6o7
ZCP/PmX6OKk2q0czOpOXUtfc0PAIU1JnYevzv/k41n0JuFLHeyGbcFZQ+g/g1h9ha3kPydHmz+bR
gdudThPZ1jRzdlgJIPHqePbWLNKPMi4VQPq2shKkJ/ekYw+4oEePXsCfuwZH8YtLoNtssafXdNNA
48IcL/JMsYAbVSXutbrNxxqjQ7+qDaTGUtL6xJ94ShOKJXLGI3lQg2I1NIG5dgudKG6yIMn3zvg4
ecuKyEMvPuT6SGBMxdHQ63n1qkewvJHPOPL7R0iqTr4vWuZPpWqEBxw3Pr0+/Cri0NsFkebtk0Ah
tsV2mKdkxLdofrWiKd3ZC+DBbcZDXJe8VszD3OgCvN3yJ7z0HkqYiFuB7AFKZGi+aS+doX3xNN31
VRBha7MLiHaix1QbJIjUCeDPEHarfuDXQ5QgF+u5bWIfzRD1wfPU1FfJE/r6LCAAkYjYAHp2IJ6i
8L0m07EZho7nsprGdyOwRV8U7bkjHB8Ssf8rsXINwKDRbsJCq7bYoGT+YAIwRV56hakuQKfoU7O7
+WtbdbvAig7NbN0bZa3eeQ3YVh5O/caL6tzHZ+ln0H2tc6zn2fv+iEeN96L5xGJ1F3v5e58BJtHL
Dipu8aSDVvOHuix8XXkP82RlIaKHfVx7rgthfkV1BtPDrcE7k3s1eRmn+aGyTFhb5htsgOoI5Jjd
SR2pvolyzVZVlGGlz3kKwMr6okf6DOCbNaUXFWJFh0/IpJsy5wE7ZX1zqMrkEtkgq+eQvJ2VNNt6
LLodaNGvypDnL13ws/ISAol186oQHWWdMF9KZElXaNwgdz+mPDxmZ61qOsRhwSuZKyzpCC8AkRx+
pHFYX7TJGNZ9+tL1vfZqOMceBOVKCcSLBi9kXaBsgJuJvUQ8zUNR5xdzHo8F5idPc5JdBqyqNhoU
mc2c8GGQ6O13EXjSYxQevKrdOHppHoKiNmC+DI9IF9YsPttqF9k4rvZ99wD0Y23W0wAK2Txqhav4
KtYMIO26Z2cuSFhOxbxGJ7Q+ing41B3YXHzmSM0CX1c6dT8McMwKMwf4Cq4rKDyy/ZHzGhYo5MVt
5x6z3ur4O7cvrgPM2TE3oqvsXdshZZZHKpqz40ogvbCfZ3gM5oR3oRbk2pFtubsa0DACH4zBFYw1
s2onUBzqMfYE/PCqivRNNVXNsUvsscbShdMK3lvq/9Y26yoVeWH3u0btDkVJoAt0JF3lLJpsvk4Q
5vUqxk0iG+dhB9kjh+1s1n7bIog64m51FF6kb61OvVf1sjoCJJ/5hUVufZ+yP143qN/vOn36wbPK
hiYze4+NwChQYWXg8/QLj7aOuEIeroLS2bgidf96ysfuM3bZwE1OFfm5/g03gWcRoLtITu8QwlXd
OHH/vWz4eIQ3P5SmjXt5iXE9GXgEXeEe9959nSYR5ulb0K/iJY/mapN2AJHr7kfmoFkCUNdBXrws
N7MSufd9HRyy2VWeA9zNgym604zuNbfwR0C55LPNU3Qxg4YPD1db1H/6s2qLnhQ+iWqtKZ6bqP8S
1maLjWtk7xKbhEo5dNugr/MV95vcZdm48yLekKxEs0XPrP5cFbxZWipesoG8vl6xdQnELomz7UxA
eW+L5pRlBdI+SfE6IHQt4iA7zi7JtTT0SjKaybYtglNdoiqR8GNUtf6hDLSPSHcI1TT1ncp+A/O4
vt/AXLSOio5OpdAS85AKRC7qtvoptKLwTVT21fonKj0xepDxuKqadO0F4WObG9o+zo512FnruvIL
p3lWU/FWmWqEocnI1tfNLpFjh9vaGPC+CsGm1l52QD0vXSdu8tHWHtqliTutnOZUtqnv2pPtCy/X
fScr3W1BuufSAVmsw6a95Mif3c3IkeAkCQ+rFSqGvIhpE9OPcTOxPowihJFFyOleqN5+SNE8cZtj
oUw/PAdZR8v7tIbsKbGM4YAEIyB8QbqYh/O4mizgfIXuuSvC0OOenVdKdg01mzSr7uKh5T/YHc2t
Hdi63ynjsEaT8Q1C9wh2FZezyfXWcdmn/pBAThVDfCcPvbDiO7Kjd2lW21CH7QwYb//sJhAsiCxh
2KH4XVv/jA3rzRqm77XekgOLzBNg7LsSFiK+LjhR2JhloYPw3uBKhBlM+uJGnXUZedz7bZ3W+zJs
sodsAoeH+OijQCPO7LJ0k7GoW+sQsxDFip21rQ1gaTN71WlNtqn0Rc0Wz+B9nbnhKRZk2ZrBiO5m
L7MOASs1ZD8T7RgPBgzNKJ/vijgZ9jkO8Ceg4cZOE2I691EWspiF1go8ptr2w6ADqW60TRkjOJy1
YbQJ63PVQesxhU0ydeostDNYEueVgdACApIINabeqk1U8uYmkHhLCOvFNrxhNcyiem2afa/Y0SrP
Y/e1JWm/qh2re6vjCIP1DhiQMfWWH4Oof58rdk5a1RcfSkVO1Eva8VBaprWG8tr4LX+XH6MF0yeC
1/IBrbgFnAz2AZwq1hsdNlY8wDq/har1Mdpdh7yiUD+KyOqQbTSmjxBBFJ+/9eGDeDobtqTqPzQv
QEYYlNSHZyGFZM1u/REW/EVg4lp9QCEbfa030RlTjGM0sULCfNcjIOEEa1mMxaxfcgUW0Rh9zG2y
aOJ6JpjusN1W5shD1jSPkc2eOAjN/6HrvZYb17W17StiFXM4JZUlS5Zku2f3CavTZE4gGK/+e0iv
vb1r1f+foASQomWJBAbGeEN/lThYX1v+1/Poih2AM/bKLECb2iugWuaO9UKsTUbJe1VmobzJjK9s
MIPe5lMiMZQFXTYOfq0gCtNFxpIFRc0HaBSw36jlDhlNLbCBjO9UVWl3kURhtc8pMaMNAscfHyd1
nnY9eiK4k9V20JAi9XuEsG+NNTj+FGfGNiMF7Bt4EOpV5t2R1x12c33ts2Y6dG0aXmf+F4R5L2AW
3/MkjF9JpKLVzSaCcENRb1rUYWdazq+2ObFgVwIdVRX/sT5eguqQnazap10AmUHuDNcKog7bQRjx
2c0euurozZp7wtfW2Az1/KPqqp0U1bxv2oGIovY+AAdvOjGkEF94/sMZxO/UuDH/ig02xB0gjYDW
xpAqzJLID3MSra1ABwfDRmOXplCG4pBttDbkr0icotDG1B3lJK7sohObDuNkBR02Fu4Y4gMJAYyo
QyvovMLx1aKiEMnyINPQfgy1R1LdKnZtZ9T+UJHUqLzI3WRVZPstleVtm9T2ZnJFf0Kow35JY5Qi
62wGt9CSLtNMJtSSEBqHkfRSGg0gXeMyIU237a0pPcPtaPYE/haf7IZuWnPQUMyIlTY8Sx5VxKHq
36Yzd4FFlfHQI0WTJCkp5MnRtlKG1b6K4jww0/fW1prXaBp1n4zaD2ZvKsxDPJ1wuuinvvaTNlJu
qBR219EeFb+kXP+CwiX+KUnCP656p0TC56tI82RSvJLtBtzQAfypBPa7pVWHe0fTkGxEQ9PHkdtV
tewKvXHHLTFeZUu1MQOVeIpCtwyKwn3JVaLASMn93lVvJgmdrWFPk69J5SS96j2ObedSSuWvGPmh
RkszXsy6KbftlP1pDfA7AoPGTda9Vp1IL3k/jL6STigde8NNsu6jCsGyotrFqVDNcDuFJjTOHqZ0
F4anckC6I3aUv+ZoDmcs/oz9WCdB0o1W0MbcJ12Noj4K3VBADRKj01gd3akfIOlUzQXNsasq2FIZ
QEUM1KR1JU0ByxKRxYV9FqM3niSKy74m+nYPyXabjNiFuE08Hworb4FW1m+yre4KHhuB21F2dNr2
uxbnemAIzeQJy3n4PMypuhGWHIY8btRc7SUn2qGqvB0W/BLU+Qld2j6ovSQ+wVFSqV7NP9rWACtH
WLDhoUAob2JWnscx3tid9z0PS9OXTk+uA5mmMRfnsbWxf5HjdQRkiGYRrppu9OEgVrMdPb0OUrwz
5jGy2Qz3fEHYX+7sKFS3sZN/VMU4bhpSZlv8plGoT0ATVkqE0IpeX8oRPaw2ZIkqbAS0HSThdkra
O4EsUoT0w2RPDi4/ZfiO26pun4nxL1NqyYOJ6r2hacq+5kHyw+k1B8AxFGl8b9nPRhaFZrwpWfPh
lcimZceq4iPh6OzsaiMa90Vta5sUgI0fu3hpp7coHi3CmxaPERCSG8vJ7okXn23LFVuJPzh160Ld
9dDxDrOjejB+ETlhDodK02fFDpXq7dzZFXJeqeNHCt9cOKnb1nGFD1053+EeyUwSxtEWlafv2mJF
0HTt8NQK0kJYkUCl1GMUDb0wkAbCX02YjptcF09+KndxBPhJ+jPHPbHeRJOxcXIwMhFJOdD6jtgO
uUDQTg8LYD5j/JGQn4HnGihgAwG1SxH0hBS7xsL8pEEJAnR4JR9NDoXLoBDoUfMXIwj6fDQnXyWS
NjstX+afX8gsDOc4ze9K2MxBr2rhS9wa322TOvzc16e0y+IjhnKmbyrAuSqqGbVzdthlQj0994a6
0WbS4U2jqcx7IdS5EJxS1p4klieIi+doOkaNH9qWuleRuD/1jSU+G2sGBWFWRb9BQ+Aeetm8g6M5
Bm4GIbWbEUr3xyIFCOA1Ry0dutM4xP1pffXVRLbZnYoU6BScGlZqh3Q7+Pb9VObunh+3Phm5Wp9s
8l07OVfXCafzE5JIM/KsbNo8eEnBejVXUgzo8nHfUGBEhuZM9sL1SfVfY80Tp6wpP4RbkEApzUEc
5gRDZBbqH7qbT3iyd9NpMLpy22Ns61e2VuA3ZKHOopfmsVfQ/6rr/TjN5YlVpGQTNIZbq6s+7ARU
gOyjiuuTamktrJ7MKlCSCsfayQ1Pa0P4ShyaZFeLtPsuVFRxmjs8ePPB2gumw5PAAACtBcJSvxHV
W5rJ360su8/van21fk3JbGlEKuHsovzSxfsQTXx2tOwz1lfu0h3ZcfB7b0RdjnxoGnsMh5MdvUNq
qpnotlpXGewuqMp6TooKblRqQas22VHKmYL7vNGG7K4pXrotR/4xim8WMpQoQRDBt20YBkxSywdo
0J5vr5nCdIF/eJBkU4gIthri2pU3h6FtFuOb0PVRwB0kvESFYA0Y7Gic1k+AmAd1YWd+p2xXn1gY
FgHe5SWudzXb39DwEwmIEqkQ6N9vVemxtRpM8jWtq50AOuinGI55UDvw2Jpf7pz/Iu/i8s2GaMj1
uuWyO6ZfLmJ3cRKjr8tvVetjdRJLs3bXxkTMg9v8/+9wWNv/9+zB8drdNMQkF8u9Vg9B09vf2Zx0
QWuiCre1FROBkTI79MjzU9ThhKiWpxnDA7+xJl94Anxm7DRA7mh6EH+76U8cIi2NF4KmyAvu38kx
V4rEt29djYFdl/T3MqwvGfPAqSyMPMjr4idychGJ8tb18XBQTrN+awsPA9JZcbdOJhD/t2PKCVE6
P3AKKJm752KnDdHdoSoWFs/E6d8FWp37fkkTqJZVnMYImUgh9POkzRso/N7gPDvBM+z1LnjJonrz
VhqkQwoxgkjZD0elsjMeHaxW4glBNstRWqIm8owe4g1Nn5+w91IPuM4SVkHGOvPVHNGCUSx/purs
KyMgLdfQ/cyLzCeKR2VdZyevmv/wYzsBWkfW0RwQtnb1VG4SSmT6IL3rEM/GnqRyDWssSNlCbCzR
Vje1gNTYs40K4hwLri6PqpuVUnFGyOrcdOUeov2M3QYgtL7C7d4YUbZVW0rHc/YPqH9xDktMZ0K0
NTatMjeXDOEMQ6uUj5ppdueMwj3mEu6Gp7BTnq1Z/h6zeO/Mct8Dlnk6TlzteQTKQ0ge/aMqQxQT
UuVnt/hrIE/bgxiN86uisu9pvX5b50n8M6qTdzJJQeWM5vce6xEEUZ2/RUw+jXVBLxX7loeEL2WU
Nr5Qp0NjtvYvMvMuuQDmKEeV3YFkyYPSIByXroFoRbZkU0VtdtQVappOYc4HVEzn/UzpYANK09jM
imy3hI+bqh7Svdos+Q68QtqSTKuMO/sK0B8Pjbh/YAB5N9Iq+R4qtQ0TnGKC/sxqtVrIK3hnGPb8
aAf1u2y1f8pBNuewhzBJtZ86TFVAeU49dICGcoPmcnaP06yA3JpNTFJbORX5uSlqDDWW7N0E1Hcw
RHPweqG8q1O6jT2DlCqMvU3Y5VssW6J3kIK/YunOL6bQlTdDtRR/6nH2cbsCZKNVJbtcjO53Qf5a
eC7Y+jacziQ+IwyUkFPqqSAfjIkMdcmGqvUGI3AyR7uxAzCOok7afQv37JmYEtY7lfC/Avlgy0v/
iIkbhhSLcfeqvEYxpTAPntHHd6MJSW0ocfk7r/8iK5BQI01qfxa29wRtHO6ixIEw3MwlAXU230gx
/Jl0eZynWD6HVrr3DmGLpATPPPUsC3kimI7W+nfOhz2tNe+MWlruf/U/D69nroNrf23W07/e/TX2
/3mJ9bA9h+s8j1iZcsTI0oH9kbCqfL6sBo0geumvr9b1pk9UTlr7/+fl1/Gv09extfmvsfU669ik
yXJjqPXos7fL0X4ry5pFdXmpOoQwpFP/Z9ToTQKC5XiuANnd6svxtf/51s82nigDKpayi7K4Oa1N
vSyzg1khPrb2zXb6nz7q1USRfXqpJj16WJrK4+AWRgCIKHqsY3VhM7un5rBfx9ZGhZuuJkN4+Rwq
7Ow1Yhr7epMcPO9o6sB8vt5UtrOgvrNoHS8XXxvmB0x5tF49fo2x48SB2zZulZlr28Sto71VIzVe
KY11VWtTvYaFl7D0jfKncLWPAiDyU1eV8TSHcbG1y9i+V9PM9imafPTqqu8JiIt9atTZgcIIrGXY
iQOq9Jru9Zte5ORSwvLFrvr2gkXU3mWNPQt7JESas/wIc2yfseU/l0i27hF3eS9F7iw2oOpWYdvF
tBLZL4McUyJ89SUb5QkxlOLsDcSeDZubAyiqGRF+XDUmpUA/rpp/xg6yk3zR3pOE/ksphfodvbVy
Ew92uVVnDdOWuGOL2SHTWGVj0KJuuDdFRaVHRZBJ0yHKEXpvsr5X3xtnADAqs4VNQSYpLyzw8GZk
/JPWf4y2a9kpA2jsIutjHsx6U8Cde+QJIgX1WP0il4/b8DIkIr27ehj7rb21gSgc7Vqo35v1/HVM
dvq7Z/Xisvb6pJqpMI0vUk4eODUZb6oiGx5lHJbQYJNhq2BC+VjHkopgF3DUde15XYMQelP8RYbm
PyfMI1LVZCXBoCzXWJtC/zcZrPi+Xsar5+SohiAjvk7ou3oJ70V+XMcantuLVMKr11LDnzCUhL37
qs2F+lAwX9g5brSkJ5i21zGsjO5FSQV1HbKqfsaGqPq9zuvrUDLMU6DWmr5fu+nUVg8Mbv5zhTLb
KTpApRXzuoJcgYO+pnXqHNKW+RXJlv8B3X6e0uKPa2rht6/x/z6PFD92i6qh79brfZ3Ya8lzpBrH
zgYbdhScqhckA82jMS76OU0y+uvY2vSVWr3IpYlSpfIpasy7/zrwdbKWzQ7uLurr19D6asrD6uVr
zE2Lv6oniH5E4vmuaNOXSqdkHI/Jf159jdmKBEQgvNN6hkKF6fO0Mmryg6IDhpE6quNpbYaLeot8
j0gEbUNiht3a1WJ80tiTwLt2rPY9DsMF5LPkCpeTkyEuDmmM49DaHeKuPo4JOBOkmth7xfa74eXg
2yqTDPPSNSmqH/QW5L4cOvt9LMVwiPHZ2qxHsZrLDlLU0yYy4cr30nZOoSAosTOyc6qixYik5fab
05dswbz4Y+1ZhZY9lzrB2kvc0H4zTAuVJFnc16Gqi4gminq+rF0QU2aQjdb3Bp2HjT7ir2wl+Bcr
XaJsLc9z3zRCo4NaEtSt3QqpF/TXCHLWkw2mi1cYDOf1YAii4+2bzm3dB8Nk8FzV9au6XDSThLvS
88rLemKD90sQTp3Hg2Xn/jo2sPJsY6z3dh77ey+pe0g0LHHjurCta5OrOyHpzmV7JXvoIoFh6/PB
ydsdVro52M8o2ZeohbxFw72uRbHzlCbb5cOieznYT5IEFsVfrdtWoLLelawnO5Wr3zB9ZXWfyuLd
0saJOJ9ZznPsnFjccM5zAt0ZHdH8vVcw7ey88AM5aCw4RsSfvc7cr72mHsSbYxyZHZOtPTd7B1QQ
nka6B30rQ4q6DOP3diSTlTeUpKDR6AcN950gpiawZPmcoAfpsk1ys9uRxlpyYy7hPJqBnVEGpl5E
B0/fID7qvtpqL+5ro+cHw1RuRim+dbqSYOLXTDc+NDIc1Ui+OmfvohjQIlOKx0Fk11ANdTQEUc2q
fsqyfw3DRn1LI5QmQdz4wvTCZ0FeK2uI1VWl4fuZNNBFS7O+ipcYw67Ml6iM8s8hbQyTk2L0j7TN
f9e2axxabCyusYU+3ESIey6a4h9i7/a3a8bXfiy0v9hs4LneWmyWbu00+yy4JTVsKYFLWBlWcKhP
RQv+GpcXP8Ib491M22MCkPe3ViAMp7zm2Jg8dLs6o8xb7iqNPG2ppOUWAEtN0Tv5RtCHXy0eNkEs
vRh9+ky+mnjNkQiwk98i/qlGs733Wm1B55cuZnTkCMsU32OkwknaqiBjsTi8z+lQvg1durAL8/i0
dvMGvVFAExeY9/Zr2E3UobqhgathjK+JMBd+WdruQAWnh7ZBI8RSyoPRZ5g45LY4kPQTW3OhlbMz
Nx6E/vz5mRokBYoNIKhtqlDop6iV41ktE5I3tm/q90GRj2hmBjKYandRqFeY5pSgvrBjfNcdiWZt
Ud4tdmvv/exqd9nqu/UY0qfeufMAV4/2n47J+d2MHe+JAbZvY5Hx3lvG9JwxAFyPjQjBkWtWg7Wn
orf4aHoy98v7eorFj1Ivt2tvEkX9aL1sF4e19S6rRrmT39+vxzrPUu9OKA6fvdps7nKYj6aaqcha
6IesyedrsTRSHc5zKnXSNfTqru13vavYaBnp9nXUNYc971T4ZHTQDFgHcae1r6nFGjNNxbnQhX1V
B42j4STnrZkkPYK1S389tDYUMM226q9r5/NSRdPi99ZWpFHxdT8MPQ5aTMYVloSWiCEMoRy2dqvl
D1AEsHn3AnumagGciO4odc6eXXU+Yi/29tldj2ii7k+JlV2LvP/HrNLqWJDxuvZ9858GBUxnW2d2
E/zXgUH1xhedj/J1rjQczcB8SWt8AORIiyxXSSTJoFFPEQwww+hmZO64i3vIlFquRjeeJEgCdj9P
lwR41Tq2nudiDXRbu25jvsK4I8uwvP9rfG5a5IuEraDLGAlCuVDbxFMYwzilKVNZAjCGYjnkNUXk
ZSwxmT0RAoqAc9jyrbDK9zps4uva87wpXKCVJZtdDg4yVfbKYKdspMvuTbVL/cXG9wPEiAT0whm4
TALyNJ9rJxbUmNCrny9rV5NAOSDj5bjmcmo9lekxHDyQw0sXGc/iNg/J5x9eh2xrChKRR5jucoJV
DKRYBzRR1m4yYBxtm0siejka21Z9goth415LN9cd61VAwV176+eTkX7I7UK8rp+9WHBeo5UqmN9y
frMAiyYdZ9S1W8fqzK1ZLl64HPXsAhmkFCGopbdeLQn717wmxUthmdKapZVqoDStONkUC0gkTw1z
tYlblmpTGYpsLX93RuboNIqcnwCIz4JXMQyTVzyf53/JW3xMZEK/19hdBRTl42eJrpsvCQ39nv3K
FQRHfqgrOzxJY45xsVeSA3XI8lAh4nnTi/QjR57tj5ychznF44fj1n/KorL9yszGk1Yn9s1NQd+Q
+0n+HCnEt2Tw2RhokZte87FMQeJE0ZkS6T4d5zd7Lg0fOU7gG3Vuv8i5q2a/aDRub57UPi9ua6Pg
WHgjG4pEdvjTQeEx6DMY6O7QUE+Lmh7AFdBzOHQqGpsdLBZPjmfA8vNRtM2vus2Vo6UV05vVNdx2
46sWCv3DnuPf5ewGFOhf+qkOd7Ed/226IrslmA5utdxRdtD01Y/aSjWCVrnTXN1+j+09JbH8mzHP
w85QknTrKvk5UrzfhOvqCafPv2ZS/erG2KS80zgHDcQoVTYX4yyExkaR5igwQX7wYiP7MVAkwvXR
BYrUUKx0eLCzZvQ2ekx5qQEI8KiqPRn5lJIf9piyTDF/QZ2YKoH2rZkj72B5VD4BvufbJkYe03QA
Kw1g4du2Dy/WDxfW93UotYeBMxpE9AZH5xJzu4qMmIXcJYmXkXyvSmwuHOM2jj90HE+MeyVt9zAV
HfKHIwBlEZBnVA6aQl0NTlOzgzuvIw8SGqffQD3Ua04GbIO+kr0p7dI3UKs8sjwisWlH35vCFc9Z
Z9FmSL85FO4BdzsxGVMaxRzjy+ilv6dSSV7GAe3cea7/naHB1FL3fkRd1AYWxot3irfa3mqs+BRZ
JVn5pHY3UakaHyA/fw1WWv9rooJJLehv0nUN5O+YZH1VIw4xyM5XEak7lmE0PNRKS14bUCprb20a
C4NaiPMkx5Yz1iasdZAuo7eYjA4PZFQ0YH/pAWzENsWL4dZrpvqcKK1uPZ1a99q1EFK8Fqn3svZ6
0IXPwYCMPdr9ZR0yYB/sncRuNq2baU+vNyQoTwBES28d0gwLwTeZZ6f1DcvqczRYmYldkkOlhYva
Z909pxBIq5nU97WHJ1W0zd0QC53l4MjOhnq1xJacnqdr3TNRchACDpL065iOR8ix90obJC+nrA1B
yY5Ho3hd3xC5yrTNGpzTP9/ghBiy6lQflqspSzMOJP4USAPH9QxS3cMprFCB+rokhtEnxFezz8+M
jX0VJN70nFLSHZOl6c82xBqtFPEpL2JWukqm/9rSRlea2OnhxPYjH/7U3my8kdMMJsMasSYpjbd6
rH/HGUIT6zFStGqAOKV3ADFqvtmaBM/Ve8N2Pbc09OjUYFMTrEcHlUqP2ibWPjRfWe9rwDBiKk5e
TAQBFS15rA3iKNW2ycJqm/3vmD4lhR81HuLdtp48pmgE5RV6aH+b+zxOjKdbdcYzmxUmfTAtx7Wb
Kl531GbgIesp2mAbTxawySmSz/PLljLyiErrwV7e3kRiB9w9RBAdblujdM5jbbK0ZbZrh/HoRKnz
kGijX8dUgWauA0CrzAh2NI40+/VkMoLxHS059jShLANQv+2WL2jcAmz+z/VE929VKOEWZj/AKGxT
HnDpdCzu2u6zu45JU2yExnq29tSorfZzA8Dus6uHvGsu9iHAjds6hG025bwuVbH1aKLnOjbN4Ukr
eTDWnpBKf5CWqDiDP7o2vT3dasAhL59DsCBxtBqwkXbK5NVxecwl2ln2pJs+tV0qxcYQPdbGU+O9
Whnzde2NIU67iXD3lZ4nWTC3SxZYNI6/Hq0SVvnc0kmdtVm6+xozvOyvp6osen3d3rUEbtlfp9tZ
Y6s+1ob7CAWPnmr111hoDu8Cc8kLij7qo4/C9CI0+5+vEzL2KShvtO3+a8zFrkyOnxdt+wHBCmSE
Amu0pwue268Sj9Yra2BxpYR+6iFBnNaejRM1Ls/LAS+PH5o05fH/jK1vs9rql5BhtNHqpgDkUzr3
tXEFWUIHQgAMdcZqVQGkSy1GDJsMjupTpGH9DLOa9JqXJvt1rEhKcpUpEPO4rOpgakLV594Pj+vJ
puH+iCpUig0T+E+tYoeVM81uoy4RTzHXD0mi8AW9V0y7M0RuzXjxHIUOitfDcHY6s+cL4GAMfGpD
IRWklGaLpzqJ9Nam7nE9uA7hM6aRvG+9ozYN9XUyx7MtYhxa58F4b82hPnmj6EAFTVHxIqJ6W9Zb
RR3qTds6YqPhsQrwCLNgc3F/7ReP17QPs8V+bIuP27fWCCv48P0lrPsXq49QbI+pScFL+BV26c6K
ETzILHY6FRGAV2vNYUzsP7NbgmATR7WPYE4oMZhutdc3khgkaIk+Sg9/Ib3wZ1DCwZgoEElDVvO1
2gc+Bna9CQZdVYYTiIl3TTjJPmJBIMGtAkkHpNz3+lmd0ZqTmmJQXICd5Cr7fNQ/2Hcx2YBe2NSG
ei26/DgpjnJpuhp6bD+4x6KHAGcY72k7pGz/XPbJoD2LPnafc2Fpp4mKNvkOSTLRqPyinCScKV8d
jQ5NGrL10InajVf3mS9n1kg2wy9qf9fi1ntdRPgmSAz21JjwHiPjYrapulMwRvGr5ANN1zcqQptE
avWusqV77gvcYEgE8PKrmQYU4G2jOSNa9g2ExYgLnex3tROHPkiN8NqXf7hMfEJuxfDRfR4Cx8Sa
faoU7VIQqxbWqN6NnCsPTTGfLQRncWzVt4WC5WKmw8nD0rbVBnESXSi22EcOm9ZxokvuinmjSv1b
NOIfAGKq20YzFA11ru8W8I97o5vvSpo0hwK1xgsyieBKWFO2eevIS11VZEn0Af7WHAZRM/UXgASH
TiDIKEUWlKLee8XoHUtjajY5cQNbKzP2Ddy0AtF3B6tZEIFRp23Nwc52AIR/IdX0czETPZhUyQO+
rT4ADtcFqLORweO+sVsFuF4m5VmjRScBuBZaEuzYO4PV3rBh26i/mkyf4NWZ4jwANDgqS8LDaO9r
RK0tYTUhCrdRRx0kjxFmKTMkI5JBqu968bO3lWuew/NFHCXI0zvo5X9n12hO1N9UVsJMoLmmnqaq
0R4mDA+T255yry2GDPyN0wRGGSeXrmyiUzQSYRQaz+8U48uTdzVye8Ny99YFKSunR5PCSd4n/AG2
RkYO1W6E2Mf29Ms1VfcyupkMSAXKmFToJ9gBbzVqS7ZzjPoYR4gIMo2GLqdWiSVT8g0iQBkMafKn
LeoTaWTzwFreZyBWkLcSO77Qf0WORcxIGp7qA6YcsrFeSYzofgq6bBOm7RNrdjhmbov7m2pUx1gw
D6aKGcxD3wZ1R05AlK9omqqXPkm0i1wax8Sw0oGEmZd+rEfh1uxA6sWazg5FcTrmXqvdRlnmBoCy
dkkV/VGoPKDEkKAoRCrjd28N9YdE1pxF+9CV2Ng5LpwmPaIGoo7QUz3C45eoBcgz39mRyIC6Z1Ob
VzHmhY8bwHueqjF/3rEWCPVmglx8Gz0S7ELvJqrC0QNhFZZP2YBQCtUOHL6ZXkaQlz62WUQVbAq7
TIXDY0qS13Me7WxvUZ9t+j+RGxYIlBnAG109B8RglgAPw308Y9WoQ5j3Ow0qk/w7QBpMgP1uWw84
n7Adss6OjyW4GiA0XW3VqgOh3CkYsGiqghgkejFRFFJYqN3n1EyPMbbbC6nGIpi7CVG0Qt5gLz/I
NLe+hZ780Zt0UKB6aB0d2z0pYe+dlCx0T9aC02nS7mfrepc6YZo1W4VpLG+aw4zCEhaqPwaAqPum
637gfWDACbajrVJn08uAV9HFIXlcLQTiKNefueOewT9MRNljyDc4/BjZtZPdiIAvpZjMGx2+1hUk
iiJtSFTIyKTqVluHxm0q38pwqQe6XgGK8yxANywGO8jMJ6ekKKVXaG4hHfusrc4ly1NpmyxN9/Uk
zX0vGu+f3HuDy9SpMvw922ID55211FsgMsrvxOiD0iqikz5G+CM2arthp+4deoBnewscKLgTSlJK
yOatg3DvWBVJD9XcEDO+eKM1vOYDGkUOPcRksq00o7eyUOzzV9MMlfPZtYn8j7aAIobN19UKiR29
wQLH6BYAPRvP24VR6AWxh/qaxtQXsGX2dTXiUQxN4zyLlLIp0cefvNS3ZZRNJ3VGvgmhqLuWRn+t
xSEKqs6lLF/Xm5HdGQvx0iziOWY5ahfVFPI+9HK6ynSZuel5dSTvIiHUbUS+ryNHjYPc4WcEE3ZU
JPuPrs+JPKzkI8t1dA7N6tUyRns3lgn776UJ3ZfZ6+ChSS3dtt09d9rsFLM9OOWhk2yMCgIAbOzk
bNnmXY8M2BveyB2F3eMA4or8XrodFHGfMagkscfmrFsEzrTisGLA7KUiDVUYWKJpLV5XIDD/t1E6
6kU92qaVh12GESOpFdYgNcbCk6RZ8GtwkD1fCgHKrG/1EFtXDLfgSGAG6sGxjnrQWFM0TOw4Q95L
auSCoPSRG7U6t+b0qsbzCLUjtDcjqjTBtHSRKZiC3uTHMnMXoJkT5/BKOqQnZw10kWdWZxAZh2GC
kQJc6dqZ3V2R+D+VuM5vdEw052DFzMULgd8Cf7Z1hqmEUzC71zHXNELBrrh5lOZOadt8zMCN3vHa
AG1Y/YyHJH9XS7xgPPnHrUJu7jVL4CypAjHr7HRybijHc7WXtZlYwgBYecomXM9GAxx7tXptFcCe
IUiBSZTmab0MrpVviYjKY5HWTNlj52ww7AYeQkkBEFw1BxWKaYlT2TwXdmAy5b0MGpReAVAA/7Vh
l7X8PSRHwpeUBOshm+OPGCk4xEd3E9Z0G8cZIbgveCMA2ptM49dF/zdXUN8S/7KvkWc5FHsxCpZJ
UIGZg6W1mkESkvA4hTg68feqrI1vSMijyDk+9CyyDvmgPGaSAAu9Vd035mI8kP5QO+OQemNMtX7j
pbN3jBPrmlJKC3Id+VKplgj/GSDG7bNr6tNFy9O3UWWXGjcRMooxlOHFpKkJ0bXJWv4eUKCPTwWI
qBDdzqbgDZartj+FI/Lp325wtCewXRdpbGViI2AyT2sLrr7M+3ZT5bb3CgvAuanT2wyC79UAjGCX
Ubtr0uxbTWCAfGUCtLKmmLp251wviPnqAoCmouyzzo2Jn4wc+Iu1KaPOCJq66g+wI6q3zhTtYYQt
EqxdPXNa8MbCwi9UaV8Il/l/ZGdv9Dr6M9nKtK/SfD4j/PHaz4C9TdfObhFSLreo1QSVYaQwnd7J
t5awm30NDdyIYGcoGRJzBR9vYWq4A1LBTkyRsYp8Zx6LLbvom0Geg1l8UxS3LgYshqfVG6Zl8lgs
mJl6wdXFICyOpnNLFtyoMCb1CDAiXpCkazPpyYeiGOE2/d+hdXw9vVgeO3GqI75XT0Kn84v/x9h5
LUmKbOn6iTBDi9vQkZGyMkveYNXVXWitefr5WHRvcvL0PjY3bq6ACHAcF78oUkIBejY6yGmtroKD
f5pwhLxY4VvcgBTwX8cmSE8BdF67NeAWDeMrQuWoG+J5t+pqCEZIcEOZyYTBjR2UvBfBDSno/BSS
5PjH5DbBHbgsaz4yWOWXSFTeaKuCS3aRaDKzggQLi7831AVoX7fVURAqlfO0QAoZywIc6oFbBw1e
D/4uUbRlHYHcACzWkV2V746SHxI1wCH3T7MfQDEvN65ZziixDZ9oa4k6HwWqKJnjnE3ZRWpGTsud
QRYx+Pv4djmJ1NJCddrZTpYe5FcmaE2zAYvw2eLqdw4a9SwKI463h+Q+XMFw/uqW5zeakXPJUaOW
PWAJErn/Eo2ZIrOlhfGdJLOsOoelouM/s/ymHNxngHfGRS4pPwPn5TCqBsRJ+uroleWfclw6BnDM
l8e4PmHJFLxU7rPrYi2k0S1vLPXujNQKnkyAPlbsr7QGaLfsUI9TOh5Vvf4peGAJBmDUXQ2/jvVU
JEeyarAxI6qclD7ebY6y6b3ivEI1+NHDXDx6TcgTtZEQPbVJ8yrP3k7cp4F1n9NcG3Tr1hCht8fQ
ne2t4i51mP61IZpt20MDO6wDoW6CgzwueRoSK/H4TLAp/adtWKHus6/c7byiz+/wdfRAn0l0CSAi
0DaUc4XXO33LkMwAEYA5YzWMEei7qBzt4EgBEtk18rs1Oqc9aCg7usj1xqZhjbo5xG3ydR71O7lz
612CWrorrHQ6yL2Wu5K0BfP/VkN8ZcEAyDORIyQmeWtzkLQERopjSNOFQDQRfRy6T/Lg16Ypt2Zr
DVJSs/K5q8CwH+SFkB+p9zX3pw0Kfc8KOqNcq/qjXWxDkLtc76+ZO/0M8Mo4ZYwGaHWvWpW3MG3D
Uz5DdG716ZO+dB3y2c5i2znPwQwSGNe9nQqdEyXcBj0hK8mL/+fC736DRLG9guyuh/pac316qMng
UNob+kG6APm+d8iNX2wAWeOnFC7venNXOMW7t+YdqOLjHTTYxisiWJNzczLCXJuPsRv+ULpMPW53
mE7wTndcKN3/aUCF2j9nmFie5Lf0fvWU2rN6QqOxn/dNFt63g64A81j6oeW1liMl9l/zvK6cEQ4I
k4O0hD5OTwxhmLosDUEfkXYy4VhvzWepYFczFUx9PyDBdpEWPHbWcJlyi2lJdcydAeMjdwFX/tfr
2kV69UOwwl5uAFdYAClb25vjB1dfAIxGYdeLvA3d29ItS0uS5JZXsPqz9EiWPjtH36kGMCvpsxMo
9JFSX4LtbX3XRNeolM+VN1y8xtxLS1gPwVbgrHxpGzYIpC9kwt6cUei+bm/41pYlT5LB0grVvj81
gPTOoROdpMyUxi41tuM/NkFJy1OT2HqMpNfoh3JJfshbm21Z2fbfXQ+2cmzwp+Y1gCu3S4HHFCkg
t94G4bx8OHQPommgM1Gd9BM+FOzTMy6QJz7YOsagzlM+ty8OYwPmh/c6KxazWuCxnbzkgFKGurtZ
C1Z1HsuXfHC7k2nODCUaXT2oQcHaTY/AzI4N3pPwDqZ8sYs056E+BFH55GBevD14uaok19dpS0vm
1kw+HFIMaXvpsR+UxihBvXTXEtMT6EtmDOdJ7r6cpADPOIFZodn1PrT6vbwlsNrJlei73ME1vuUW
Ikoyb5lwDT5CqvtuC5ci5IZ1sZJeWQeHGhIv+IYx0T9HPXB3ZEyOco8lkMceL8MThHKZI0/pH/mk
33mxkZ3UebwlZolAmdddpJPR6LVbOLsl6rmHsAjWL4DR/gkpP7vKCeXJS4yevl3YMHY0/DkP3jP2
cu6KWfYT+9XH8+yUS4vYOgNVU50rx22/T29H7dBPEO+3u1hmDj1psnxmMjezDr4FXUhIJfACvoFL
NhiJe8iPShX21qCcGOiijJp1XHXMZLAFXrc6T65znQDmsJ97hh6JRnFk7zMcw9bR1TqLirSgYM9N
19ZOGC71Y20kxknOL7/Lt6Px2upPs5G3J9U0XuSpbo9WYnnX/YqNKdqNRYHSPxTyvydoW8ehyLdf
0uvAjulpiSMN0wcw/kcts3PY+W0+PCDIbl6AplV3wtoZoq66oy38LsMsW5+vPImtj9keDB/ov1Lo
mebk1QcLgjSyGI6Bw0nBS+DSgx9QCDyW3DJ5MtKsA5W1Rwt4sF/gG/KfzlwqbD369iTXBr3099tN
2EolJlX+/6dirDbCXnrYunr5MZJcx+JbWmJr5hxh+8GAFmEGGegqnX1R8ViUKnLZdcglURw2edXW
KPvaf8Pq1w+l/M53o4z12DJ398AC7tkQxB6DD72MX9kcYelaXpO5QA5mH0zmD7RWWE8O++RSNGGo
HqX6GvWXL2gEGKQL0nUcJy1VRnRbsOVNc8aWg4ZSpAZMbBmEyd/ZghUlKel3Y9n115fzCBPnYSzQ
deuJN8DTTza7VPMevd6CTag/XPkhZn2nu7p6lWGZDOokJsF66mVYKEk2gtC8DiCAbJWlypaU2BZs
j3HL267x4dgo/9wh1EEfRp8pHScSbmCLJC1vHnc8YRq/lK8/fi61Yhcpg/puGCmPcG15888Aov1V
mmukqw6g6eUZhF2H5Ia0lH+PytFrVwUop7m4ZXr4SAUJYIpsU7gPnBAheEjpVrDNAaVAgq2eJAf/
16DV+XX99UtLXske2zuzjmfWxiy5np537J/8572T2FpLoh/TctB61ne1Pl7g41GKxsZGa79pM1Kz
0q9sowc59t/ytipSuo6zJboF8jy2pMTkuP961nfTGaktFT9c6t/yPpz1w5WCpcPHaK7uQhh9yyuO
hzN7FdW8zlXlhZeApRTImdCImLwvy2xbsOXNGZ6g0O+oU7UG0bWSdLdy8q3quxKJ+mYAQogt+LVF
y8si78n2smwv1X/N2w6T907q/Vve//VU/pwv5P4iBu03Hlwc2hjWLmNh+XBtwTqT3dLv1ir+rfqH
vHU+sZx2vYKc50Od9QpD4t1ryvBb7bxwL12DzEEltn2jpQ/ZkhLbBmRb5Q95H5JSz+8RDOh/aTWS
CElhQ+Tj5WTvneGtNOE1KrmSnlnKZlqdVdlJ94rXrXsHTAVtfEsr80Ijl7T0/IyFAlaUrMxy16Uj
P7DaeS/dA6v/SLI2KAP/TVdbOw1bZQ1BepeinCFhIv52+LfudmsKjkz6tzpbM9jyPjQXSUrpGDQp
SxYuTK9Bnc1D5+jpvJf5bwLAgOWiZHwL2iE6rW+83JQtWLvVLS23678mpWB7dSUZsJDyd/ct6Q9n
kLw5S8BOaAmv0dbZrwPrtVyez3Zkg1cJk7fsarEwYiwrJO9mjls1OVYCGRhsSYl9qCed6Jb37o9L
yYdDBq9SjrPxACrwuYZKgWuA1GCl3NBAciwfrhJHvPZVui4/S7LsInemTPo8u8yqs2syx7rIy749
0fXdf7eY+W6osFWVmDzeqOhZ0VsrrYtcuYPoiRFHyKToaGUPs1eyHYOaizY9yiu6rlNKCxhnPW6+
yYv896pWrQZHrLPZOmnYHMzz7JogEQxLHNKaBHXDbuVuS/tWoKB/Flq7ctEddmYLAzI65G3lw9K1
4Gzq/k042xYbAJGKdo3cVXkudQaVSa+KtzKGZyJ8cn15wHOL6E67rmd+uP1yU989onXqut51mbNI
dH3NIzYnZ8+cjnKX5bJbID9gS8qN/ZC3zuqk5COZc6spxdtf0sNQ39tY6+2wMcQqLsj9L10Rj2cD
IcCjDmOWJNQzBEiLKz6TlFo6e2eGg0zPUup5wDz1JMG7qQ5eIy07a8s51KTOHsqgbndSa+6y8aLM
pXlQ+wyQ3jAUuybiVZfAy1xzb3sAPDUwRfdp4p7UKLTyI5JBGC4zsz+yKglqeHKujR40T3Cy2GtG
NBbieebgXhSr96k/vi2I9k8BpJRP8G/qA6pxI6ocJCUvQ/AoS9ieqEdUIGK7Sj/FnoOyoNk9TDFa
CA6whZPO3v7Zs/z5Oa2aX/AdL72plV/G3MRVK/V/5CVD8hof+Ds/UEGKZ81b783WT4/VenZ2/YAN
B61FHWcYdkFT11/rGUwvU/Lys66m9h5FHeBVEbJdarHYApgsJc+5VaHfpKpIGcVsMjUlOG6MGKvH
cSlhKQkzgQFHgTDRzk1hl4/zlFSPEpMgKwoH3bM8R1iYRXiriINDWSE/5E/Dd5PNs3OrLlJ+mVoZ
2JGgxHFYFoB3rs/MLS5iVK9VCJ+Gj5GoioLhoc0KMEFeOzAfbgr3DqQG22sei+0tql9TP0XPwxJA
dImefTX5gaymcpWsMsOkG91FVLkKhM8Mi90aJ3huUMN+VtkJfU4VTdtP4xgwg6Agtj2gVanNvcyx
FMVDdjcNQ/eoJZ33NC9BnQHbs2lbsKupsRWEepbutdLBFW1gd8acMJsbRx1dGP+vKYnmxzUFmgPl
X4c2tx1fRZb3hMpMtK/CdofuqXF0NMs8TFOTo/EGmL4wNPPOdoA6A2vVDrqtJ+0OK3hkMHAAL72w
vK+g2t03S7AlaZ/npGANdUDayIabVup3+Wymxl4zDe1OgmIK/sks+krZTx4sdy9MWWxG1OCt9wGM
uvbYf0+G/JvBVjq4cOj+vFsmfGaQiaAVigqVmH7+i+3Or2Ge6N+nJgGtgCDOWzBmwK7RwXqaNfaS
rSmxbpWb93d6H7eXNI2LRx6BBuW/VT81o0LjylLzQTX6txrVoAc3Sp4Gu2qgvir1p7hn48hB7PEo
SSlgK/Qz8uv5sR53PcYdu2mpHmsppnwxWK7lOHawyXIUaLf0GYd3B1v5DyedzZucqm5M7dHxwgvk
MJw6M2TRTnxwqsP2C9og+R2Gc7Ketzbm9qnp2mOuImuz97FY7oPsFaPCmUX7omGubJs3iBbNJ7jn
/SNLx1dJYbTbfsK0DjJUNiLWtNSQPMcoPx6UuG+qix4XroEAtaH9sGKxRBUYdPfop/X39cCycpmi
diIFDkoWV2QwE9Bs3ArdVNozYpvaXpJye7JUXT5VDpiw5f7Y4wjQpVoGevHZHn+vfydNcv9sFzWc
s+X+oToNIi+bPPzpaTPjYKKcIlEJqmCG4b6lpbWNLRKS7zKlWEo6yB2H4QngDAi8AJ1r1up/oh9K
p6TX3+o6CC+9PQRovIfVj7I8SXk8hPUp1VFtqmbFYcFacXELZz3w2gRRcN8twZCge+Ia/vldQd+n
2Ml8CXw7PkJhiG/lmOFhuAQSkzyTWXYBKQBFtViLGvwG/0tFOWStvR3djZgD/l8OSd0BfIWqnT+e
pu0KRG5fxsdSZTVw/+HXSW25yFSUenOftguPgm1H02phwKJI+RAtQY7AxIMkJ99HsTDyB8jraszi
+lJcqiiX77ZKEsNB78aHr2MfmYNjl1WVsKw8PDEmRblzvlhA8VGWktIPh0pSLtyiOnpxEAJfD5Wr
vTsi081jVwLQ+Fiw/KqpjCE7vsyF/S3FnhTk0uymt3aq0ps7RgBONJQ3u4x9RpXdimNShNqrWobD
vavXf+Shpr4OdqG+6mH92NHBPrI3DdMF0UG+fr2B/pdTt/rNBlryxc04FZs55UOKmsGXqFK+wkcO
nqTQLIMHv4jtZykDKXxMIdR9ypeaY/0lGTTzTfOj4rOWXKUK35zsVW0a6JePYZ1O932gpQ/jEiDu
pw87M6mJ2s28o88GjbckpQ5EUzZyfPcvNRlwL3VZu4S5lH7JvBodbc1o95I0+ma4GLimHkrTQhF/
Z1td/wnTK6SLrFE/RhAqvzQ9tggqfL3zwq/8AhSsPNiZb15GLDOfS3t8A0LTfbfKn7PbuF8txW3v
sjJCOsnWu+/NDJBCdaz8GREdtHTD/nfg2O13IFv6YY5xEbcb/00DfIaGbTuA9yQWh+1xxhoWvvA/
WdAi/y78kKdbDqjYbL4vB68+4tdWojDnFG+ZYtl3TdpNaG73xZsOY/oT1u87KVSAsb2BwPgKk1d9
kCzbb9hfcIfyLMkRNYmr5k3JXpJ17JrPM7t0kpIzdoP6oKL1psOIvgXTDC6hsELjVqMVAy269lFh
s/MHFt3j7gAWD1lPpGWPlT84d1LSt753NLXBot3hdjL79DwIxkRferXq93B8ojtJOpFqA1OI+psk
bYyI8IHU/XtJzsr00+Wb/yipqc+e6a/zZyMG3+OPwSWMBuUlzVr1IfKhEYc+dlVDXj0D9DkiO9G/
lF77OYlb9QZYYXjR9ZZXJUZVvkrce6kg+eginkqlzh4lSwITlaPIhsBQdzqGqwXusZkdvEj1GDra
c26+NE1xcju3wrCwPiJjXt7sySluUQdZbhELLm+KStB0lYvMrDodYg8XLd2OmqdQc7ACn6w3FMLS
76pVeUd0M8uLJOHoAKnXiy+lOSJJafRgCZZqWj/5OzT9QNXkI+7KagtQvEq/g6LOztDxnZPO3sd3
2zJuuatYr2aYOQ9lYgGwWKq1k/rXBFryyqdNe2BYp+FGRMxdgllL/T0reA343X/ytioSs5T2r6rX
tfO/Ha+3AGA6O36qx7l5HJUKuHThIn0HqsvkS/RXrvqfzXGwvzTOiD5Qrhf3WWjYKBtXKYi4Yf7a
V+6LVB2N9L6ODO9b3eTqwa1j6yEtPQxY6hq1FHRhP0NH+qUgfnWMi70LbOheLXmp3DH+2WkAxCzD
bZ48swvuFNtJzlEaqq+oqtQ7Ob0zf1NLr/nVsW8EjMiM0WGcjAtrtiWqu6X14tlojvO6Owhbavku
yeoCZVw0qu5L+tR7uwwPva/HdzXi5H8XrHWkuNxy4ZEAfkbG/6DOgRofpDwE93gvZ4sdl0y7gk5Y
OeZ1TUqx7mnJeOLVjtaagaa/WGZinVV7gLu9ncJyzJsNvPzOCS3lmGqFji3V4Fws8L5XvG6ae80w
nZOdZNPzhI/LoW/V5jNvowr0x3V+MHZ+QZtH+d14b+6QMCQdC+v08mq3hfkLTiJikSb9PK2PlzZL
HEgqwXysq6p+jPW2vphGNdxFbmvh7uuX2BJ0DvpYgFXp+GBm6iWyWH7vf4+D8XMSmcpfCkjL9UJZ
riEVV1h/TunwM1QU55tmNxlqx9r8GtpogzNECZ6gULvnbBEVVxU/vfVpbJ1ZDkifXKhAYJwbi/Uz
OjLbn8PvdMA/IB8qf+oBPsigkxhhMwhPAtf8K0MZWe/6twBrjqb91HdgltEpbt68ljlh11faE7iN
DngODkvwrpwDi2u+f9F1Aw+q0VkkDdQ0u81al90k5jg1W4BIIDx0CbIu+Nd80pzBe8tT75s2xcqD
2Xse9wD53jpM6ztJdgbKc7kTd1c97hGm0hiXXbsSqFvRuN7nAEL6rhpC9aGvSv9zVM/fdSvQHyU1
LwhwR7eepKqnObdIs/xnSYV9cG7TMv1kFrr/2Z/ZSyys5rU0HOezfx79zPke86k8t6Panp12CH4U
+rkeavtHCSILy5yqvgzBUHzD5m7fW5H7iXnkPSYPxWPtK4jnB5A3uj7UdmveUhAV7DjjrLswWcYz
YkcTLxHCa0Zk/CV2hxZiaqETdJ+3Co1RG4fK7qzTgKXgY7cENIzp0OCNfJCkFLBhWzw2M25bWFbf
ADtx5aCrQDdgOLpj7a54NJbARor35irGQ+5U8ydWAb51ZTT9mKIF6NHC50AHCsm9VP8Wz8P0Y6wj
az8u+dGS/7/ru0gubfV91+c8wNP2TeAi+PbP+bf8/3b+/11frqtXA8xtzzyauRXvBybsL+Uw1S+6
Y+pne8lDLqN+kYKcye+aJ1UQimxeyiXvw7F8OZGzUrxzrPNNlMBa2JZe1agnWkb2d56KfbSXm6et
mhSOseft6hq+QVA+KVlrQZiE8zVq9RAcHd71Q4+OzSEbteJJgtHkeRX9F32nNdVRDxP1Pqgg4tFJ
SQKFdvW+XQJJ2oYC6X5NZ9WhZ7qG1uM/pZK/JeUIyUPb7pZHANq2rPVMWzql05tH96nkdv3ssf9A
kcz7nsBnolGV+dXz4ZLqo/Npsnvvp4EAHauF3vBkuS6Gowl6K0WqRuy+wiaGeHxtSuVk6N78FUWG
4dxxVhE8/QIt6yrXCDPgfH3VWg84YXuPfqex0bWcG/OKJ5279hnciIXrgGGc9KYd7/Q6RLPb9IIH
cdRZzXWssICcy+RLCiTo0eo+uoCsYKL3ztVMzRJxndZ/yZxEeUEgujvoFw8bsWSe0XQx0I5BhNwx
dwxB4MXEY31Wqqw/M/lDFt/4XZntDyRGhq9RjBN80rX9U9T02kWN2+zqj6n5GAY6nhhKOX9Jw/Q3
oMPsNweH2MHfKaaJOhbWvy/4yZyNsQseq6JpXoolMFSGh2GBXOJSwdAXKlIDZMNqy0cthRePZLJ6
HLyie5T6Ug2DpyOmkRMGaIjTJIsnO5B5vGT75CVArOOIL2X6jOgQBhEWxmhGp44nfNDqRyvoknMF
teYhySBVGKM53zsuyGLY8fbNyYboWiBlfPPMyLqy7FHcedM83GXVOF4VNSpvmVFg7OP30X3S+Eg8
DY57n5QTXq81iyRRl/inuG1VHBjU+uR6xQjRFdFlBKD6Z/YnymMaO92Lj9oTusFgB+lxQANVff86
d1j9YO48vkUW8sidueu7kEWpoFA/N+xB78NRNb6MrouWN7qnX/Ge6XdVNI0PPj5USFDn6aGawggl
LPTj+DZB+PDT+Y+kcY8+fmTf2L1u0LWJFq79HL2CJf0d2er8h5IYf7DwC73cClgoD1z9lLV8nP3B
PPfLGdwY/w5wYCUWDyMTKntCpBOIyR8FuES9M396YA2YAmbDDW3U8blOHH1R458RXasfPGvqkELm
DWBmVF6yRkNIBvG+8TFGrYVB+XjJTSV68xXPeXQ02LRiBB+aPZQ7yx8ufTpM30ybuZOmBW9uwZui
TXmBbIA6fosAAB6DcugvcpQeJ9faGLS73NGGA2uJxR2MoJip6oIMtjwMOfx2t2aZE4KIUkVi7zLt
pUQyP5Zs1cdM9Am5wHYeyasqFx4aG3j7DMfAR6tssXJsle5Lh4Hl3eirGfIV3JIMvW3WLQeYHksS
RTvvOLUFPpdLUjcnSEumVVwl6ae1toOdGO8weYAkZztMCpZAz0P8nkpzKm+jl1Q4WBCTYKsjMcnD
aZzajQ5EachBY/0fjpsRjCohqP+vc0vy3aUdfASujIR27/K2Q+T6Y1TOd1n6rZnC8I0+198VsWNd
dR9uRZ8br6rn+GdjCJX9nPOYHa+In+2quEhKDjIN77XtMu/BspQL0kXzo9c1UArbvP3aj061MwYn
+NkGyhuEIu9PU9NOuUt3gA74PtByPaICorxdFv9mMeMJdZD4jyqqYz47TfttsbvfJ1ZXPrDOfVMR
cX+AKFA95FoVnpAznXeJqVYPW4GUMsD6u56JJU/ROnu1+wJEBufm5QxyiFTckr09OjtnqNmz/M9F
PpxaGRP4Qrr/JQWjimDmcpHtBJJMB/XC5ld8d3AHxbnvxgADIqxDcXxR+hAKie48myg5Pqf20vtq
BQgDM3TXPJi+WCql7sVhqeDBUTEuiVWk/tfkkodT9/AQLYHkAcHUjviisQuylG4FUk/yqlrNTuaA
K4AkW9vIjxGyMIcunljer+o/IogLXqHW37Vggv7Wl9MXp2TSXk+N/5rPeX8AKta/6F2MGqYzZk+u
gahKjIjbw2T1w6UAVYuCYwRmH9uqq5V6aIIsvfjgqNFjnqrVKWOu+6yitcuKAavXqVUrLKwX2Wd+
Xbhnzdv9mtgooFizaf7AU/Sb36T2r9Ly71QWMgOUcOA1JXXCUPpzUbY28n0sMrCh0f0eJ+/ez/Pi
l9HEPxWTVWp6SwD0oIYsq8cNy0RqwULSM5uz4bNfDw2a5kwgpHR0wvIWZlABpTTHwvPe7+dmJ6Vx
GmZ4XqIpJ6VTa6ePtWL+SJYzseORP6V19Splsemy5oTQEmPy6KlsVeUxxkmIeGDN0ZPEJFCz4Pus
q9V1y5IYbqjhIcbHZz1qK1WdzDnHbETtJM9pQuQm3QbeKeKg+63edh11yB4as7Dv/Fmn7hzjSgUT
6XVMvJItIp/NEy3Vbp7baTcVHhWc9Ug7pzNSMVIgweiiGrRXljq1okzVaTtG85Vf5VyibPef07yr
YjkxHDI5+Xa2HpuOfe9M5WE9rxT7acwl3tWcbUXZY4dlHgzbgwi2nF4ZaiiCMFjfHSgF6yXlB4aZ
6p880/yy5hnyC7aLT15CE/SdTr02YXv41/+01f77vNqfWYBuw/oblrsgsXc/dvlx62+SkvWiXZk9
xQi7QhU/W62r3oqlmlTwzZplHolKiQST3H6Jmm6HdMPwh8eO0IPSDSdGG9ipjc1Dk0TVvsbAIoig
mgVN/tMqmgkNPTCNvXq1Q38+O173F7Dc6ZAirKhGv3o9wTrStPGj8NAH84buGqbtn3XmeyfGTDcX
CdOo0qODZk+LlK33y1awyI67nVLTkSM0ayKH73qsMTa4W7l18oV55gUS3mez6b1dz2uHrsf0VvsV
4OLusxaMnAyaH4rYyWOvNvdODP+yAvXEgs4xZXWrMPWfYTHcK+x6TgWWiBMSDOWy4VcobDok8H0v
8IiZpnrJLVK0l7pNlGc1Zspb4mf0XPk3k7EI9nJL1jD20KTS5GHN0zBx2c3FkF23owJW8g5ZjeQS
vqnKsxTAQfvZzjCuqraHyjm/NtVrk5rD88BAqHVqtNBzpuTDDGQE8bKYHxJ8VkpMVnDIwfag6hyU
HdpxN0I1NT3whlb62GsjDmBLMKX+Sz3A48+KmxMMFqh/goLV4j0cs/GkF2iNSV6OAsN5xmWNBdN/
8rqZgQSSpvq5wkWvcC3/KVsC5Ci80qmeWxu5prRFF2dkDPM8L0GUGuXFnZxpJ0l6EOM5Ro0CwlCz
Zm35jW1+jazWuJMsV6l0dMnGGbvQpjhKngSG7utsE6HZKFXeFaCYZ0zNemHJtvSC/d2pyK9yYcnz
w2Fne61xaKeaHevlR0phlKj5zbIRIFyyLJbVHx1HOQxBGL8U5bGAEPzcalr0wp757zGq/OugGQ8I
kaf3I2ZVzxK4M1r/yFpZpy0vnfocEzeU+RNViRUojb6B53V3l1iJ9cxiv7Ue20X2cS583I/Cttnn
ucukzU/xGJqt0j2vaRySqlNdpOYenC/lYWnpt2XwHDfu0+wxOujnir2iqjOfPS9RnqzoFiwJI4r/
Dkar/t6xank3mekyLYTvg/sfwIyt3pigcpTOdL1yIkctbLwromcM77rHspgOa4uayygAa9zuUEVu
noo6C15MFsle9Lh4Lf1gvEk1CRiS6TtsgcqLJKWuhsr6wapAjstRkgejIoWSkDwwhxv3nhp4z2lu
eM/ocs93htH9CPwalZAlX3eyHiepeOfHLsx/qYYC5pWd+/BBajDye1YjzbhFM+2vmKL2ogSe/QxZ
1HnGQaw6aqGLl8E4O89SoLWIe6olmzOSlAIEU8zHKmXAiPOGgnJs2LKVbBj7PqL/TXrrfqsbsnaK
mVnjnFO9ik/uBGICOcvwpYQNccCeJTkaDspoe6et/JPhGSiHo9/ygtRz9GK2DdxQI2H9YGQ91DVS
TIUWLxMJGLvMuGXh5qnPI6ONMsAOT8EsxF+U+nyEh/+OLUn09b7mLV5+eGt44O8WaxUfc+g7iWHX
nLF/fdcuLKFugTBKTIJBgJJLwKQW4KRkIl3bnT2dHe8xRvClmN7CFXi14LxVht31N1WfWWZpmcUu
xIctYIwM1UHSmbAeejP7ai7Eo25h0tTLT8CbCOaRLfwjq0LYDTVIFgXQ3b2TQK/accbgqF70N/4T
1VPvV5ToaGA0ObKPUtz3MwxRicbIziD5n8RscyCcz6YdKnvrHXMnLEgSdEZi12YLUe7iWozYy21Z
lTmjfYLdAQwz6AvmUZkMBYpd99fUmX/6qEWkRXUesf86WNprgK/jXdH13xxu6y3CDuzUauaPcDK9
47igahNOU3g3epzsKP93u9sSkyfAHlZ4NAPulYJL2k3t9EOdBOalxajtzjaK8mozSUiquN4pance
TPtzyr+2rBGGPqQOlSdME9BqxuQugvSzYh3iGhLzQkrLF8S1szwsiWWINhwrZEH47vbaXYOyRVDZ
bHQZJUp8STrev7sxUJS5b7bXIKHoaHtFyXzW+1lwq0Lrl5mFytGw7ouhHu+a0B7WwDCj8c7XlzuX
TT8yTa/uoPxWd15eITou0dz1eu0oUbFelZgEieNXoJ081DAW7Hyx2LGURgVBh0HHvzas0nPya5Qh
BLBwRJe/KYH84S3ZZQbKMhq+mf7CYZoXjKLcjkI4pxJtZxa88syZDtuTkXa6JSXmaQP2VhB46bwL
dAIJjAX2twVWZ4bnzrRuyYK9l3YgQbQkB7Y4TnPU3EtW6VuYOwQuoxGxNejF0cBWep5vXxSfUq2p
cR81cjhgC2tsjTqdPlwTRL4gyXNPF32IysTGQAJJxhEqxFqk/K4ZUg43jCHb3dw4Pa4oSjzeHLc4
GNh0tcU47YIMa90Qf+qD6lbMYnTVP7P286eXjm9auQjrMh7BN7bAcA4q/cTW+VHPenijyUNWVOEO
jTI2SucyvLfBwjwEfrdnv73ZDVP2mGl8InKvsg4eKqs3tWr3dBklW+isLJZVd0VuYJnazuoL7Hv9
Mg84CNkunrTO17Zu85PJJgwo9q7Hi6UJTlGLESVO4EqfsT8CTPDAB5dOI34ydc3eT9qkHH2lxRam
109o/yNPN382zPSalyXrd1gSRY35vRoqPAun9IT8UnS0IPoVbXcfBrW64+MIMzksikMDISPs7hF+
BU8Ss6WrqGy9BjGLKnCp9oiyRaehWjyiWwMULksUbE7v51If8Dd2m0OJREXjstbYj78bhxvj9h5W
KRw/9959MCXxPsJgy89jFV1TLEojjeXqXkX41sD/fMI0s+p/xz6MbBUk1X6cLffso3WjlO2l1UNu
Ajp0kWlzp80QrngzmOBihi+euyxdYgTJeKz50+HTvfQtmoZ2jGNf8+RsKBNEYAW8fzcoZ0YU8579
xx8MnsOjO8HfLxU7QZsImI47M/Y04ea4yKMB3+SPB7k3XRL3ZUQC6cKOp3oPmBb3DBcHBjXnQZew
dOHMdwGCwW7gqnhtdSaaU7CeQuV36+MtU48PSwvSY7t9SMP5L4vCfd7woayYZCuO/1jo3a8qQx1J
5xXda0OPWdM0sN8YOjjmqLF5YEH0vkgaHHBteGIwuA8pywmGCSl8TtT/4eq8llsFum39RFQRmgZu
ASVLspzTDeW0yDk1PP3+5H/v81edm1XLsizZCJrZY475jSKQwxUpAmvZV+bwGnG/CKG8+uQykw9a
0sJxeS/ZeilMiHUKcOUsEL3s89hq2zLuo/sF4vraul9NQaperMefy6RtB5eN4GxM4bUAnKSVHPHK
bW0v+dHgsPq1IpvYUOub1yJYIEAa2q9DRCJcIys9WAZKnpfp9xAX3MBaijBKpqfFcLcE4WIfSbBi
aUKn28oOScu/89YYt2urxnBJimaruS+JVlW+nZXRpisq9Jmp2tpSq09rwgvOA8pgahiXWGUDaMrl
MOqf7PyTwFucaTN2j31OVGtHXhd6/kZ6zbsxTOBZACS5FqHHw/SCI9cCdpQlASmepU81aAQr/FXf
IzDVHxZV+pmT7G2h6f4Esktm4gWQWCswSYL5KqiPWj2sMtJXXIihujHuDSu2+d7yGnvTZxS3HVCn
+idb31YzB75WJN+Yc8uwN5+JUHye8EvSdYGWOh89kKnX3sagRjdEa1PL6CCZYQKWkfkP+QaEiXzP
Zvu2VjTtC+8kTJ5WGvPZ0qn+WdOzzUTq8ND0p2gdCZCtlh3xvJJ02SrZL18kZ6NXP+XV+GGMBMrr
w3InMir/cb3iemuEQKLRafQJVugKyOSIZxiwYcw5EXT1CBAs+5w4SH7XEAqsWdqhURRZiTDaYNhx
7PWwcBD8iRQ4Ws22K+3onmzDYUNrJwtU6zxLVYZWNbIQaGBoi+KNjPsiNDwa3n03pH7fl6/4RRly
HNhDqzwlLwn3puwIEr7mxOKMVpteK16A+d+DTnP9/nWSEOjaNGfufj64qflTa/lPmZrffWsRFthB
5tfZQ6Fw76p5XLZuSbMgNfCyuwU+omSJ3wxUUFUC+5uX+lHP2tv2KlRVy7UR+2v1DtELM79wglW2
n4QP967bKE1ex52by5RkflpL1JKrUbeN1aE2uCmUeIQk8D5YL6yaMg4y49CV6cXBiOE3RX1b5vW/
0nIObSs/+5SNlxJ3iVuUodCLPUYV9KBoIK9ljpird+ebgTSzGFR12OJA34xWBpFnnvJQaqTRm9qw
+JpdqTCytG8XslESTRjRU2sjCJUyB0fuFtU9EfNGG7oUO1SAnb2iZCbVc6X0rSDVe+smEv8wnpXU
5jTT6jdPr7ObKYgT98oQe5isBNp48bKsQxHCn3lKuvW7VvLVrJf7SQZmKdutjNV5Bc2ZS8hzPfmT
hpTnGoy1W/dwBmuTjproD3kUYdOWuznVQjcl6/59SZsPLy6eZDOelMTTqM8vyVDsezw4ueKcyIZ+
C5INNM10SgAHYmgDjNYVdpg37MC1LrQ6rk+o8naxb/t6RsRdYMbBhwYaQHZFbH8sg/ogm7r0nUJ7
7l1ANkNqvvdl/j2D07Na9c582S+2XXyx1m6d0sMoyqeFMfKg0OuHZgRensJhmnIc1RyPR0GI2K6m
DYDnz0I76tcdDUhgav0hHsd7Mo3IEHTRx+fB+e1FD5qCOywZ20S9VwLkLwBlXxMzkZd6BbapOJlD
dZ+D5vGNdbY3wvN2SnqH97IH0Adt6FAre4C3n2OWX7BHJORoksZ+JBSjvmVuGAufAzbd5IpsIpQd
VOHB/tbL4ZTr89vIL8XW7zXFhAHps3jxOu3IyveIuazxx9Hh0Me3Bsn0tW3uhmzeqzra9vt+rrY9
h4VFgp0/vUPl09tLqf9nUMBOc5uiUu0H8tT0nmAx5Z3yGtbnaOX0U6rtnHL1zm70WxREKOf40yrV
vcpxOJnecDe6RUCew30zxB92yb6RETKiG+bi3WGmHj5pPQW0Zkh5EER/rpwbdATAxleUDZ0xU9Go
jWvpGIzHnWCfcfDYLdflLdGjHXVAqqNVcbmMr3JAVF4LV/lweC5Fpnq/dSAC6gLDkVXGT7UsfptB
dX45FHPYeiOJkQwddol+mHTvwbEoIpcEcnYVT0erp8puxuhjHLju1tHcSmDeTj+dLdQ7yCl5COJO
agXd0DYCJYp3CuTuKwxCjE4xEpqFdthNFgfZ4TASebKyoBtlOJqOx8C/6/pTNpdh+diXMKKmXNO3
pgWzoe/SBwLghwi2PTc4Ksl770dX43gyAJGxG7P3bjQ8aWIBu+mNH2KANL5oKb6X8aPrvW08gRTt
UzKKvdwLCySCjgZHgTE+rHSNi4cirBVZ0MYoAqOulyjW+b5cJ/dAyOSrkwLv4Q4+Ts2PMVAbLzOX
Zw1fJ0tPQqtJmJthKGacLm36YLD8hEwn4Woiv2dN21Oc1v8IGU18YYy0laznqHcJKqm+DMh17tox
JWGQCBalLvmc1XmM26OkWIyH6nbyaBqSLwLq6swA0Qu19otL0yKw42tWhKm+F5sdQO5O6tb1uNXI
Jczd8ZowyN1cEiCV9XBU29fcbLk65kB2q36xp1JRjBe5L1xqMFng24jTfxN69nC06yshy1bw3tT8
bNfzxjBtRWFFaEbqwHaQ4502q+aQavmdFVOQk0lbmXa1s1Cm2nadKWiTaceQttXLMkQQepZJ/AXf
CnZqjmcvMVquAE4a7R+i32da54dIWopk4IFu5W3ZgDEDcS/8ArftfrXjLuwhYnpzFmSrfe5GD2/q
+GtrN0Qtn1KCWStEaICPeO/yZsMo4102CbHVq/YdyMLNWK0Qn+srovmjFQRXK89gWL9OnhvhUAnh
gXIRCfxWj6k76xTMJBb0yt1hWrKJhnTmIJMM98iFqRD7MxtBQE7zQma7NLfCWp5MXZ7ajCsw4Qjn
glAJupK/thNNYTFAHC43iSF3qVQfq7rBOfNc4Ej1yQVpN6XBcSJK/JZJDGwjK/t1yazSsFwlePtV
g8x39bYF0EPezP6oGVtJ4JHv2dqjqMV2AnB7XaRqHw4qo1ALBurdlS5H+kfOwqZZR9CB71NifZlS
W7aROQFLZoQUoiHb06IAb0dFaHuc/bXG7ACFCbGJCfMr1PhDmsBIyq1/lhwqXyrkfhtqEusmEqIN
XtDU71NXN6HKOWFOyqmveZwljm1+Irj8kqHcHKecrrVJ434hqig3jQeAfWWIVYYBSssI9by2rz+w
SdGIQ9Okse/mO2HDpTWU2jvG5FIHZE0Aaq6HnjK8ZUYLjno4ailnW90Jvy+a56yoGEeSN4Axw7Wm
fp4Hj1RfRApfFsluJnEcaud6K7GwN+JnMbzvplyzECNbw2k63jvV/O708zck0f26LIE0jY9apTa0
5BlEL8MXkeps+CRzFdAH0RvxOOXO/di7jGVk5XlyRxoorU4j23vP7IFE+9J6ioaHUeigumGIkiBG
4o7uRKFKqnNhi5MwJJduPJDnRB+j051Lw65jqqs5TFL9jsCRZ3MiFdMbq22cLA9JZE94AZ17GioE
uGQRzOb1zfUeXKlhEjGvLL5yUMEwZBTYFJjg6+IwM+twgWJLzLk/dSP9hmSnNdW5Kp7B5nk0O6M9
52TQNYm1UZnBTmwyeKqZVhvNlFbg3vQxwE5EP7wLZIN7I56TytnMrf6mFQWtltHcRQrmnooIwyvA
oLXOGMTT8J20WO9t60B90VcFBcbs+DZVJbuv+aLnByppG+pwQUpV6gVGPUnehjyEwtOCCG9u1VpG
4LrZz+Ikbwl9ymUZy0CbYANmnrkcnOW1FmmxicxdIWhIV8yhMoMabyQ5MLUY3/IqvirU7PyjjE/N
k13ADYFeSWegtJJXp+0yhkgXmT8rxd3bJtV728yUHJMcaBP2tIcTQqI9x4Oh/NNEZGTkSXM7xMnW
Ikhk6y3q2OTmV6ExsJtkkN+vvKF2+MaR9ExDvN5qeFT8lit+42kOe0OPS2me+9tq2XpQgJcFuR0/
VxtGeQydrWYssGUSoaCrlfXM/hURWkia/tRRcdIdDah51pAsFNm0ntJ+nwDY8DEtOX5Xmz+zBXaq
eDakU5G4ZXw4hrZ3VoV+4uHmsZqfugZ1Cq/7B97MJxX1vG3N5HYFOQzZN88D0mChEKyXLiHC9U5x
N+VSZOCw+sQSg/V7+ke+5W3kEbGcskYZBJ2Xk/PiGeq4dMBI4MyRJW91l6kTnxUfFkiU+zT3zJ12
jVxOmuVU2DrU97Qat2nKPk2n9m+a+YVrFBsIpvrrcig3Xbzs+Dm64GMM+DY5ECv0nBumFpKAtXth
kDTy5zbCPfTjqdfWtV7Rtp+ccqTaxJhqrzjOiK5mdOJY5B7bVJaoyKLg5drEZIvW23bYa951aX60
Bl6qEs8Egu1DzcHzq9m614ocyVBYbxN9SyOep5D0nytPxYtPiS2e4lXujYICXcSE8rE6UQFA2mMP
65qwW9vRwmgMSRjB6s5L4vvml4U3ovMzM1mpkum+EOzUZMc8TTYTiyL0t6QjqGExa/Kg5icApMUW
D9dd5kwn2goM+mnFrSjiIWQTeJqv5NbFejQ+48r9dMb+pdc5MXP7heyLR1NWoYjJKSQCGAo4QbLL
Td9xtTDWhUN831v62zjYX5ozoSvjdOstsusyHTEm4/7vrKnFxMR0aMfbvIUDzgKADe4Kbzbeo+vm
1dXi0wqpEKT2KTflinDXfzet2raO9lIQSew7iTUHc03hrdu4GSLOFqqYsao9RsWF7tuiuKmj4asS
jFAk4wqUEvtTNz46hThapewDUxupqSrs9zqAapVpWiiu+byjZ2wYBSeKPqu/kzLZA6646dJkq+f2
T+J26FQdXUCSVIlSTHfm0tzmkkDRri0OzURk6qg3G1zhn7nRYxc1Sei2002W03jOBvxvUQU42N7w
KxzH5OKkFSbh+VRpBnwnaSQ+Q4/RbD1EAyMUUfRvrbQnkyghJevkScs/YCZW9moGWqzjxprN2wX2
WGgNxrczDgfTSx/rmc46E4A/Q3Q92EnxsRjTa14xV03aAvSrmr85nW+XfD7XGfa8KP6khPgkWDXx
nXra2s3yMTbXuTydG7lWejgC1xr2uInbjtr8qlSqHV28JLQWpFk9NQmAN1ETkg/PJpEi76tTWRCn
VNsPpTsLOuja+xrPJ70FIe1VZ5MlXDjubqhrNyhnIHfVsEnn9C0tOhH8a+3m27aKr6hp8Fqa9X0J
rXFwShYX2ZG2ZA/g8Y5rNW8i8uNxOTGrbTRH5oweTW3CnM7kL1MW+2UGS5iQDZplOqLeWE2cjXjO
V2GFOj1VGFwxsyDVHOjBsKqMpMQ0366xc2SC8lOK9qNY18sE54u2mjxzhbzKHFqbNoZeVePBdOOd
2WWBM48YjjXSorL1luGlG6i16661rY0N3oD7j0EeZRG4JlfXtOrTnkwHKPrYwJU7Alnnj2os70E5
iDcOeopvUdFxFldnq3gZRR4SoHrXJcNbMtECv56C60LEFMYSfRtLThTmJ27XItqhiL9FznCLcnuJ
AOWzS2AOrWiNDSlEx0KUj0NivpdKCjZ6CWUt81SuB+VJDNwYq/TxzyoQ64gyiMfNnt3YI6Hab82Q
fbP7fWIKdDiAzSdTeY1C5l7e7ObUNdE75QF+jIQSJUKoP2k0cjqDsJVxsfONW5p7XEbIetliUTK0
MfmQ2ql2Gu2WvearKtF219HZkpddhbUtZ/b0ytuWKyiaVRT5vurOVa3RIOAFNm6ufbPv9RdmIUQa
uXu1asxNliArCcmKlRvfTOnMphFyAr19LWgym9jixd4tfWncaAUdrJZJBDoRDhs1N9EZzzB2y+K1
B8bjUr9byGBShlU+aEsPNN7J+93fl/95DAx9xnXZF1HoMMIBiL8xuVcNhI07ZU2WwTX9Sb25IgXG
TYCFdNQStN5yqB1G0hly+pDoyIbAf+pYo7bn79muBoXqKCKUPiD2bG1e1qLrdxMVejdzD5s6BMh0
eCRf+HMciutkF3efVZsPwpi8nRP9c8jsDJbC+MRHxr2mx+6W6SIm57h410aAqrVFaS9n4zeqXC4a
Kuwyir6sTIwBEpEbgg0QngXEWa/4myTLktvepPO1ZEu0Y+Lg4Yuc78Qzv6ce+/bCIhyN0QESM4B0
FKvBM1+9HOi3vW0W7dxe3y69dmAsiX1qhnzvuS/w88AeViRLrFUwLdlp1eVD2VyaTEx+VsyPVUz3
uXDdQ9cIJE3nkptMkzvuT6dsIP5xe7fYxX12bR14WolsqLqj0OM56DuLK8IjBZ6pshvyMaqwjVtF
D38IKa5nLmvrUE2CQB2b3dveihMBbAJnhy4hEhhOAxM1txwIjXG3yezm0mXTmyqvQYsqm3aRVf6b
07U/D5A2YuRt3WanbMUeN9jFoj9gWRsv0d/SxTl78T+zt+jJduShuWw4m9StWB6zx3J+iawUupDL
Hi2JrdhnxNpXAywHVavA9TL2zo49+/RUd1mqG6+5x2oNO5bdLRKLKsmHMtKjGFFf5CRu2WM/Sb18
7Uu32GidSDFaxG8wRhhhd80d00x6gNGDZfBqOnSIHUI5RKQag6vsuZlMhtVNPmPz2m1dNYIh7Tzf
EWTKT5lHi17YVnfl58okfzkjVUYTzRUQKoy403GfB8UeTiN3ya0KN8ilNJhomp6MAiCgboF8meoG
WxWCld385FkL+6Wa98WCzmwUtncwxWEoh9FfYhpT/Yr45Dj554jIx92m1vwK00Nf1MkhzqZrAW2+
24y4+KiVMbgT1d3pZUljxbS/6mvrKfpoUVgCI9eoXYdTj2aJTba7iRkNHClG7iPJWVnViJ2jztzJ
dDsxXxfgUWk2XmVDSV9oe8hrYs3Yovil6zjTL+OEgYyQ77oESgXlna+6fLxvyUwPe+KNrkD+I7r8
ObbboBjRbRREDWNG1qSWag7Z1EL84I6QtCIK2jHVz8Osb0tqSn9xmJxOVxLLhX7xGmHthD62WwiR
h7XNHF/m1SYxCWxZY24OcSz644zenrsY3LNcvcgKk6k+PNM14/OvVqw/KLJR2mc3RY2szr4VTm0m
iV6ZtrAYoEi0VXoaHPqnbYdo31hKYygWHmThlZt1sLgZz/0biJ5NZV/rz5rRuHU62DkraZHWL5Vc
rb1j1riZRb3ciP7aE+qw0xC/gYfPyTvq2oI8cWY3NiLhtNBmwQB2jxDIhcY2S9ovZdGVgWNUUQBy
pcLLydRrkwVEtlUAoK6X5KVQvEW+cAlbRWcHQohrnkJ7skX2OkiObWQMcp+lOQYmLnvGfF46yV/c
2rwl80QoMbFkWaMlI93p1fZsjMV5eQL1qY5xfa8joXBGVX7Ep7JJ8h7cd9+x3eO9jWbZEjQy0XWm
ynLo9Wyk29RBFk97wcadeOGSiNVRVDuaxRaMmK03neuE8BZmZT91KYaH0ow2U7a8WjNTl5MzPfcR
s57YgLpdRRANS/RwUenKk7R/gpQgZJ34q7HkGDrueBPTQ0U49EzAKPGCbC6bH/jNHKIlu5v0USN8
2mUCZnKJ3agYTGgb/LQmCp1J2MhIwmbFmWxH4Na4kJj6b85iGVhuVGUeAJXUK2WFzTknGuNHxfan
bv6b1PoDeoZwC0Dhdnu39lKHjBOhQ0efwLf4aWHKrV4wQUHLEHpNz5AJuoc2T7czPWZJik+WTJs+
0d69Trib0egIXEvz+kznz9kUq0s6nqCnQ9sr0A0qHfY5DPdSsbKv3QH2EQFMjDzktn3IrGi5kZFO
b4Otj6iw5DhxrbYaLHh8yI+DVujbzr2DcUFhqC8vkzL2a6+jCqvueZjoiMh5CMy46gM1ewaFYrHy
28fnpB/eC0mLzPpnTumdy26fTTB3xWlSWI3YDoyKBnTiadTs+4658UtMHolWE2ZNuFM499pPV0/v
VkyuVxGd8xFvpRh/ZhdBv8mQ4HFXPg2IAuS9eXB/K4n4YT1PEdvDDHrDhgGdT+06vZY4y1E5RBeU
WXaviQZ6vr1wyq1N7ddYUUJjYs/nXJn4fVP96tb8NUw6FYuc9wZrz+4K3Z7r4gvvBumV0E/p97Iz
Np3ugb8o46xKMuQXu9glIHAxG4a5lu1LnUDnLrLu2t7Lbuqec9tqw5iD7C+Nhz2QJrjRevYmGeb5
tnE3Fu7Z0FWCtI3xc1nqC3fYjCrY8kXD+FxXV/hAmu2SXQd2B/YdhLZhkF+bn4whK7YK2aOpe1GQ
tEivSW2n/A/hpIjr8VJJJnO1b7T2+UOL93RfddBO4nbqabOtqvp2nCubRbA16nqMdROfiqGvu9hb
+0t6/cdGfStx0t78PSSLligjlIcml/y1/TWCJlL7EvsjnlyTtZRgdVfzoPh30xI2Letw1BhP2Zhm
nAf6aw9eIjRM0wlia+9KaYdi9V7jNBFMuaFp1305b7qIjUw5MweR+Z2q20Or+qfJadadmVnpZuqK
W4VljN4x3TmrK9odFw/Bxu6YwxFW9GrpxFHCscYypQ+mAnV4Y3X9eDs17kNRcUCrtfDLxuhuB29o
yPDeutz03QYmy0B7A+rYpYsWRH5kxiFRX/NoQBF3aMtno/FiSZyFTf/RtJBcmOiiFCo3XudcSjpi
YbOKPqBo3USMDk60WGHmXIM25t+sW8JITgPxhTd5N6ot4G+ci9Gtt8bnWLJXYVu2zc0mCWYtR48x
5huD/AGKHPXLkgs8ynHvDKu7b8ccGUbGL8VC/1NwX4ohSHfa8k+RH5xFlnGb2tYUDlUZb7WCZITW
cP85Nh7NcnhRwxT5Agxy4Cx64PQL67O1/gjl7juLmOzsnyM5Qdey+G4Vs7W6M1D7aYQYVUt8nK3m
ucsxUwycXGb/xBzH0etw+MRRsonSDorHaPqOJ76vEycU4tBJes+0gsh0TibO64L+y2aK5cHD8nPD
oOKzcY0ZjxuNbnvNAXDET18wbMkcUY34ulWRC9QmK8hLpk9tOmQUwQK5kfVymSy6B7aI3pM7HCis
KkE0r5vRxLo/dedlzIsdtozDMkUX4kIYfUGLyA2FVcfhNeNleS0r+7db1VmI8UKVCrY4OeYRz+Ds
1DAE9dtcjJzd1+qMPspFZomgnO1LlBNr39rDwVDkoJfqUVtW4zziBTLxAW/rdF92lLiDZ/2auTX6
lexftXpY0blybgYcN5PJzBbTU+cmx4FeGprbpymG4WQQFpsl7rLVhsEL+7UOPJFwtqT3BWSGIGat
r7sdWKUDnklu5bluMt/ffBSSOLFIWSROa7+xPX7mIv8aumTl7Dd3c8vnIlLCC8lb38q1/4gtRMgs
u47TZ3TQLDKezNqNAwGiDIWBjq3NYZ66aYvxiRX2JhuyZz7/B+erazovjNELkGkR/XtP97WZbZUd
/6pePfSm89sUw6u79I90IaLAzDQ4+Q7BWR5EqTZiOyCMq3uHPqpGarAUWLKJPHD9sVxbtvw6XWcn
so6A0r6MaHaDtsIndu1mVQPj+ezUipDYncOkJPCHm8Vadg5XUBXXu5KFO5LamzWm/4CbVSjPrdrV
OrY2xt+T7rdy+ldyplCjq/rSiq0RcedkTYeu7O1LMUE/rr7M3MWbrjajm2Kp00VDLgNzp801fkZb
MNhFxo9j/tLQdDfJ6p0VlrSwMkAjYL1OWx1Pr5fcKHs1/CxNzk2tkVpplSfJtFpeteVuWGx9g23O
prqYg7GSO2NWMbSxpiWCpX0weWEIa1z+ubjp2JTGTHSS7pgweO21Ayv8bmmy36Rur9Cp4WBVGn83
qZxCouJQ3rIJu2agLfOLsSbeEWUjUD3Z466dGhvlVE9J091ZI0EQYKr5NdJwLvG6uqjlzHvbZ5mz
FWpplwfpohNcZeUnmHr32L+B/qmGjpWiiaEId8I5tWsHrdnMzWVYdeNYldN2rrQ4bHOKsqbf15VB
3YomnFYpn56qNm6yntOSBShK2mqjN8NN7BLcHuvELuA4Mjyt33iFxrjy9FaobtNNPSXAEN9pBkX/
XNU/MQ29NiOM0ou1NNQW81MO7UXow770imUzGNS7xZBL9CCLYaECIks03w2x9dWIY2yxapIT6NAO
++fhcaiFzZj75P2SkfKJ+CVa94UOyk4RA8dMy9FiU5rElBEqNi8MrFySWb+k84jbwzg0cVFuDeQB
Wco7ZXpXKw/laNMSpLjgdW0687VX6RMOS8pROFT2MDGoUcnbarUeIyt7EKwpW9cZd3m37rzGuIm4
kzMsGow1DTKiKTdZhhpJYmeWdr7ZKivERslXbkyx0+CL6UtUc2a50zrZLZOxdYaBqgSx0SOzwG+0
4iRU9xNl00/e06vIVt9oH4p2HLloGPmL6jczkT+psn/HqYbXb4aWXjQ74Pf0yxbACi27dpl8IcnS
sG+qDvFMu1j1+pTYzkvmqL1uWoc2oVTVBvMEfodxD4FHZ+SGaPfu6J/+GULbtHrDDQM0xOSJrd1y
h9Xnr64CG5h/CUuQw5YfEHXvpYMSVwz16xp5YbesYpcMxrNHDmvbeu/JeHXEp8lJmzFSYLQjBaJU
J7sk97Q2EbhL91mH4jZG9QXg0YTzanpsJ7SYIWYYtnbkmcExAu2i5qFkkMH31uVUjV6YrjYpSjyF
jsnJgpNCm9Xd2m73YNnlZ9eTVabpDqx9DGn69OQJ5GXLY6zAdh/nwaBgs0OWXDrQMBKw4YrnnIBO
xk3Ai9lW91npY6jhUm1JDVWpeZGGQ2Yo3MAMzX1sov31lkdf4HWtctsXScVsOqM+UWvft1Z/a3fK
Deg1su0mtM7XWuuuGGW/qfD0zC7ORzUczZFucEw7pdO+ITkQ9Yi26s8dBEl8qabDRzvTLy8Kg32p
c0CCZ21MjYb72robjfGl1JHAoCJdJ9J3GoPdvScpSigUZ6ZVrm1AeFIp2Ak9XhAHqH6j/qN1je3Y
idPoOPBQGpIhc9ZsgBZOjaA5Due5EcPZqNPxjACx0tabtT32kdnvtUYdyl40D5nQ8ge21df//z1Q
98w/winitikjWJBREhtBZ+v97n+/zRM1NW2INWwvfw9hB6APYYv3/75INscZ67irNvbaNw/oMO0D
drHHRgfe8feQRbzrbevp+/884fqsggDTLb9tEv73hRDSmdKfTe3w9zzM1upetcTXX1/17x9mS/YJ
A5W0rfnN/h7rZT8EOOxsMC7/91iRuoEB1Ofy9wzYXQtulwxB287ni1DT//7D3u7eFdV88/89LqgN
QOnMNLT+7/lGK6FYiBN9UvP2vw8XRKvdxjiM/l707/GiXoieSuw79iLbxmyju4xMz6c2wjhVN/Nw
8/el9Or8mgG3blKVjU9eFxdHs0VLrOJ55M4xuPdkIAQF4zdDUDnqPOssvn8/unReH8SY9Q5/X2aF
l+0YbBDhf144juYTWYWIZte37Qqoc7nxn6f+vZXrNa90XcT5753mlMjGNXJjBAmePo9tuWc7rQV/
X6ZMnp5nz3wuW43fQ9cvVmv0j3+vY/CTSBlde/p7IbvC1NdWXrT9++6Q2cGCp5epmqK+//vHLtpu
m3dcWqCykiQYZQ3rYi774O/bOJrre94w3XdkMLOKX59TpmuC64qm1n9fJ+8XxX6g2iFSmNthsNIL
EnuyrWdV3NGCvzoHmuYeRJ0T1nE6PeQgNcMeqsLj0rUyiJi+eaL26oJ4lsXLgPrGdWfPr8kKz84p
bOetUnblF9pYf4iu+SVUlnHJrnp1p6z8Vk3F2GBm/VQrRvbCrf8NioqipKdCh6MOJr1h4Vj1u0hR
0fjdCbUKS24JhUbIDPsB0cSUOxPPXutdQi/kl0bE0RrW9qfonHsHh/9XOmfvbpV0nzp7Aqq33ns3
6d36eVYs27SJiUbxjPaeMHm4moXDEnQNXP57LM4bRipXjeJnatv7v28YseGwSETN5u/Lv290KeJQ
Fhca5Q4v9Z/nNbHaSCxm4d+Xw/UFasd0N5NyIer9v/cg67nGPk0fzZ7bOgnWztG3mmVAIb4+5+/1
PXqCO9Xa039+1b9vVH007qqentbfU/5eX2k6Pv8pod9ft/jZmEjfr1NOXCQt0AtpQeV+bO2MSNAm
OXOZaZtBU9kjEIM06Ax7+CgL7da0mzmmR3y/ulHyry3tTwze3ussTZcI5IGx2dkpUFW89qhVtXV0
zNndsnmduP5Lk764Nb3N0fRm16BcEnvD9AAf0Jqv95XTyHclzTqI43l9+B/Gzms5biRN27cy0ceL
WZiE29ieg/KeRS/qBEFJbHhvE1f/PwDVTUnT/8RGKCCkQ7GqUInM73uNq4X5xrVS5HbSujuA7ne2
uDZ7N9ia1iujjNUnEIURgknBtVTju2zU9YtRpAgtGFZPaoJcYBsH5YUbh0SRn8eXmK3T1kBr4RzH
Itm2JSopSUaCK417eY5No9kaGaiCTJD8b4WWnrVW6luUbfyz5urWlh+KfYpjiAA5Ey6/skMG6GRb
QO3fGWYU3LIaYUmn2dZXPzmgK2F9a9iHL+rGl3dz19AcFaIyf3YduvqXrgY05zsVj+9t15jMvm18
D3oqOuF9tu09tE1RWyacMdcR8Nx2ZdEH6x670FVRqWT9vP421WuclSNvXOvh2N/OB+xl7aWBnMRm
LmpTP62DiesbhbktmNow7o6IZaPq4+/1sBzexwURQWVH96oDSfBvI25+CFUR6Qfrf20KF9kbeErs
Bp1djosKGMseMjC8hFsDVeEVoJ1hPdf1uePdsroHo4/iJjkh+s11dm+seok801zqAy+9IFG2m0vz
heCnubsI9zzgzFxjPpjC9DBu5jf0UQeesyKVa+n79q9+5D9WOtJ2N3NV4ToZkm7VLq+wUB+SpFmp
eg+6ggBKs1EiwXeHHWSwho0IH1MZY2JZen1j81gACDBVEpuMl+/luqwQ4COO+95zLiKcT6hpOnxc
Ym7ITb+5sUipozntIAPT1zeaJ9XdHLjPlIQ/ghvz/1Ppm5a6UzRC/PPAueN8mBvgoZIOngaPYwF8
PHatvT9tQMugMi4d8Z8bPy2BtaAa+JmoYU2Sx8yveoFQhTnCx8lbEo6Gnb1leu7ehj7EG7cknj7X
p7Z7j9yHeu9Oy92yhBajBC39s/yYF6hCmRK3aU9m5XqubwN2RH1bPJPFsREnGrBXjUhdpiaWs1rQ
K8fa5m5azKeNxLk0GzqkzE3lOFdVUUzrXH4/nWs/2jsX4lqSKn/8Uj8Xf6kzdUfbp2W87h1iqPhe
yWOgy+8HVa1vw5b3Ogrw4mlgm5+0CPKBWsTFZ5J230xRWK+KnT01mtbshWWIraNFwdpNDVQ/0IB/
ErlG+gyGR6Y7zKe+hi5TlYTPOF5iasyECSpDWdeGPDqobHkyMlagwpn/suEiyzJ9kwWinm2tf/LN
WgVBmjvs2Hvl0D/vdK1DVlQldb9Qe8PfeWnG1rqB2uXo6Wvhai/4kyt3CGbnx0xHZjC0RwAJQ7sp
0yJ57lSSaFJJtI0Cheuz5S25QLpun7vKLw5aWSUbFYLYPm/99MmRck8wMnvVeiOH9eR5xzToojtP
+H/MLzfqDt9gOeQ3dp52F88nyzBMA6a/AwQlOa0IbGBm+WKLnOSXCEnS83wwsqE9l6IFXms6SBwo
7NJLAJJnQw/FsJj7wOWcToFpw4ETx+/Fvy4xd0+L4jlNk3z3cenEABYslK5ZtyXUgGEY9+i2uJe5
lMUQ0OwO2fu5GFWgWICn7nunvtgkBJt9TQQEdJgaLvNSqZ5lR141ykT5Yo/krcMhqV/zJH0G5tF/
xaL53LIefas7C0pW5uNgn4+L3IEmsFDYyE/haNeH35IOIGQcX0x0+xSeeANPeRKXy+0ShTldKxYh
1tLbufjRECdKig8yOMuOcPdN+KR02IgbCFKfHCso3U1dAPHtB6veB0Z7mEvzYe5iTv3mYjmxi0Tv
Ey9r7NtwUJV95sDrSmGps0vvEFHQIV+twql57lMpnrpMEmKilWnSh8fqV7b0yuF9iK4ly0r3zZv3
znxPFw1nCbMy7VsIQ1zkr9d4H997acWdxWvUQAqOQ9H0m2UDDvvOj9Pszpu2HKFagdX5q86p22YV
EwIDuoMkHMwV/VqpjnMq9ag6wWV5Zk9sPqjQqtAbs65FbSMpG4Ent7kRT3Ojiar9ChxIsVMLcIJN
ZxTbzAbvmjSG/xh6ub0uOsQR9GiARwW9E/OcDqrbkFoPYwLKxs195W1Dfs17yzqWpEbVmA8p11oD
kI1Pg2kEqyJKIBCBFLgnmrkeuNbVMA3zfqw8Aqe2zg4Tkh17c0TdDdFEi7nVNsh0ysb2TqTnERgN
w+RS1FZ1sUGskUKvwi+lnR6qLDKfKqOw4VT4yIGMafhcKAQQpg72zyPJpdYE1Z3gC3iR95EWM9ay
kLV+JbdExN0uk4c+gaGEgGd4G3keulFak5MiSextLy39GPGMAA6TtmS0o/zE/NZsZaraF8Hns7bj
2LjNE+zvQlWxH4ZJsgg93kVZCmdbt94oF+nkwdDaUjuT6kwIXKK6NVVlIPjPxXR479dUIsfbQvk+
Ym5ppMQhuRceFoSQ28lxr0EktneW0Qb3hYVmRYjQ23ouzgc6CNtq71jZTywghIc+Osx1dNAE4UAi
IP3ec1uBM23nH60sqc590KfrOE2aJz2Mvs5ftWb8EZp98C3iXiWYLjG6mMY4SBUdxTQmsYkpVJGo
n0ZjSh/03pvI3sdkbqItdCf9Pqa0wKXESXaEUuUetUa6R1Ke5Ld6nYREGWX+JubZUOGGTVM2N/16
yiLYWCltuEmGMm0xKRDw+HDVXdS8e1Se8VGXPiIMC1N1OGZTxcehSUIMgEG9PowQadftgON6HQ7G
Kc/0eB2akfIMSf6m5y78ZobdVdS98QxvISMtXv9bVy9tb+alqwiGa+GG37v+clUxqnis52VMGPFV
rzLjUfWq4sHvfiiE3avWWfp7i+b+0PLrmMIt+m1deYBQxrLDWbxWB56xMP5JiKpiPZ/GGoIA4XQo
3AiFSedGRbfrWMXTfm0+zdCgVfBU/bl2LqMMXx1Gg5C1K5VDZvpHKCNim5AqPpCVVw5zPcR3gqdz
pZYODrrIU2+Sfm62mHu1ltaau7lDPdfOp/OhdExyZXYbLQqUM773n1uk5n9u3So4Sub5q89PY5cM
BOa0tMyuXqZl1/mMVehTQzL18FE/eL62cwwS9/PQn/uCNv3et0G7d4HGQYvssOOf54OJ0Cf3USrW
dpmiXdK0cL/n048+tSTd8WufudlSTcRaOoxlQmCG/oOC+PsxyxqV+PR0qisgvuaz+VD7PLuAJwWL
j7pOd2R5/ijH1hhvohQds3kwFEeUmn65DuFKkjR1bTFdOeTIfrgGCyd7mclBBV9TwNVCrq9zwytC
BtnVV4PsWibShiPuGStX6umPDbumQ8Dvo7YwDHtFptVYzQPnA9LK2bXeVVPPuaLuwYdZLDm28DRS
nGaeR9KNZ8wQysVchMqUb2sDpaW5qAsoowpczdNcDK1wxQNSfyhcXb/GqXiYq/sQ7dZG4CEXyUw+
1xqpXrYQ9n5uVUz1BifN8RajbHFfZ+P7pd1EtMc+agv0lBhExkOu0RViPzr9WVqCmmBuKsalx1fp
WfdwJvn3v1ZMfy3LsGBDJml4/vhr50vG/LVpjUBzCUt/OyuhpzwuNk3ug4uexNLf1dEnPfWPYlkH
MNFcIDRz69wwDgkz+1xO1Owl0ZJsN5dkWh6ZKqH4JNrajVjrQgsMwyvabsOqJp69HmpbAmUK0qWH
UMElZymEdZJnkn6okM+ae78PtI0A7HTpTL4e4dVU6vAK3sxna9HfxvhfnBCQP7bK4DyrOi8v3QHW
keteyy5+rKfqzIVnU8Wk05s2dp6HxoiWBOLD09zaWBGeGDJ+8jXQ043AYmfoFee5gjS2yapo2Myj
dL0nHNlG0cVVEvdpjE7zSzpKp55QeiUDOL2UF0UkcqtM2c5FGcuXEd9ZNKzq4qH2vfX8km5Dbkwb
cb5uu0R/ErDG4tA5N4lBxkNVIRdjZHXGKds+96VJ7iXSLA9cqLiXMhHIDf3VPChgGD6GjOMomUSR
2Dd5tBomrJOgu/eDtrvHaInQYQI41PMpInmDgUwvXz96aK332EdGcp7743pSb40OouVcrKYLTlnc
6VrzmL5KzSWaIu7WNcxt08rqZsjg27MAAGpfKfxaVUQyW8PyvwW3bdDl3/BwSsEJ+pPXgIBtOzYO
RP8+ejSt+otrKNm32NOBv1jlJ0M3y3WDMuGJaKR1LkatxAPJtT9HSrmau5YOeT69V527McEbTqoh
TxKz6u/Gwu0W8+tZkBSTzipfvQKoolIOLMaU2DzWkCrXeWg5zwAHznPXJtJfOkeFg6hbGn8UEZ35
PeReXy5t9lF/voeYPdT7e8hT1lTze6hgDT2GWfkF+G638cpYbBI1HneAA9KVjrDH41zsqjhb6YGq
P4qm/t46ur7xQ1GN9XJH0ijdwHYmT2Io0ZOKT/pKlWp1AQzf70strnfIJqMjqoTJykY375OU3TMQ
aPGHUx/rRBnfmpJpAhHyCEI5o0fXqy418cy8RXChN7LXPi2DLXpZKfJ3SV+ciMxhGTWd/VJsEXnG
Zlg0S/YB9C7LXsKOwAbaa1LrkmjG2huU8ETayFkmxF3Xc33p6GCBIDpnJ8PM13nTYxnht4ww3BDj
F3dw3i/Q7w1b4KqlTfZ6tq2ehAALOpXKyAfFk1fyvbGrAm1dVR2KBFPD3GVudTs9P5JAQEU/IkGF
EtgmqXzzLIhvnq3pMBeDpLeOI+aSc2mun3toKfkjkj42ytRZBPV9GtvneBwFZroJcL1ZzgLsMF0f
C4T+70MfwGStgbOYhdDtsX60XCe+J50evNcXib1sNb3+jNoGbPPuG2rjPMOAv9z6hfB2PtJBWydI
svu4J8nRKGr3zejVJQLQ7auKatMKGUftgnQqDmhtEm6GUqmfKlV79Ku4R1IHoyyZuc9mhIdKpNnx
qS3KHg8QQ6LaL/0rewzI2Jl/C628Pxl6Y92a00Ho4BbN/FZGoTUpirVnIJhH+H9gLSsRV3t9ZFnx
0b+t63CjNmzZ5rp5WBeAwpdhm27n4tyghtUbsvXm4aObDZLKrvP0BvKmdZuUXn3jdMryowPKMizN
Ivn14zK1YZfbZoTUNw+aG9o2HFZxEnhQLrjQXKc12YDZdZju52KXe9YmCwvQECreOK5vPjts6Y69
CwhgLtZSBmuUatTdXLTj/LEh3XWFTOXdw1Df1E1rPhfSh8Dm3mlDJM6kLpDg99U/gGGp26gq2NLM
dfMhDLP6BOcK2jJ91TE3Nt5YFfumy17AAkM9dz19palOdNfLzLwK/UtLbAHiDHYVe2TMoLxOjXmV
x3eqCNWVSnZoPde9N3jFiyF17TiXkFI0r272Ze4+14Smpu5ZtP54nSjJVVARjbKu7K6DSNrULz4c
qvdrsLkArl2OL5BfnGXlkpmOSP1r0wQUovd6/1HyvPfSPFcNqFx8tHU/lf4aN09yf/Wcx5Fz6u/1
nlz1NAH+1fP99aa2SXDnb8a5gw/60e/3fi/jM8zG+GzG3l2bym6HHEt8/qifz97ryoGEWQ+yge4f
1VnFTL+Yy/XYfU18gPn4M5y91MzP89l8qEuJpoqetBiI/dngaWo4/FAWdrjLVT89RD0+lO+X+bhC
VytyrUWTdt90/fkwX4tFQbf47R///a///Tr8j/+WX/NE+nn2D9iK1xw9rfr33yztt38U79X7b7//
ZoNudC1XOLqhqpBITc2i/evrXZj59Nb+K1ObwIuGwv2qRrppfR68Ab7CtPXqVlXZqI8muO5HCQGN
83mzRlzMHW50K4YpDvTixZuWzMG0jE6nBTU0sweX0N8hntfamd51PGCA185d5oOTls4yq8D7lgsl
7F0WKpgEJBs/isWlGk3j/ZCO2kUwtR7IDfNZo5YkLqDyi62i+e3io9/cQM4NA808RDK5CAmKmtmu
zJz+bGbpcJ7PjL/Oph4op2Qs48CdBmxNzp6u7ZuwzW+LECitJ+QPJTdT92bgys1//uRN99dP3haG
ZQnHNQ3H1g3H+fmTD00Jjs8P7W8VNq5nS0/zS9+qyQV3i+kc9nZNfmOqKdemxJkM2MaAdMh0+F4d
VS6ygWXtnRWSm6tUqCaCN0N964Z2hYQCdYNnmcBJ1S6A1fdnuWirr2VStbjPBE8lcP2bkGz4k6o/
JXHTPhqQpu5isNxzrdM20VnzoBjOxUQjqTIYCuL50xgT7sHaT+oK8n5rPoG1SJajnSXHuTXL4x+u
PxQ/XF8x1H3fVhAtPQ3XU89rEOuouzPR5//8QbvGv33QlqZyn9vC0aB8CfHzB906mcOC1c/eiIj0
6MXw+c2fsJ+6fKgmUhYQ+1DLmz/jj+Y+Rxa1zrLDe7+gbmEKoyN6CMRYnQjrwIeNueFSS7aYZk6V
nTPhh+dTzxPTqa1/71WY1ltXsu4q/cLdo1llrDunGV+bZiFr4uEjBjEbNdXbfZsK58H0tOvcnrLL
IWKuFzA5PetSIW+8rDtnfPXq+GEgxvzAHPDLBRPgB3eqawA0XA4JuqWjOVw72w5ObV+c5xIigfL6
vb674vOMAl9XZN6iM1B+BOZirDzx0YWhjcjeh+qKqFYj65NdHoHyCJAOQcI+HO5Ur3yQg6Zh8NYR
S3Ka6b34yifbXsvWVF9U1P93gIWs96Ilw0sGh/XecDAJCnMzxTCV0X931Wl4ZaCFMN8a//3T9FfP
0+HXvJBV6AfNL8V/PeQp//53GvNXn59H/Oscfq3yGpDAf+y1fcsvr+lb/Wunn67Mq3//61avzetP
hXXWhI28bd8qefdWt0nz5zQ+9fy/Nv7jbb7Kgyzefv/tFf0swqyYs4Zfm9++N03TPrLQhvrDr2h6
he/N01v4/bebIMz/ZsDba938/pviqP80NYEFq457n8b8xUOlf3tvEv90NFunFVqfrhqa/ts/MtTP
gt9/E9o/XfQwgJSRxeY/k99pDVGHJsP5p+HaquYIgx2RrTEX/vnmvz/D3r+1v3+miZ9/8KZAbUhz
dNO0NQTddOH88oP3esXvgsw08SBlT+MIeePhXLzoTGhCqW+ys5LLyPnidNpd4eZkMVz4Kl3tfCpJ
825MIbolFlAE+QU0ch96J8tZ9onRuEGu5prk7FXBqXqH3LbHXQbqwsScqJg8P4qOyJ/WA1cYPT1e
GWm5Btnv7keCEo0eTxxKkKrqC3jlYG1nBKPqhwxapxyDHdkrfznW+kGrCaP/8O39zWNe/5uPRFf5
zPlUdJ4609fy42PebZ3K03pX7EfFdne+HhpLYCUXqC6oXygKhkqQyQPI8uthNC4qJqn6GH9WNOgJ
UYGbtOSdNihv8vDPeDf+yS1UxJ4iVl0xZh+sxpFbdK1P0raK/X/+2zW+vp9mcFM4hmE6mrBMNBUc
omu/PCq9ACCi1YYl2FjvUwp0elkY6S1UY7RoGjffAju/yfrnjCjHUhYlqhU2jtOicp7zSOm3WsX6
YfAxpu57dJLsnJ1LLyEgx2sL0YApq73S65BcbvmlKwqbDQqc8AkGnvsBGlRmAv0bfY40GreaPt6G
GnjjTKlwTYtrYrYNol5oeRQ5D4jOh+Qzntk/dwgnO5/0zn+0C5xUCYDtoawgwGPttTgKj5Zz9SGr
QL1pYTK48eN4Sjpv3Cmdvk8VAJ+hM1pLIMAd7qHAENm5hLg/jOIL2ErkUa3uq0QwuYTkljJu2Qc3
jqJV69pXSJITL1tYzTcdaiY05BiJAk/uofnV60BPd4mwyDWjn4XyGxJiOEVYylNRwmfodOUrMSqk
vCEd3wRJCx3PlkTGXbQLPbSk/FY9lT13CyrOCI2q9l4K6yHD4XBJUqxAw4U/OvfLZdiKW5FmXyFF
INPed1t7MuBxpfYaywdMbcUiHsSrgz6GwwrQKxu0xx34tgUmDBV4rzitj3HqbEgZv4yjtXa9BMO6
SqCbIwDrhmlNeng0NircI6ww9K2d8RiNpQP/OFWXI2yktqs+AbHhuyR6CjlyGBBP0Fn2OCs4AcfU
BSCaNrBhzAgplzBxjBvdawkZAPz1NARRy/Y2Vu4dw4l3SaUTfHSQ9YAIk6DFkNrNFwQlkFkZx0nW
cROE2atipQOXBNbGkivbjPl46ztZDBhUvqTdI5QgMt5l9lRI8blq6i92AqoZuRfbGRARa7JvdRTe
6lDYFogd3lRxA0W87Z6tsngBT6sIlMmgV7LEQrHExwMB4sexGFXI/qr4ZLMaGfA4LNWxWuYRDF0J
zzSu4B0Umr+1C+jf6tiC28gdSXBD7tWg3IyQd+Omu5G4MAR6c5qIFY0SLZ2h39dx9dXWbw23O7Ru
+lizDFz76vCqYL0zwaZjI1qPFV+L03MgtQc0hl8aMF409hGdQ18VbMcesTjwxoDQhCqendh+SOLw
IJTxFBWBug6GKF0Fka/ioIT6WwqnJczvIos0ul6/BEm3FX6yMfklLbKg/dw4OyND0Qf8MtRDZ1dr
Gro+LkQo5OxXtusxsZKbRbkeoOCX2nH+8PhbKmRE8AB7Vab1lN4wodt1tKwHF4Mt81PE9wlC4yb2
wiOooW1TlY/DpGGMIpdtml89kzeQiVc2rNXW1uKVl3l3+JieI1fJl6of5ag63iWiWhOhh7yqu7AP
PQDDI/Zjqa+9ZfzyFk4wIH8kksc2lqhhQTOPrIknqkLa1sccXO2Ac2wNB7i28zubLZEWx1wDaiaz
hkzRozRu8sxaEXmDitvdStu5hkN8G1nyQhxzhzPFCsg/EuvmJBqBK2Xr4qqNZo8MYwNNc4Q2jFzf
A/HbR1WALJX3RTfTk5IF965sqqUlh8cisbDnJXi+8Hr1+v66cTPCJyGq3/kEnKLXBP+76fcta3i0
FT8lJDP3wOPWRqSuNUnGUvgvXZmjAtgNb9BBiKV5uLsqBipn2hVC3O3UELn2J4RDF9bgftEb7863
klXdVwbm0vWSHdNnh1Sk7xy9eG/XgLg98PfjngSwB5vLRX0HPEQyDuvQVaH8tagOK8Ap1MLaYr9R
IykIETgMzHLTWsGD15saCNp2ryMFvgway13WyKxoAkEnt9oTbn420HGMqmQV2/bFsnPUYatjHJqf
moQpzBkF+MpX1YbkUobDaQwzpKkJmmVo4wWQlVY2/GKEBh2BxIT9UFcIIZkaoHE5RnsECqylzeNt
SU7D4/n1ZJB6BX/er2HN9ogEGzdJUT15pE4tm4SVn9lPWo36c1x/C0JkGtzW+MZ+BHEN6McZJxBi
0LZMEeadmlCYuCuEe8rQl2Dr3QBMMj7rAwhJxIJXUeWvUNRJmEIUZO7SmeeOyn08QtgYuz8Go721
ULIa/PSLpQ7qAfm5fofF78ntUT/yw6Ha5ETwN7o0b/wGmSOZpvs8aR8GBQawr0rmF549EpyKGWtf
07LqgJbl6Iuig2YbJtKgbGcjVPMKxXuuAnA8XusiGpOT/vPVrSFI74EBSO0QE2Cd2AKyFERLYV24
rhTnQo+3vXTuI3NYYc36KXWwVMFGK1h9jorwVaakSizTeDVZiEQNuSoFQLInBggzYZOt4wp4gqOn
SMxwKxaNdcU8pN+pBjBdAiw+WznskpvqKkK2NHBIYAN4iNQURnMT6IBhndQtzlYWqsem9r+NjvpQ
Dt2ISoULG58bXqmhc8Di6rD+XJECTVY4h78RDMVCUsvJlRr1OpXR1tfcfeOXfD2N4a0d86GZvOU7
b28PCYZrqX1VRc+XLfpvI2jvRalLZID0RwSWsq0g3cHkQiLEth96CJ/Y3B109JIRQxZBAR8Qzz0P
rRiHecsbm9fEssatyS1x3phJdO699nlEJoO5OLUWin7q8SNNBnNlIzzxMn10iJ76TODqtjfNT37Z
fhsVfsQp2hO93S9M7J1AOtvPvpbep7YVcKNr6zrXPmEFAwoHa3To+d+6rIMEymq7CU30DAD0wmK6
9m33WfBARHXFWPQe2orkZJddUuXkAfInx4f7bCSXwCr3rbTuFL2/iYpqhJj7wPLzoLTDgxdAjzcF
0SRvdPca2puMQr3AfJzfHY9HKOz5Ik1ksp9e1rDERo/deyey3upoQNthsJ8KO7zteIcgttd9LFDg
vGAuc6O4FX+4QMEOiUcPZnVTOQTLiWdc2+7L2JF19+O23qKc4qqWsbYKiFMmWsZNKu19M1hYcPTp
rZHjpcVUr0l9XWbFY9+QtSMfcGh7bTcoYlgaiYSBQkRnSUbKXrJ5OwzYqCxFCHcaaVT0qqp8U1hi
kjrHh7NIm2Pu9tfERgZJQVQJCVodLXfdwF8hCNd4LKxMFD5PIJMftMbpsDJlBxML46vTRNqxRzJT
Im6Jomf6iDAVa4Up1xMQZYhiZKczUl8tYfmlF6v3WovTC/p5nhltUQLl56/1e9Yl7c7N3LfQr5Cs
HFV/6ZA2WcQ9KTWpj/oqrqt+we8wQ/eluqCJrd5lGZpHmh8iZQHqOXYVnGYAyTFhtQTSNfKk9X7w
a2eFmxF6Z/jeFo6lrQZdw1KuAIyPN9y+tBWUhdBXlB10mczHOTnx0rOdlvcAquNVNYLE7YLg2Ca6
sq3xxYQOlHZMafCNEi9A6jbU8U00ZIhfU41UT9NXxaGbDqqDo8dHcT7TJGIWVg9yYWqEgoxCR5aV
q7nxfQBkI8iyrIzUHy8xt0l17DZ2p1xxuCkOea+6KwnAfKEb2wAtgr3S2toI3TkoD0GRo36lwx1S
phtmPujTa84XmovFoF+zKIJ5OlmTDF1lgwmaTmMVGHrvFbBgnZdhNo4IDG+ZoXKxtiNgcgXRzLRC
9NawyYGEQyb25J8FkuOuD+I6u7ehjmNo5z0Is+BjmS4/XWY+m1/C1xxeba5MJk8UR2ik2klfItkZ
Qz+RVo1IbaryfZX9Kax9e9/ZuHikfrUoIg2T2UpVkS1p/QWSReMlcqcdk2EWZKPrnROK8cgtE9xU
ihbcDE4A2FTaiIaUdbZO4LvidFhHlwCU3nro9WpV+K7Lr3K87wceCoPX6He27yerKoJUwgqG1VwC
MYHgPHR6Ky9WmiJM0lRaeNDTWEN8oET0kwgX5oAkGYlNLtIcISFEE0vW7ZM0ZhypNzH+IVaXf2Y9
ku+FT1Y/DEDWpMrAKjFbl4m+kUBsziqOgFcFYrnmpOAORuluFK0wN7HG69cmFNa+M1+IL3wdqzHe
pymrVDBKh1bZJIh+4g6CBqJQCnEXaNHBlW27MDG+O1k180NW8KhoUjQa6sBMPo88kJzIgMdZdNWx
nOZZ4XTGuvSr21SI6qhrFQi2vroXmg4HaWQzpaayBmmQaUeLUEdgVf6NhjcCvpaTna8n9nXnRbcQ
//Gp4CfDUiP70jWnMUZVMxc8wGolRfFeYyUWlX796IMCXQRoSqw0eyKYB11CVM+/zScSsx4Da8jD
zn/ox+wPTHjLfV8jezpUzd7tPeMgu/6ljNMBBTF7PHOLOCsH8Ww2476/s/SONabtHHtLsY9Ywbpm
dCcboAJsuRFpgrhfQxa4EVZ3jePI3ZIz/2LmDcZKufiSYEkIV72L1yBcy1XRhNGl8Zrwohi9WHj+
xEvXrQN5a/mgWIq2irOO2TLR70zXdR58BUcNRDnT5cSXZFcPc1VWCIfGBeJKXcSKNYsc/VRMh04V
V+RIu2WA/Tw0ukZ/DG3rGhd9imvrcK6lUmBy5V36SEuAXjX10UeHOLGT/MC6HD80++qssqyN7irN
cE9hYu1g0y6w3JV3UmLogFaydugL8Sm0KosvMYZBTPJgHww+ZEPL19eZy1NVLT95rEZWPMSMfU3e
dp/AVhVIT18KBGoWAofGvUXcNzSNq9/HMADqib/vIpCQ1FNA+kGrCTyMAgJoHvg3iFGgxYvp3Hbo
/EMosmwTpN63posL8pfAprLO3spAxDAiTT4wbXzpqiHehc1WGdR832Zwgzs1P5rcuVVtbRRyRmnY
HYIACVW7H+qNHWTPHnzKOxuJW82rUBoq2IKqabgqbG6IDn4yyzn/6BOVIfGFfsWiybz+Yg7ESxxr
uA2l5m5yyIIIXsfmTh3Zx4MzMFdNrRvvaDBPHJvOQaihKvyl37ZvyKEEN8itvHip8dS5rGSGEUxQ
L6vbijs3KEnBaX6OPhzEkskguwB5sEwlSkesJdAjrMLPRph3d6UPi7xBqjGd8uCoMqLY1a1JuWVs
QFIUDJMV3PNj4UjenZFGazE+jWriblyMn7ZhlByIlhJ6aeyBgMJMCDmKPm6PC/J21a0ZpteQJY22
9BwxbC0J1sVpQSIHQ6YeA0XesJ6ONnmVOXtv8hJp3RtVhbKRZYmy9m158eJRP+DdnHLb6O4WF17r
Ylo9s0yFvYSqegfRWtmjqfSfmk5Tz9VzCarmocXHAxmk9urNhHYWjKlq3qk+2sxoQol1JrR1qQ8g
BCcT0SqvWGT38So1an09mB5Y7cGBhJ7K7di35RENnJVtYqJSNIj9sxIpfIfQmiUeUXFtdp3ZsT0i
Ajck5JAKtcU1tclOVfxY6dEZJSR/0q7xDtJdOg0m1TkGQmNSH3UosLfELDHy5OZEbQ/QycItXfdg
T4f5LEQICZ7JQSkhXiyq6XSoTmyBvUM2gTThlu562SGv5xZy7anEkpRqcCfIJkYX0kAqMZ0QnWis
/4FeplzXqqIfIuLFJNddrM9iiTS81ubG4f00LAaDiEKZHNJy72S9Cr8sSYzV6KCH9//YO7PtOLU0
675KvQA5aDbdbUAE0aqXLOuGYcs2PRs2PU9fE5+sdGbW/48adV8Xx8NHtmQpAthfs9ZcDnUJ88X8
MM3kpAmfBr6voExgXFzOaSfCdFN70mEgc9k+9PuXpfPf5oFRB0S2qYJTQbra6JrkXfz+bSHb7KSz
itcrG0/99svv38E4X+kDoX799f/9UmahnpNQUWwhUEJtoV/b72r6cCp8ge3KmYHPMK8Kfv/BkCUY
qufc2amtcEFr16B3dxAKSYU7cvtY/Lt0+fPHuOtQTHfFB495B3ycD8X3H5/7+wv8/uXfPvbnf3U9
r0r82LkZqIQe9M+nIDcpYRzq679/QQOJdfnXX/zrt0bDyNZOkyr889n/9Jd+f9DTHMiFHdj2f/8J
/l/fn+8ZLNuSFNby9sOkLTu+3pzd4M8/8OdH+P9+7M9fMWbu3KzXD81WLfIgBIMoZjBgEitboDmk
snQyzUGe88fo43nZJ58fMldPGQaTkyOdnqaOX9w4G84MT+e//7+3fXAmbHRXxKXcN6QGlJAXqjF0
xoFTdNGeyxp6n18BNNmuAO6rT4TE3d6Wi9T3XOJE/m6XQp8oGvwYytDBM8tnn4S/Kp7bSLOqdLmw
2GUowGKBEUAjz7nQP+Z6Palx+pFWcjqYEO2S+DaYzZmgsnJHYcEBudgEg7oWel2uqaykTrfHV1FA
Z1BF85xl7q9UNve+DRWKTERpJN8clDHoDoo7JrG/1ICsM3sgZEjfzUPmhuj6T7Td72O24UFtjOOV
9d1B/rgNfAjUUtq3weDnX8F25GtzRJ33SbIWBKRmnkl4IuvJJdFsp/rlZkntV/w7bc54rifxmhfT
S4pmA2SO9/B7g1DHGRPecvq0AJHBkOphqjdflPjpzUxybW+8r8CsmhWmZyZAupryME17RP5akFrs
UVPynTXgrWi3ze1n1lhXdFZAatTFtfOYAjHlX5vCnvovh4E0D9LGuVo/a0V9mWY/6OFyoCHb1ba4
N21i5xmGpQzTy/YNovMTebYFrA4R9Zn2o/OEHvpddg8P49kz1tdCjvPREDWiCl9ee9URnaXOJbVb
UcTFuenjBDjI8oRBGUIhbE+5UBa1rJXTiQY57rrNOnBrExQ+mQPUiIcakF2sdUqsRL0adAN++Tpb
eKnbaT14F0WxFTSF54N4J5SpXa3A5ZkEQ4fyP9Hap759XYpl+mXSmrJIKzzrY9Hgd8/xCZ3oXWtP
R38kiaMm660HdZmZd+iZXoSBxtyV/rO7aZ5vrQ3Nrx9vqOUJnF9Cv/8Yp04w3tQ+MQ1fSTwqIpmI
tyZ/a8z8ywznhiHsYEVek2Mf6yBUTSQxMER48kwzDj2n+S6tim+58/cjD5LIyi1gKIO1paiRmcrV
A1zSbAnmIq6S0Jdc21ZeSPhYQlSWBGDY2PPRMrgLPdAPArzLLtkaGUfKOGyrH4q8iWA1Rxl0R6sU
PkV0zcqh6GKCpnkBmwk+mb/QC9Kpn0ljC5YnX8v0oFm9H+5Q3gsXsaQ5E4UUtxUXY/xobgEwVU2s
DCPFF89ylr1rx6+ZdKNa795oyk70Es6uGnnvhO6TFyWIdSWlNmxmG4qGWi8yLX/K7FCkxbMs/V/e
pLcbTPPsFyXx8itJf3DSPzrdcnaCELO12PCJTFQDs6xRdzgtoT8ChxDze/OLLBVDycplEFRmbCQ6
OIkkPTQbuKw4Fk1ZEbSxm8XgETXbXiaX181PinccBKeB0GMGRVsWcU6ELCmRc/1RcsgdzO1ea5yK
puXc2Mbd9h8kfJKiKF0ZcFp74OD5AUTACxc8Txon5dJS/bgrtmAuyciuRaqCTojDURKVJ0g2Dmbd
SoOMjBlJph4jBhlmExk6/erA2DaTu4pVAacZioWYSA0LhKaDll9fNOhSCSd3OdUMir92jHsunSzS
w0rCLz+tmkNy33zWt7DbvOJdMR7ZWxVWWEu1z3EJC1iJ8r5AqevF2ns1Q05dJ+4rx2Vg53xgnwXe
ub2QRj6y/7IrwIdoU9b4GZHcR2f7n4p5CO+G8eFFiZrNfUzyJd7mnz17SPToT5kv9+4Exih2ktdt
Ic22q8U/nvaR55SRmtpsT+4NXOACmC8K2jlAo0IIX7HOO9cmcXyZ8pPlpSCcqooQ7H778XvQE15L
pa4sm0keSbJtTMcs6Adny+EftK2gs/WHXtOmPeroT7NNuyg3lwTIzaljkabKikvQFOz8xK/Roxtu
7Ys9avfzNrDHtJIH4MlAEyWhSeRwUMdElfnap5nm16KUn2qbp5tjjjmGUeHl5vlJYI/kcTaWlkWu
c/TnHousuXy23EFoeneaYbyNGaObfsm+xoQjY9IKSDQIO6nusNgjeV/hoXPR6YxOdedXwcjg0DQb
GJAVfI/vILXX+kjnpIKKZobIT49cqjWtioNgBrsbMvtrZrA1zotPqzTBYZUrE8EcX6ifTI+r8j4L
nqGNZr+6hXEB5wVLxzDvtWqEpmWIb303gJkfSoXDke8JpllYa8SgxbVznxfVEDh1R/bQ3Ifc7bz6
DnGclAh5+/utEC8s1pog9lXFg2rhgoh1dah87cnjtoTq1xtBTzqhrGNCqSwfJqCG8+gnnMCSuQGb
ncHWZg7RhHtgbt+K8r6U/hou6wRRPgngPJm3YYCOOjfuvhjudAJp9s2w7GtrIMt4I7fmFEntSnFg
lslfgq3/U+X8T6ocOIDuP2kj/psq5+7n9B/nn6r7ufyLNuevT/u7Nse1/ubrpgNcUCCa8C3X/oc2
x7X/ZpOHw5pDbAmV/MEfZQ6cbNdFM+ObrmttCrk/yhyfr6azsTDRLuvoQ/8XyhzDdDftzR+9qY1q
CEkAYg6oRvwh5fi/ClHMVtVwy+GHdARqKxTxt7Vnl5X4PJ1zhRwQY44gccbqmSYSSoCnPNSyqjp3
FSF7BRKzxO+fSJpiLNHnxbXuJgJUJ2R0hSphWHs8hdEu54duboydNzgfWKbiS5zpd4pEtoOxrBZg
MTQYekeMi+8wknwnvEtd/I75gKwEWR7VkIVGP1YHwdYbNciCRzuzlmfMH0b+XXkyf+zI8diLzr2r
KxIW6JPeQKPIYNJYO5RUwWHX+Q3mdk07pJMmoqFsHry67++8sXzxmvW22CPLBCbgqDJMeFr6G+od
DVawTyU2L7+YCzDhwYROEWU2cwKHX5x70bG+GuIuSuaKNbkfvwy1+NSm/KO1EMJIcE4PIIvgjvby
1Jfs3jhG1mEpzi5PQIIxsjy4KZ7I0rTyW84MIOx01YVehyu9mGV1WPAzn8izfcFu6h6YtVR7mF2s
0to19JO8ilQyvS6Dqo71FEGTqyNz4is3TskacNOjLRnni5T6edSS96Th+KWHeFHOJjByXwhaZJ/E
3qBKu/jcogCu0yxyGp5fg6DRygzcyBhh9vkYv9gGgyltaht2rHaQ44KgaSeDJV0M0Gk+H+ZFDNUo
KAsAFYdtZ36IbS1LHC6rw/zYT4LftDiqu74fAo9Vg8TMyBimOrgNX5yMmktpOV97fyAGzArk1Msn
qWe8btXI0aaABIwggkSFN83ZPmNyXG2fx1AYvZxlJ35SVGUzMby93T30/QICjpdD+Q3rZRYtwSgI
XVdvujbzpqSnpef7tCzpkb0njgye3uqUxGR7JSg7pxhYF1c998SOTFl8M6i1rgDar9NkyINYzClc
wC7vLINKsSims1nMew1XH7Q7Xt6R/Y47P/mKfBiGVKzRi/NCsb6zRqPfrxO3RsNFRwT9lVC5bG/F
x2LFSjPYGFnXN5PhA0V+GXENzwezxA8Y73QALWdmF/0+WduThW0vn31OHL9aiYENlpq+S7hGFjKk
YQM+oCGYLO0evcF7vd5L4ZF3wbaciPnyzrLXmZUZHLYZGVzhU+635Eru03H67hBvlRvj86B9sQ18
k7ypDE6wQNHcE3Wkcu864+bYF2v6PnQ5CWoTshu1AFEVlsz3FdPLFG8gcuPi4CadE0E2rElF5C0g
hcM+SUM9J1wKVy/Wm0DHLWbEuXqEahBUyhgjp+ofpRrMKDZjsmTIm925Vb/eyrLwEFvpoVJaE8VY
NX2LszODZC9jaUU+uKqp4eKp9mIcZ5Y6xnpUVXPVaJnSMWXCY9HTLZXK9j38m4YUGYt5oeOZH0Zv
M4jcnNaqfN5A1UQ7G6z+HxZi4oLGqzu0R8R2oOeFpzsyOBgW2nTe0lAn/92RqMRyD1IdZRhUP3Ni
BaE5uPKIMlrn6aVMGHNlM6UA2qku8DN4EKzhd9IY66gRzSN5hixo68kPxqr8no0p0Kol/yETkqDJ
Q3ihUaEXsMmEXnXe3lxRg/IugBHvIPOpetYOFICjRqSu+EXccnaIJ95nYj+OaHnPqwv+1s788rr0
dMANrTGAx/EZ2QOLIauBrq5QGpfSe9OciUuUBvYRKP00aT8LvXhN1sVjlTOemLaygOg6BhdulLTy
pyfrI7GZ9sXUNTia2Xdtrgh62xZ+hIyenM5ARSCL76rTyH5JDtOYEcsCOIELmgAtu+EGUmZxL3vi
5kUac58iimCP6h2KbL4A+arY8PKX5sQDklnXx2RlnuC1JRsI2yCSABq6PeVinx9HVlsfpmVCfEsH
hIZLSwBgUr14xPcdJmu5AlnEeS/3MDViHxBeJjxiJ9rhVhj+HW4I1AdTvEW6NfFhqEG2SdhipDx2
XThlyc9cIyxl2B6q2Y8kHW9JAzxew+cVMsTZk+fdM86pFgQH2bDrZuYCI4zJIhl4bGlQ8GuZ3BU6
GHwHTezBybxfmcvu35HmGK218/UvAIjRmdBx2EfMoBju5qyNLFExzq8IF1uc0rjGcN5wYI7loTL7
9sGkFyMaTTsmqnkEWNzcs/nMrgidohQinr4zuz70V/eRKc54mvjDq5e058pQxaPqGneXc6qAvQBd
TaDx49hvEqa8vdhbTA7EtR+zZp0TzYxvC/zpCHLvr9XM7StOGPtQm0xUQU0hAexqdV4LHk3AV3Ht
MR+2M+J0W2+gQ5u/6gnOjWK1t8vgWKXo6WZY5tVIDonYzi3cAQzpuzvBaG2vxfy9peVZh95AS7nv
pYMggVGtNevEz6TfOe2hQ29fjiDi51l9G3XF8LWgm/RGph+rDv57UDOsWJk9+Ss7g2S4DcR+RJRm
/MBZ+grWCed3T5Wf6Ihxft+MKwuaselpl0hAnGU6h7aXMBcU61GM84aCIb5yNr6WZuJHTunfAR0n
hk29mZ3mMgnQieLESyoZaSNH0zWuYrY12Xw3MEk9Gk786QmSq+qFRsIi4JWcMPjNhnCPPq/nrnJz
UkvG7KnXvBCbBCMXcCJOaSKEJt9e+PY3SD4vHEOwen43ht6UhcMmqATOyKqmGEeGSNoAXnAy915n
/OJgFgbOy3xYtINyhrsqN45LZ5W7rO9Nlsfqq2X1XBg8bYsYq6iBKE54ihilxfhO+PMXKXzzGlMW
bkeZhU/nbOKi0gBLEIpBKNrMae4aJRJv3YxAt8VnA+7kburJ5138Zudl2iHLv3YZ040aZA4b0RRY
aXeHGiA9TAjeAqTec1DEaEZWQiTDshGgU8acsSL7scxDQj5792rt1U0aNpFm5lmHeMgivKQ20bZH
J+tf3wS00ZzoddFsaGG66BfOwizInQRIeuPIq7Y4vKEDsyDdaaETez7WWyRVsIAyea86YmhKlshP
i9d/IjN7dpp4fID1dlBd7j1V9TP7TnRaZoYi1sjgqCEj9gf7KjmbK85GEHYWLxF5tUell1aU9IdM
R5tdwX98aERL5EOx8kRFtwEskYVMPL0ojx1k0Vo/8rhenwt5XeZOfx7mc94l48vvX6Ymf13mJb+b
3G58ETOzKg7c8UhgOpkVurkekjXW8diTPUHgZmg7fKVeNPWjRnsJp88MJZYznoEZL0RbW6eYxdCO
+TOHth2/cCTKOxFDlkOv3+5Te3Zf9MR0T4VwSbSiESa/EsKBFZv2rcdt6My2vycvHTQWcponauWd
X1UQfuzFfiFt8KDXBuan3x/ykeyxlQGuQuSBnfbipUi4ObpWjkeZ1jpCw9aMcOQue6skE3hIezDs
GrevUcb5wWbpTx0uPskpISNr4s01IWo17SfraHZas0kQpU64XMJw+s6v2L4RhT2667XozrDzCm5X
ZqqTXoRDYgfZCO8EI5nnyhURz+rtrq2Xek+GsU47dtuvZVkiy7IU8deNcZhNtJVuce8SKx5oq3Zu
WJUEdWIkx852GEVM/YvF8gpZRffmzMiIVHGCWjnuYef5FPxkm8V19sbQSh2FORU7Us7SI0cco80J
CE0mjS+TDoQgndqoNOkA4kG+OywT9hrGX7Td5rHfYEJLGjBu2uVDG0kYNFUbzZxaaK/qV7QxcwRf
m5cgPdoDUAmHV8igXCBTyyR+r7Ye62Q4VAay/NZHEzZw2MEt3+koGPZ5QypXmnlE+LIT2fWj+1LN
dXkAMOuieSXn0EZhoTJ/Obem8b3cQmmxjhtMXjsSZRxxGbhv+pqU6KRemwOQc0HWbmswHlzX/D0b
4DsrOczbg3XzYRAjMzuII2csyDneTuZ244/8g6hKZFvN6u5GLmavUDCKXxzCPi8u43qE4lQoo0YU
mem+1GDH79u1juzU/k5x3rPoRXsKPA0KzPS9KxoLJmx7US3a38KcrMDxSM30t9wyuqnZwLFQWqZ1
HJEnBhW0CN8tflXpRIqIwy3gtAXB9maEPOzkUZvscA/SHFveT9vh3tDpJqtuNkMQZEcPb7pWTY9z
plfH2eTWBdmfpcwjBQZIcbOSDBq944Ae7tTJSJYVuZTehXadP9up8e41vCNVURDUVMFfBj22i8fk
Vq8z5eJYPsdyvGoq/vAcmpVs7p7HGlpVt/Q/4And1gkpa4+uO2BF+e61NKhFA2t9nZlXdWmKOmB0
PxY0K+E442pDObzubZE8OFpPwl1ZEWUKmDzIHLoIvfR0ghHInqu6BFSUmQ/XbB3DZNLcU4cFP0ks
dvDkis4rMZOg2JizZb+aRB5MvLhRmzETb5nmNukPl5lk1BORje3BnI+5I8ajy3dMvj1Hd7yFciH5
13csoWnTREp7i49nP/lTFfhQK5BUusGIfX1eCQVjjOhf1AwCDeg8FaW2vIwrLFSd7Yjnu8YxHqtw
AkJ08ZPm6hhVD41SfMVvu3Oy1LwTUrrHQib3C6i0U9f1t3hbezsOxBlBGgzhCG51P63OfTvT9PmG
/EZ58Fm4JpNZ+gffObqoA4lCbS66270kBekFlHAqnNAP7cqC7VSCRwsxh/Zm17YWTdxcuxm5ANEU
QK2Z5XLMKbagOUl9eWHwkOxKM9RY3iI1yorIYN64BwRLsocLJAQY6g1cRHG11XeH2MeL2LS6rXfO
cqSJNXP2u9ocpj3VYXvyM54PQ7sSaTUNLAQsMSHToqT2Wg2sJ1Ve0d8gt99SzqMTVyT69tS4xZpr
ha7hnAYjJjjS2BZPWsM9OvivhiAshgLrJ2mx31dtLk48gB3SE6YlTEeqsAlJXzDkI/Elvv5it5+e
gt1Lrnt9rMjodhieUyTwzek16gx4adE4MFClkRGrxs206l+hHvpAoqQkGQooHbIvRtQDVaOIhXWp
RfeQgLQPYB1+lVnULIgJNSXlwWFG7T0tQ+cche7KfalAujdYhPA1F7sBOdRuXDtAyII6e00Uqr19
g88CiydZrjzKqcIMnTEhGEBUbdk49WGLFs8tOz/CUZlQp9QkIUHNKdhePN6BUY5oXN84uX6NCz+C
X/gw0B1WxPqwpewSd5AMjKhYG4dQp46d9K19P+F/0XTxXCkyeQG3kWempwZ7pC9lquvR0M+RYTBB
Q31BwbD+FCa7S7hDHzEFeK2BYaEc+Tb2Emq9xcH+mMv4wx7J1vbqhA1suWVqdR5PjVV8jvThQz5A
HXSajgCL78KoNsrZrIXDpu30JBtvC/bD2lMa0vrtZZVUh3G4t93hGVHJBa1SfoQzLkOoaf2WLP6w
MtRH+k7GYNrmLEDpZQZKgx1So/hsFxULUPdjdXX1tbgn3QzUvFRpWDpDf1i1T4KF6qhLPgyLL4CU
uo62YAhjapK9j3LPrUcUR6yn15HuFa8izUGCu89ra9oSxll7Uhr3AKYFzGZ+AgMaQ2iR1jjNGnKb
Mv++prTMps4oht3dpXZ6P6gG9CHM1xijNfHLYq8CsMVGgaSLy1t2UmCWYg6zaE0QCSFpLQWv8+9W
wutivioVY9q+9kpnIyxdfz8l8zldHyeTsY2G4yPoiGZcpmwHzQVFPhjDgGpCRQIVX7PV/U2+chW1
ILb61gaIwu3bUhVuMzQMQdauYlRTuXUDeoA1X8LRv+/aieCRyhlPXS++5/CH2MjoZ5HSI8N0ZXNX
ndzyGbvPuyJXLNBdWuIaXhbFaAgvNgsWUCqs1VDyEeOHeqAgXWYaTeRkrXFEdvkCPDW5DHn1EC8s
n5DXlFzfpMpmDTFsNE63US5EPsfJ51QO6TnuymcxLJDWyazqnek6jKkJ0j0Zgp7Ge8+UBCHwzNDF
L9LlqbKyL0OL1WBrNeAiXaDXeRfC6dJgke10GIzhHMcNOd0VgWCimZ+z1dtPXCMscmscXmiFPMO+
/B7L/98G43/cYDgGXuB/ACj++wZDYgX+j+CbksRkf/vXLcbvT/2vLYb9N4FVGMe+Y7um6dhgKf44
jC3TcISuG8LB27uZQf++x7Ccv9ns2S3P9nTL5NP4rP/aY1h/468apK1RFuubZ/l/s8fAxrwZZv9l
j2Hgoca0bDumZ+iWuxlu/4mbAVezrVg45MdMt0XkzM2r7S1xpOfjnsjW4RElQfqY5BOyGKOMdDCO
odXo1hOsDtK2yAY/25glC/b/T43W+nuMv/Uh44C6Tgvd3bSytCejykua8cEZyJNNKNtInUWPkU3V
tRua5oulbgglgyLT1494wMZY+1N7Z/Z1cymIzuAZ0SF4Z1H52PorI0gEe89ugeIvcZJgMWILHYS2
HHpWkxdcSf7FGfvhQIxCDFmKR0hDsA0Zp9382fvaLfUMje/cKcFcOuVxneMqGo1leteVCmPuu6+Z
1yC/7+19o8o+AtgnvywL6sE2dRnhIYOdq2TAV0fLgKaxuQ392r92FWeo3ASDjdcQVKMb6WuNtLuy
Ca6q1upC5sDdsj4ucSpOo9cCGWMlnzN+NWBwHcgs9cjkWdNIoa6eJly40I4sHgs+B/Mejwqg/Wq8
+hV0hmK5dKB0Yl6sN71X9PuOdcr99UU68Bg0m2IVYsdPbfL2uBXFSe/WLmREThlTIgUhKZthfXqs
1+mJVD5/75rPk2sGWQJjq9aN7qAJUvM0ec27wX/TL/mjTv3+kAzzezxV06HC47NfqnwKFjXII6PE
KQFaOLEA8w2G1fNoPIDPf6rVaNxVQz7zbC7TyOdHMB2Cj+HBNgUoM4nFh4MCHX4PaaVzkXYPQuVv
MceMyNb6QfMwZQoSzo+N+MF91B6LvBJHd3H0e5ZGsHuk9dIVjKj3brdHgN/dY44y0e3EzQk/FHk6
tjlHjdnPB5s350CQUyT0ZTw4vq5OsEa1AFwLGarVgsWT8425K7oOrbHTizFpv1Bsfm80fTkCH7Ue
9U1/GSOxNWv/ag9+c5r5ohg0KLl63UlAPbEP97K23I5l7aDFCL17x6uDfPStB6sBieePpFDEVvmh
LL24Ntsv7tpjDRyzY1oPlMdFyXWPQ9rvLCRsSNvAL624Zm4eOS03tqXIVUuMn5nIn4usOWRcWWcv
ZsQ85QsWhzhHJkPedes5j7OFxdhIKYvQlRNiUAFL4dso975OZiXtxLRrGBk+5Ihfw0pzmReOxCsI
hnqaRLGWrszCerm81YuphcgVMBVlaxvl8faeTtRupA9FJiIivCkOrhFCYo0mH3Yv01wPl1ml3624
L0+qXSlSHfJFvJy0L115W2kdMVhXoN2eGM5BVm/cB1eH8l0Z24+/YG7AVqdwG7Gy64XXR4zn/D0+
9Yy8MEeEndEU+2UsvEs2FV/0VKgHX5rPTlKcs9iybmbivaVaLC/llLLHRCwxYh19r6SBx48wsZon
8I1754uNeY0nF52tUa6PgPaXE8tfLu6MoigmkQm4YLpPa7k5lGKHwrNowjxPXYo5zHP6UnphXBbc
aILHhIIKH07lTBhDlrW33ErZ+9QfMNzaULJzPRPs282vml/isiVCR5p49xelvJM/5Hs05/059RCG
2T5LtblmIC0kA0IAD900j2d99d89v8+YebvVLrerr0YcM6AiGLv1NPkV8s9u0d3D0FrNLaFHvHP8
eX5qMlzTpdukV3fThTO1oZ+CgYFEY0sOJSf6vsf99igKHQ1eX98TY/G4YqUIlNymwpvMrkWuUnmt
+30aUxzo9ilBo5ZMdMReRf4lueToW05LF9u7wSgyvDRuRxoKRWCpsizK0hQAn4k9LG+073YuYWjF
5j2Q5YOA6n1zID+w9FYSnEEjiVdj7rIMX/SFJ7/xU3dT877h6t+nOlvwDoMFtmkXFfqM45tQSxOt
PBkl2SjiM7NIYr/cb3Rq/hsZqfGdUMZZFdZEJGs8HYcc2tiUEzPlVBpuGHQDdDr5oXL1+WFNPfmR
25O4dy3tddGtS8Xg9xWENhNOTH+G64UmAqcDFLhfeeYPaGtQ8RdoYK92jUZG01cyAwuxXFpEVGVm
PGM81S7khYRjURb4AD8bcgyH1PRe2ay/Ewx/gdeQo1Bz0jPzFiCO6WAGps1LW1UuJ+3aqjszrc4J
IWnFOi0fmOU/Foe/OZJew6i+hWWNQxIB5sJyOOuzo88VH/aoax597YQv90ciU/+NwG/7iPXtIdsw
2bA/0+d8KQg0XrKnWS/aqFb8V+faDeNtWLFFwYrtjxfRmekxa+v3GCNyMBWVPDdFOgYwfKoITlse
jXFDkDtS6MhJzWO32vJlKAcrqDs8M44h/XvPGo86Ao6Dqxil2aO95Sw0xK5rvRdBiZj2LLTXE6rp
KfRSYbAXrZM7tAjiBp3jwzT00Bgd85Ut8kwfbzysWUXAnXDsJzpVkUzTwWENQVSKQagWEJGIk5o5
can5IVPSX0QffKuGwnhbjAtYA/9tKacnCqNva52is0O4vhcFNqHRZ0jS60N3XYnnRhL6LcUxf5ba
9N50Z82w/BCSAWJIvylupjAufx0k7pKfUs/jVMxREYpW6UfVcSYOAyPIsurRpyo0AKnoqge/BHK4
mt/MVrcfi0k3TqXeWlezQLSJPApTh2CfJjrAAKof9J0yUvkiM0iqPnhiRL5bIySZipZMES8KFcSJ
dtTYYck/63HpHbndCTaE3F8+lfEaX1CpwgMwPKSEbWE8FWWCW3b0L1YrI3yE/rmzJ3V2rftkEPoT
Ao+5a5KLwHmmFilPTdGzZJLaZZzjlRgLB/5L13SPnR9ffB5AV4YGQ5DS0Uad6pzrWKdnp9X7IG+Y
yrll+bNdW6oCZBLBMGGm5MpuEvIlE53mudPsF2X0wOodPahp6Q9en0Qa+UTXKv8oLb0+ef3yQ+lg
M8l9QjmBNIyZa36bV5aFDAYbvp8iQUCgy2E3emUc8T6z0Eqqj0k43sHU14DcHqAahanfZeWGiG8U
Cjl4ygfeaWvvJV/R5HU8GuXQ7VnDJadpzY1gRRA8Sm+4H52B4jGfrnSADMwmuuZO2SIUXssedDTT
q2PLnyzN4oNkS+OkTIg7IepTN3nqwdK0L5NM1UW0z72ryeccBgtlRKFLJ1iNJww2xkFv2yLET1O/
j+2eiW8yaysLlOLTJQn2JLDLtqJxb3Bm8BsljYogqKQ71/9a209aCgGAwc83m0lXVK1H3WuZYxh5
92hglpr73r14ZXlg7GJcddbsAmJ7OS6/gPSDxYpZ8tTJyqHgAtXxM3Kw87oqLr3RhEMWo5kzSLPt
Vd4/sE6dZ0IW9kk+PFCzVteKVzFw3JmMFRgXx9QqsHdo6bIbrcQ4lK7zVpkIsrVi1Y8V5qfAdNm7
z6PeXwqbJGhLsr1GOnlcvOVVICqM0Pm+uJrKjn2rZ5GdT/cptRuCqvVUk6LFYJ17vuc7ckztJSfX
IPbUu8s4mTKoGfP2voEDbyFi9FmvngoSP4ZcHvVCxKFvLPrZNs9yq7DbHLMuhQxDZdWQc+6M81Ml
mrcUkTPMyubkjRVnZ7M+FQbRKFm63CTJcXMyzw8yQZRD4N+JZbV10mZ/DwkaVYxGEa6gpe5H3LUH
kKY/6i10PkYZeS3qhc3hgisSE5W4672RoeWMu52uizGFZqGLSjX30JHYRTYCJ0pXjF8qOPyn38UQ
3+8OQA8xWX3z3GVDs3UB5v2aoKOcVv/qYmbeIdLKIhyWrD8ZnGVGlh/atHyEwZ3juJ3OpeMZoVNI
MAqFCVrCXhXOy9ECDQLX5XdRhk1+vuZpInlJ4Bs2fe5f9Kn6yCVMAaXV5bUd8vY01noduto2ZmXc
VNMT7X0XE4LntMveN33rOMxIXh2cjTgw+afm0n5W1pbwJZlNocdsgALGezMw5PRkQdW5Uy7d0/aH
2eilfFvoW6tmieqYXbVvV0+Jr3Hv8jhGzNKfZOJLhjeIn0me8g+DXeO0N9v/ZOy8mhtH0iz6ixAB
k0gAr3QgQVGUKK8XRFWpCt4j4X79Hmg2xvROzOyLorpD1S2RYOZn7j03p6r0Thpmtq1KqKm11Q2Z
FBWrI57KRhMJUd/m0endC+gLSBIYEneGPuzd2S33lfocTCosmz5gI8l2ZbPzx3Frd9d53Kkkkf4S
QMNQ7NTDxqnBGuFAJ5dUSLQTnQUAAMedjzOzxbuUDdtGK3AuDCd80oyzu968r2qDrQ6pg+HR0ti7
cmM2xMCm72nGvjzsiEf/PgZ465Cjv6ayWa7dYuISXNz21BObCu4mpYMax6NsDTKeUH17Y1k+E+f5
7rVUwNUAIIuCkR0fZ304T/FZTNNTocvBr3rd9fPQIpGdcqWfaFgICHWOCAafly6bt6SIVwd7VcgD
hkAPRSQFma1mDWiozkiJdFrQ9YMMocho2uDn6fzmMZi/D3s2njmL5Z23PpatiRtmtIaA/cylnus3
IGKSx48Idbe0kjMx1B8d5EXUZXN1ZjoLgqvDbz+uyN0G7ZXyUE0P3oqSV0t3GFx5QV1YBjYhkbzj
lXPIZRoFYsrIABLNyWjsL4Pl+55shxDslSw3ZYK4YyKqkHsVdMc8VER+dbvvhjtxZxwJfQFDPOMV
H4w/FfXLfkgxM8XR8Gu2MfDmQBRsXE13Pc3nFtcbvxzoz6MCNHKnj3zUkoIp9kgM1KFtHJARGdK9
DGDIroqLNcKZPU/crt7pujziBomJKiJ3FIEPhZ0hkc8k1UUTViAdqhWRsEg2yEDBVGX/ShBphXpT
7c2RUJQ57Nuj9D2jQ52Scd33nNsHNI0/pD3/6hbWU1ZyXLrJu9QDa9uqLL1LE2Kln7LuyP7H2pFm
O91wWEvew3mEBNnRlvccwnUHjgXW8YXg8U86V75hdR0ubv+G1knixrf7h7bCWzT63OL9NeQ+8gWj
nF1T87owtPLJNkIT5t0tI+SXnjU6fnDwP3qLd11n+A/kb/ntosjEb09e21TThKWzewf1wHiWkbTu
gIXlfuLUDWlA44bbo7zFYXuybLO/5gTZbYY+in3pYpIge+jUlveQosSdSebeKSlDDKcOYWKU6B1M
unnp9mts3TqpTfwiTBNfEzk2UADrsIVK417v64MGkqwv4vA1NjpfkX4FwdVb/a9UO1VJ8Le33C1e
4SdZnd3TEfS+8pC61nmk791kYfc1u8gFLVPfGusVCOVSvwu99EW2/XSHenca5uy4zC1yuH4+A4TY
LmnYPUsEpB1Rl07s2Rf6Dj9lCfzQT/qtzrV1nvOageXf6NJlwRSFCOZAdOxhfeY7L82atwrvgIFN
jety8ZvQVvuqQ2+VtCabQtrMoozHk7a4jwZ5lA+V+0nsMg3rWD3UBhHHHRE+1VLYgCukezIQjbZK
nMVSakcyFsZtYcrpkNUMqRyheXyMk9NMKjrt8IVt4nveg9+GN8/AoPyJbSJ5EnnyTiZxcYaU9vl9
Y2He3IRdia3faMpDtWgvA4OYxZDtU5xxvlitdcnMRd/Eqh98DjkUb+2Gkv3Rivr8NbbIHGLBOFoY
V2Ges0qJCh9DtnllO4jiCN+gX/GQ94cRAhgOQ5gMnmE8LyzFaUT0I8nTK8drukfERWCRZul0zSI5
eelI0mHsNCe4gc5EvReNxnwcQ2Qd6AVJjkthzmdG9Acv3vyQY3HXIT7cJkpAk2m9reqPlFUMYBJm
R1YWHdwpZzYl8I6X6Z9UtPqF1fqeCJJmIxjxnoBJ4EWZTIYYnR7fy72AZUiW0hpwA78rbIhWHNms
Jkt2JrimXFPs+kM0Nc6lrCrtiA7sCXoKP3+b6aehaI8AEskljb2QIWJa7cQcJ5d8tE2iDDE+RQhe
tt4kxE8FFagRp9oeu3cDN4YwmGpiYVquKMpBN6UhJX7n7NxK8y569YVbw8dyAyu5691drHsfscar
5TKfQQrEKIBsyvahK4ybvmTYrBTdDJXN+NB8unBxUMm0za61cOyGYXVH0ph9i+N4l3b6G6Bv6xOS
KlGv6pxYduCh6DpJk80KoU0Bv8x4hR1xYpDLPghF6DFPOOe5xbWdRrI9ug39UUuxm9aJM+CBGU5p
PjLNBWz3VCLt8JYS3IRdT/sh5Jmt1mGtNXY3O2kZZiJZp6aNnf2SmuW2EiWHhV6+dtnjJGcCJWz5
y7TiEcG3U16FqJhGjs9JlDlXIgYiZuh3HveyaYwh8TwTiQdsvym+keotkoTsoZjQ77oucZimYooF
jQKVdq6CKUQeB8AAUW0ETT3RqK1LtHQHloBkhg4rDxxb6AE1Jxa9dWIxsAVGXe4UvpZUYsNAf5Vv
a8WhadvsUCeVB4Qi3S4Vs3KniB/Y598qi24cOck9ZvjhdfaolLmf70fh/hps3IdZanhPkLW20cRs
whUPkCrmrWFo3jpyxmhQrGQXtFWaG4KlsXsk7Xp5GaPsrctpezkuEyTGjffIfASbdUWq4DIVKMsk
mbRYcKpqto7Ezu00FgTBbJAmu5pvN0lT+O5ofphMzRHgyD3M2ORNOkg/sva1sX8NA+KhbwU3e/E/
MiMF3FjHH25E5RxP3smRWRPgor+XEqYNo7v8MZ2qJ4moyqf6mk75LO4pdaJTpGfx0YvRTMVD1d2F
OUkFOfg9bIemPKFWwfWojMCOqpZZcLtKRdIWVCXbM6ekPuKuSE12EV3Z/RxqbFxjzU59mI0HSMeE
Y2vlD1fDALBkkZ+YVcCNM1MOcySbqzW9n5x5JSziR+c+kpKhQuSMfho5947edMEAyFjp1qZLGRtn
+U1bVrmbB7Rv/aJ/TQmjwSKbjyaMlwDs1JPOCOXQh+EnXmBtLyqOSYUmmOIeISVyiIPGN2llqgeu
io9z4erbthnxCQxgYAbXOoyiVYHTESDhKq3ddp1WIXJCotNzfTkrUMNjerVJQNtsF6muKqKqnmJy
0lNvZmwEitGqxkARSRtMPdNtXjZmtxjqnTZ+oK2Ar45cwyoEuFXPPuipvO+UhHK2NI/AJ2h48yrH
hhAhHF5/zmyQC7+vTY+d9/lWt3j9verFUdUlFUSCsxPdYfiYjpTUHK6VCaUW/hZJRXgef/Uc2oHs
YBqm2Lz8Ysb80iwdDgy+RJTrWYXhfG4YDo5jBqss2iObCg9s/d+qNv+qKzxqqALvCPvpgxIxSGDZ
Oe5hBXgtWp18SP2Z05T9Lu4zUpBn0uKm5hfxp9yiGqOq7A5c+ccSvsdpWATm4ohjhdnG1pwucNYv
UYYOM4pn4JtlCQlJc7EiFxAqxPqIfH9h5NtvPPYvO82bh0DYVeaHarjLCPwL5skkiSUef/ax1x4i
M3tyqIO2lHuIY+d1LyGg+pBXEJXFSNMw0BEaBu90md3KuQ1R7JTgexJ9I5UMmA5WwMLX7K+iuJsh
EfqUuhZwy2ANUaLJ2kxmNu6ThQoDycRPRJFflVj8vnaelzT/HaLC1ashYnnDIoNbUvKsnGYt7gLD
imKs8/pryEI9MAUItHmYP+2YIWVNwso45D7mkQfoGsZprsfN4poGg5tCC2YdQD9gGzAoM29EU76g
7BY7pevdJpFCBe70wJPLFVjZF7Wym6RIMTJ14bka2Yobab34zCd4eKLodRCD+YLbxtjEmXO0OQRO
DrCyQ1RXIfbn+cXLLWv3vSNZuqo9W+X6/7q/M5JZv9dclX2gUtulGtWH7XTIFA37OdYm86Cj8AkI
xn41yZ7c6wnCwMldDdxu5GcagnwAleJ9lmZM9xhERih2VsaUm4nVjPuZ9Qm9DGI9EXuEyhQINwx7
IoW0iqwNogYiQ5pgXL/MHdYhWs3b355LE0DCzJwRfot8EQTygI57Lrwvu39tk/imzTHOa9X8cOCa
Mbnw1KbEculCPdkCRv0z6fNOeP28kxo2Tw3Q28Zcw4XWnx/xFrqbLOzZ6wjrWJeOGWj85dhEsiM6
3mNZ9s56GW9hxlAU8VCiOWKGeJCKvv0XZYoHOM7ryFhONHE35uLGxHGbg0QJNOH9cM36U08GPrzl
GfYOyoynqXtYoulTeGg3NKemwRmHd62s37pfbnxfGFIhWr/TuzSCPLg21eYLEY9PJB4G2shYZh5u
NZjYwgSDwJWAZzTm6VY73QCi1xTeSwbuPdTcl5hvDRxScUYrzY62B4psCuvxOC7atpjuo6axTmw3
VFDAiA1mWQqGdIqNkKLiXZiQNQ1B6Uy0WTJvZZ+AwIMuSDvYGDOY4Ll6dDNU8SabpGJnm4WH5Qy9
PI5anNgRszsCpaskupFZxDSihENXdNm90ACjcoXPyVPE+InyJRJbj2snwv6zi62B1TECzHWkoQcO
Ukm0WgXi4OkrtVkA4hGJ+x2mYEYGWslvH0e7eraKU7uIY9zanh/REBmyH48WUF0VR+JorGdPHnFH
6akIVFNPTNFMslzAOERmfpDoRo4D6Cq0wA1tkuV9FTGUZjNaqJkLc6TJZ/TFfADAR0pT6XmXRDrv
K5yCNIbm6nJgBKp2oW5MEEmjNtJXS1YX5OH8wWaCFiNFC2TPEZ+NUE8B0gFz7Sp9ZeeNIvDqpjgs
sw40Umwm6klmeEr3I6sKFjsOwdFQVk8r4k1O01theMPBcufXev1rYdRx4TW8O532SIWgmDCHV53z
5/u6+/5CBIYKREKIZmq7D40enycTbogZVh16SZA8aPifGtvmiA0BVNYkU+wwue056xp6FZO+MB+C
ig31+tM2Ia97HJE/RQDHFdVCAyKQoo/4YGzF/CdA0tVCXet+yXyZ8UHPqvmHC8ouIiR26cuWpnm9
pdef/PtPY/5jSIAzOQhht/i73llgokwqi9fp0YIwLXlh67prDjOFb005w3jWDbdm2WFeb7c1YO60
cG7cV3j1++bmVak40JQuga0rlgCGgTCscC7eZICnTIc30yl+qAhCQIL4aKvllL+FaQo6ZOunt1Yn
NqoyjmerZKnmCm+nUZ4GWWW4QegM5alFKyZMw/KVMb7aNncGxzmOgzBjHu9lgDVWblOBUHCfE/61
hWUZ7XKAxlQ6uH5ibfCC3DD/NMJGNs8cE0S7/31vM8BSJ637Yenas0imK1aVaO9a4TmK5LExxK1D
h+M7nQNwts8WpmVsEZxhvqoun3xU7pMuWU7Cy0V0+UqQccTj3d5n/XS2mAidBZT62WrFzWqLho1E
yFEspzveyR4hwEhm53ilsn2kW4PpZrftvvCIssKC+YcAAaYJqwVIF/bWWfI3l09So1AHh8N8GUV9
7N8yXZmnpYO5UI4W71wEZE/ov1HmryBrsCecdKGfDAzzxjB8amkBIW10LbHkW+i3tCydewxN0Oxe
Xk8BElQ/hwO4cdbBnOVU5Kc+NylWOhBQj5wTIWNFxhgEX+cuk+3a4GQ0cOCq1XXTZRDYegfTT1SR
p1PoaCil5rdWE/pw3vNjZKCzZ2IntiY6bFXY+olM1QOpJYwLCvcDfnh20g2KGAeENSuRc5vgzyhR
3KhkvPYRIgAKE3JXfoRp+RM8GCWHO89b21CYZVr2z+PQfJbS/AS/nVu9fdZrsGh6+rM0kLCQIo9a
wNXG00TKI4oRo9uWdNbbMifcZbhV5giRdza4JTeppw8HAfVjz/1YwlyZNC4DB8vYYr16o5iPhvrS
De0IoiE8WTVaGBhJpYf0Mk158Xona30DW9AmatJnh4XtsZvVMRtCCHX277AKIcSL6GTTS25biUHQ
q/60VZi/e4SI1F1xMrs4+/T8xsth8lBBHrHiisNi2b+9upP7tMMH2qOMhWNxTmKopnKZXOCY9cnC
vLfnF4gOumRAJmwMaG5JApZDxjN66XIjJp04JSFfeQi2YmEgRHSBSX+EMCBKUbizmQ894sJG4ARm
f9MHpDtaW27nDL9zsqpKmTrr0Q+LgnVdp/ySCGt3Ov8wpg6+qWj2897lwA0Vo0YdP60WjXzAi5Nn
S7DBrhHyco4Rk6anFtgHydTLvEXJ0N2jTH6IHFBymYlA2fhifG8/uMohm7K59IsBrzSqkWknjOtU
x9A9z68GDbZdSLnroghfJqgyt6rtLa30OynLda5/kU3MbMKaUj/xPDRJeoUX1S79kMEQpxVVip7u
8uXionIMPWfYO8t8nkhax5w7Y5puMRjg5zpaAtmYKapd1YZg7125bHvb6Y+m5fweLst+Spj/tQWe
rFkIY1vJlGX5spv2Ogu0Q5iKT7N9thyrRfCNRiGZUrHur1D+oP7Y60RzAxQZ3ytS22VWPiKucA9O
lrcslJEwwMHMhMZ1lO0ZPtJB2Qs212qijVcsHfsZoJSOrYQM0zNgQbo1FDoosFOHiE6pV+/OJHeF
hBvNKeg0GLWoqWO6DhNPq8WhoQmWTV1W/PTGFi7L+oPZtVfAw5rvzDIUx6RrSCaIzS+XeXCjnzXi
NvdRnD2v1NHzXAFsaTT6u4Fgh0ajSOaac5DMIAdrsUFiRkuhU5VRc6PL45LWodmBIdsbAvdYouaT
yNEBtZ2xB7VHqDtkUdLKHgsGBTvyIX86LanfPSY3xvy7uk5P4ZWI+IKhKWsj5o5kkaiTjj8QDmAb
VGD25Kxnx16VECTBj6bhyPbQRvkvrO4wZbx2RI3etDbycCulfp3ZAYvRfNuEtZ8KzfBJVzrZE5Zn
dJbkbzpEQ0ed8YvVL9LnGh1+l+KcXczpQU/h8E83Opw2sJNli8YkOQh3+WySFSZCQgNDr+ldVpfI
61r2N/A3R8T67ujoB5XwOQcr/oH4p1h3dNBpcu/MIljz87bYu/yVQ+5ON0zDikpvQoa0/ldGqYtD
U2HfEKic+ip3GAWdUkurH2VRPqR57wXsb+SO6IM/lR6DWyrlBYcxPk/FOoJeFUBDzMWbVcCeIxj+
UGpJkxJHhTyvyIe7qHSNjSWGBpin2NZNPe50rWLRzN5iFy3cvwxSQDEV+0iLPlrzEazj8lIXaKnB
L4+U1qNpGockrept53AX2YXOrNfBCz3p3h26MWvHTnzaF5hThlK+l4SRbQmnR+gyPUVFSnNvA0qb
umSF961PQ+ewhcddaWPWasce4rGePitpvLmsjzA5MV9BJuoaVcxnjsDPDiMx7gPOhNxDRGZ1j1bs
xmfWVJcR4SHeF5kcPBL+XBm+xR7wKQj0hzSakrMUbZAVdnxcp/g9Zqd9oSJri2B/s2gEORlsjAi2
qzgf4myPLuuhqfNr6ADtNAweG1e0IeK+Rjs0RRIU7Rjft/X8kd5PSgC/4eM61+VL3TdseQfvM8G0
eYhh8xdxjmFjMdYxZHHOF1qLEkjhZlWDDajM4dlFpEfUzblnFZ+Y3MseqzDq+eQVPkdK4QGMJ4+Y
c+p2H4zl+kmcqKE5+2JWwWuF3uCl6c+1fHEdp1/9HkD21ur6+8vf/hGD6EaSULKzE/h12tzgJ0GC
PgJ2hIuwDha+vxh//9P/998VTDE2PY3n4uXwHF0GtzimymBIdWerT/SZs1TGwW3dJ52WMKvCGbVR
D0EAbkOa9mPw/af473/6/sd/9+++v+Uff+PffYsQE81CYgPOE6RTWElj4g4BsBwTWbKPDLgLetWj
zJvDZafBEMniJd2XcfsiRvEVqai9Jmky7kMJfFU07rl0IYPXUi8PAjkyTAfxJcCNgGcDNkB8JuiL
wDUHBoKQnkLVMy0ch/SOJ8/niDUP00xNorx4uo5E6fRxIXalPesbFKVsKhlzYB/hblLJGUDcZo7R
HaNj2arlyLAt/Pw0MBleRP6HM3PaVjrHnOpmG39c79vCG6Ep/YhSS+3g1UU7oPS2ZkD7UEBdR3pC
hu9GUIXmh8vRcQrlrpysz9oMH+YodHyHFn5dYmtq/GnW0gAO04N7YQkqHeZC8zjz8lxbL7WYGeJ+
HwYURaZ0N+ZaUcpQe1XFH73ziqfR+OiN+TfD1XhHqv0LXH/JUH32ra4HAA6veKMmdDVLa4pt6/pZ
rQSEBDr7caq+ljm9ULtwDerdK3po5tILR8Hs5veUC3uXjmgTGw50CEPdihCov3ZDRQRi1LRfxlbi
KE8SvgNKlWkmvzoGFBsIadhHPDinZus+l1psrYiteWcobNz0y1drKT5cNT5NBYWDbidUPAWRfVWN
d1JE0dkFYeAny0L8qtXYwaBcOxCV+5zDeKDmpaObigkWQwaUz5lm9zC17X2ulBY0nqOgbMqRxfBX
Y/PB7cHmYoW2tAC4KIOsx4gJbOP07bkiQZJdNYi4PcahnItmlxRZjJvGw1A9FY/LrJ5iz+1Yr5sk
UeKr3WjG5ATfBDN3Jlers8Gap6xbSEV6aEYv97FMSX46ZukFQFqvBezneebJjb38PENH67NixLdF
jwfrLmN/0Id4W9FKeBWvhREV5lk4yxuN4mbpPfCm3hgDmWiDus7QfE/G8fv3N9qrhTGOkFUwCWHJ
JHOWdN7Fm5NlD/ZkPaQjurf4VYSogFy91pElMFhmKH3DkYoYgPHT93/Is+8sye+kjSt5XGqHnpnB
ELfyiG5jxhHOLBaLIUyW2Q2DXjP9YvLGYxMTqQkH0rdsfWZpZbJVr9aYEo6z+7RMA/BF/H8HZvrz
xokc4pjsEFKuxoNDPYzGle4/8w4UeR8AmK5KYBAq3BFOak35lkNeTpOLaxtv/WSXW8sLf3S1cWel
Elul87GU+fvUDmgap+rojOGHFcYhW+xUPQ0rehynWaDigq6GlZmwCIYNczh0Knw3GqUfHCtluJ/M
H1ldz2z8mUcNqZbtwzSsNq4e60+V3fzWC8dv4yy9KYQMGx23Tzrm/piJ5FbGbLbUkr86ruNdtJx6
nfZh77CRYjXtptciS4+6RpqiVon4kvbSO03kdvhewdRlFHfV5GlHlbRsHMGqhBgd0HjHV0MZtDM/
pJkDlVp+lOiL5sa5TYxyIjaONaKOQzfHj/naRQExhC+yoFtw2Tywd0x3LNSe3Zw5R65SB5s5W4eq
9n6muA9Qc6lyb7hEEJnr49fbjOq9jpcd43K3Zb18jk0gQFHGdEunIt2G1Bl+WHb3cSTZW9XpW1oD
QfDGtNzhpgCL7PTcYsVMaAbABc4/Q+LfjNABK8nWYZ72OeaVLVABj5bGjjj+uWXjYfwYvGQKLDWN
f/vi1QsTf5O5QZ20l9IYBt9gE+FaiILyBi7fkgbg9nXWCPXjYNiEl7DQ+P6iagQqtq7p6AbD1ymb
oGa7JFc5dqL21jB9FXrlbF0PqXOjljMlU4VhvwdTsBNmhJeaQhHnxLgZGFgHUumMndYvS4Wn1u7Z
LKo1msAwk9el5nuLDl9ZKk11NkFOLEX7ZSZZyXCVv4MCgMZqPdPgEvwBPtZvx0S8An3cJDwaR6+x
2HkO7cVF3/RR12zwaoRmZTi9tesGu3KzbKeP2Rdyqfg0uLV+HTrU744SDAMTvLViVyxh8oDIuN+S
4zHSXRDNPnay49ac2APoUBBA9qgd47j4vGh/Zub1dBLiLLtEXr2elXa5GO1vF24V2GfgXmIkytu0
3kfFohigNzEAo5tcM9HcMT/PcS3C24SceSn46VuvrG6hY/+E4POEe2/50Krq7Dnj9Luwkov3MNpL
/NEW7LQXzSaXNKpRJ7spju+oejVjMg8Xm/zTlAn+jGVgiVmiemadvJvK+4B1237N3ZuDyy8v9Yeo
F5JuaSRPobT+hA5i1BQyGGhiN92Hg0lvWCLYsvCi7Iw4ipl5h7+zRaCjJgkunpEBRtVSXmYHiWhr
LFBcVwm4V7XuJ5Eifd099KDGZbMiQ9sow+btHtyieWFGxeIqX90CIKZQxv2w0wcxJfFz2RqM0RN7
l7DU55PByeY06Q+TkPWzHaKm7HtLHaiy65MdISrJquqpQiNXh3qHvrgjE102txHZqPCsgXAUl4Af
9r3PdQxakcp2Y5e3Ncz1LiSDpJkh3aaJEaIVQNg1N3WEA8bAFMX7KGOnPkWY1gdz/u1Z+V0ZpX5F
6N8f+Jcnt0XyTfMuD8nIC0U6k31VrmGcOAoVWJU2fcLzRZ+Lp+m3HR2NBcLPQoW7c6JFnaPYxjGj
jIfWRqo9tawVHYKYTEXQYTU2lyHGw6qwOPqZGTMCZtx2caX+2COXRr7clZeoydiupgxTh1aHX5Qr
46Mzl+SQZKYTOOua4vtLQU8YZG9j3NeXMiPOrGgTuXdrpqt/+0cG+T7OUKAU1CqzWMYHt4/f4xmP
V+Gy4VG1eUvd0N6RELfGcyX1nryQ1SbiadssJipCsx3Ou4nAhIl8sSyU/al3OtIjluwustfXvGZy
IzJD3DWZ9mIr09szByj3ffyHHNH1ipxfWQcN9KgQjAaBWtpmHQwDT+PtQeXY1Rki13wJiMsI7wf0
AFY+Bkk8Zw/u0ygzJER2iVe2UggkvCnftiWo2hE5JuYNSmJTMEuqMc1UHMZHgi/cPYzWfPtPPsd/
k8Bpr2DDvxgGbfyMJrZB08E8+JcMSxWHebLmUxyl2WHiWTrzMvR6kJi998jLdYDRlwSE9pSQVad2
LwWecVdn87+UmFIopRCz53OSo2hJX4fOpcAtchMYfQLbc7SLYutKbNFjbf2vFcrKY3NbtUTwRXV3
BBKSksSRUDtnuXzucw+GoKeMs5Whw68MU2eQoAPk6tG2mHX4kZfWeOlgtJ1MZV3rcIku//jiFmV3
zCP1HBkNey1BnTSggNNnR5LHpLp6X+vGTRHG919eRgGl8q8vo2sZ7LuE4wLKMP+S7TrGGCIWs49A
+zlfBHcZH6pNSTuyiGbEdCOZcAzJ+/Jezx2aHwcgP2N864ba0UYOkhNWIXLrxv61uzqCpAIEBAdJ
TCWuMD1+4oOLGUeB2pg77ZR57QZ9SfQwZamEa5h3+0rKX7nRgngxkvjRxIaI5CL+zNscTdG0FK8G
cTs7UUEk4Ih2tsg/w3vHUCcXLNgZSehDb+LTE11zwqOOFoBZzKsr2J//58dtjeD96+vkWS4lIOkK
UjjOXwJfAbWGkOVFdASSAlSZtAoJNbIeK35d8LyUkna6won786AjZY1Bc/MM+KOlkhPj4fuw9PS7
mA2FM+ft8dvAltp9c7QjEDwF+8btl10X0dXdN9MyvxRTQghZMe3CDC2jFhYfGtFFT9oozmh4/vPv
xv/33/5yJAm7ErmwIf4CES1B46hyWJC9yzw/IS9lfHogrzv5jGswdSKqGj5KvBFsr8TBarppU2uJ
9tMFgUEMIUVwm9dHkdr5vnRZtrI/HWBjKf2l9exx57QFo24eq023QMRkdNVdI8vJ/+lPmR3fE+re
388qLcEGZ/2vgSNS6nP5JvuQ6C4f8c8U4Mo17peqK3dRpDsfYV2cCsE2rpz0V71PPxJzSF6obpRP
TpJ7FI4ybzlC8A1aJISY4yyRqGtvTH3kE1YJKAhpIvYtPQeITfJCGvYmxzmXJ2ntDGxpZzN+aF1z
2TSR4T5x6QVIyxW45zy+qz3YHTSzHAghXso2hYvaNeXb0Mnh98CyKxT9Z6VmePASKahp3/oBHUPm
2A1JK714qpnl+zWQnsCloYY+h5G0aJDzOWqQ781UXY12sX9ztB6ZfoZnKcnfkUkIpUe50XMainyv
DFveY7PDcaEVR0yXCfcEM8j4wL3dAm/AojIeuqXuPrC9IRzvTnx28e+OXn9nprhcxMB1NLb1e+lI
+E+IFNBiiSCN7eLYA1Dy7R4p5pCaa8xdb+1zyow4rIyP//wUWv/3JLIdx7AdCzKu7hB6zUP6Tw5w
FjyJZuHJPXoMTI9rFIDFaJMYk7d8MB8Sh/xREbVyzzDRPOdGVjHyy6IjEno6fhfaYbvuHBPd/FnY
zHkFuzvf0dmT67PNpneed4uHvcPscAqoVVW/AHR3+q5YEY17u2vdvQW1eUsq7wfCNkQbTEe3olgu
es935u5oHwt2lf/l117vqX+9x1BT4HqTlnAsQzf+8mtrdqMtynTi4+JU1ySbzSskQOi0uZbcR7Y6
F6UJGjYqnyvTQyY/6OqZjuaqjWBv5rZTD53AYwk0iO2PHV20MJfrsNJCJoNnuR5Qf0fFgHJwFUIu
0w8D99/G0nAARmn6woeo3nnsxLK2u5dWHJiVfWQcnR3yicRPqIr2LjcL+9DYfsf+a7ewzvovL4Eh
/+9bD5FA2J7E78H0ESjyv7z1zqDXOIIBag1mTXBuHrkX1Vrsy8x36fT94xLJOGii5Jcj0G6IpH6D
5rprnWg6wFpmIEd800eeXYniecrnDBVzYVrPhQOCqSHc0+USOdskaL55AMyRKTwM4/CzmXT9aDYz
PjdN6K9W6uxQpPBJ61L8KnN1XQMlMZkFdlzlryWLt+uStG9a1CfbJMzSoNNa9eQ58DDK+lkxEdo1
xbSiJauHvNbHa8sK+W6K5k9X7wZkpsWhqwlSTGz52s2pfe1NIa6cl++5SHRwaAaPaZ/0N/RD1h2s
gXuzgSTbRwX2kFG7KFxF24XwAciLS33tWNXs+tm8fGtLOLNPXU7LP+iTizykWW61bdxcVVdn1bQ3
y+oBviKIuhU0g7W3oDhGL+mzaz1rVY3npC8T31U2bgp4TGrxzr3e/A9759UcOZBm11+ECfgEXssb
lqMnXxC08B6ZML9+D6jRajQbK4Xe9cLoYnezya6qzM/cey6rgl6POfK8m2PIdKu58B6jLrTXvYYg
FZtiWNko0EXl3ZlOqyFaQv4yIC3bMP/4FkQSrHFTQwYDBbPsZRZcs9y4MHHItgCHmnVFVMK2LcJm
HdO+r3XC4MDuCMR3hpZuYjMtrnosd0hOke/F9OXBxLDbMSAIg4xJjmi624WrMTR3Ii9YG7Vhwm9J
OQqeKa6o/zImelqE8bn9dIyKydc0IuWa1JsurHY7RYhQcEZS+0kMjlUBSUEl9A3NFP2STndFt3ky
kGxdeiDbKxuHqYcwZ1HTdl2bTPprVzjWmgw9hoojcRmk2qEFFKgtxhiWktuVtywawNa5/M0ocKnV
J+8ZpdjCEvR9KEzdu1yOLHiqQHv6P58shvnvMe+olgVQcNfwbMN2ffvfSuQI+h7saKFt2aYOy9lE
eIH6FixRdEP9muxvRRN9X1RkqIxGS+C6sItDHxnvqhAh9AQGdxqwyFPp+8O11cxoL32utTzyHx3f
i3cNyIKNEr2xsyz3BQjYElhZfnJKp70AWES6V6sW0mTWnf1AW/qOV9LgXYcoja7zuu9GQYq3Auo5
0V+ofgOW855uJltPwR/PO8XfIx15AZA54xayUuLVED8op5erHqv0ybFz1ualAcPOLz9YmzOp9sqT
jKIKdT+vx9gxxNnMunppuXELObxJFqOBdTsfu5e8N8W1T+E24zabfXqbPDoACm6/xNjuSZBfIrS8
muYn4wu100q25XDQiaQYz4IKl5ukJ9IXDsV6cpNVz4G8BovbopR0HfZSRM9bbnjtigTJDS0Yq7lx
D/fCWf354B1BnCpjvSyopl3OxAYEX+8/Y6M9kSAGncK+FROaKwpv6xA5PnbATtQ77PNkLYZQqWxs
2IsJCuQlLSjNESbdocNcGqRuzTJX0stQxvRYk45uEeobZOyzqG1WQiCuRu/iPCY4b5h8eflKBWgx
kxQwmu+l9TlGDzKBrVjbIWY8VJJJmORffoowwE9gjTaBeTQFXsW/V+z/x/z8XzA/FiU3V+J/j/l5
/Bk+2n+l+/zzb/yT7uNb/3B0z/N018BsYf9rRoGhu//A8WNyC3I+kBHwv9F9bN+1fXA7qDN16sT/
pPuYzj9odRxoQLruCQ9Z5v8L3cexnX/rngzDdOjQfYEHXafQ+Tup/qW20/HlkF5e6nviwNXObdUD
JwPW35CtLLnzJ1oTvAdBdZ+HoJ39abwrJCatyUGqyB8xs+rOCjCicuxsHI/rzMk/YFjRKeBfA2+/
iXQFitZIF5Yf3SqHQUVn3DUlJ3k0ATNTEcLUyX6ioS2XqW62MCmbj0KXK40I3Xrk1onNC5kOC2y0
ByOZR+JVsGu8DJJI+wL8Bz9OVNylFb71oHZgxrVnp0FgUxZg6PAmcs3U1jWTjC+Ldtr2XrphQnM0
ZReyE5+WjfaV+ESuY/tmp9YI9rmkFgsgt33JjDsz8vUk9mhqiWiKDYyr6YS+TT7n0MjJeeSY9Ist
7qbHlq5j2Qt70csk4v3fw4+Ax7LVyb6tcER6QfteE54kG/tOCgFTl3ObRRxGdatHHW0gg1BiPMRZ
nSNh1vgGzDBkexOaJ/Y8+lEksxeER/ZQm9j3+JXRwPXJdP3kEUFxhicMexW+ERO60OKnsNs7irrh
2GoWbf2Aq850fe1SOCWp2dYUXksQK0XZY18bWVFj+xlWhJUxFJ2cGdkhy//xEOBffR1J4dYBq5MS
Ea1jJ7YfhWoxSQtyfJxcRfDNgpcwKLSLDiJyI8NYLQVWkcvfh8YbtUtlluxOPnN/ELuAyb658DJ3
OqP8lzh3MCbZOZ/TmxqtL89yQlC0vbRyaEkT7IyV5ZRWuMF+EeELFYRv8fJedlqKALcQ4q6hnUCT
XRG6Mwj6qBKtF19nFWcqYroo4jMyKXoKCV6ui0AlNjroH5KOrr6rayc3ZRXXQkzejgBFV1I43UPR
OPbN0M/K30fYop6QU/BBfw8tAov+Hphs6+2+VFeB6cjoE/dJ5R4mIi1+1bF4HC34L8vUbZPXqdKr
FZfjLAmzXglSGB+RlT4rlumf5HLUqB1t+4ZllqKnLoZ1FOjYjpn5H0de00ILtZ8amV7vDdVZoXlc
KNyO6CnC4uCTGvFoutbZd5Pu7OogqwHTPpBYP357db4P+4rEA1JyFobmRm9lz1scvnuT2qQ+eoN7
H/Vp8m4E2BcgZ3gPFMHIUuGpgGyi9fQYQeyzhFkUkdPoC4NC4f/1nHdvCvfYSINPzNBMQIeLP3T9
Uwv6dxdFIPO91mpf0wl+JB7xixOg6Nd7+oeBRd3K/5OV4TPaVHlpr73BD59zjFoklHEr/v2u35tb
Q9rpMmFIhh1Wji+iNV7GVCvprkgCGBqyTRjLkpTUtuo7/9CMKrhPp9ZaDh75JLnyzxixgAAapAVk
Q+zdRaxZlnbRVo+RK7cwZhCjUk6s62RSj17AxMtV5pNv2icbrexHrsU1UUH2RHqfPp6okIgpyweb
gbqRHuvKEofBQ1qDB3gAW9YPD4Vp7qTDqhnaFcOm+fN9pKZ1RyG6/vsTom3gVyvUCQoYqRL5eEsb
AlMdu+tPRRwf/teneC7TbajHx9iFqNsC+3lBKoliBzPe+u/hH3isYjNpovQ4NjgqXhwjvQTEdN1Q
naVPI2kvbtq/u3gxT30dFY/Yo85x0YaXv0cDfB4waAgIU94TwziwA0cBgwljDO+It9Bfcj1EW+44
j+PQS4b1/jPkuZXQIYcwT81uXQl3sm/tpe0iXZgTOU/so7KThrO9tGSy8ai8CDkbMHQH5iODY1Ap
sSc2pQgcHGcuirMsqH8i/ME1IxBVCyjU8M+XU5ZCn64RwvL8AfJRKtqKMSh2ul8+h7bW4mwy8iNA
Egi/AagrvPbxrnKBlOgq/oahd/EyXfsa4CO6+0yE44tmF85B+pkO64iHq1JF9qqROEsbGvbXjFdV
Fhnpi81O/Sgmh2aeWOvX3meBqfPyWjCKt9Zi5kTJNVd+86pPjICyGL2dUXW/SuP9ZLrGBZ2VenaZ
nGx0UCskSQbOBkljwrCEGIDCcMoFAK8SEYHAW6lq+9qMMKeUzlu4LjAyE8lTrJREleTaUfUsSp6U
XHTxcYiLc8DOFZwuic7sh0LSXI3kSTgZA85sfDVh+uAQD2PM/KW8QahY/E196548Pydwq51TlhlT
pg4wuqeudlphhvQS+dI42iaJS8w0moyfBtLul7Yo2n1Vx/GTCRiG9R8/0d/vkjUnUo2KYCbyQGlB
5Cua6eq48mb8rXf+Pjc/LFRCdGeODaiauhOhQNCB5w99wfdDgni07oZUHQcyYI9/v6IaB7M8VZA3
omAA08HtOxQcTzromJUXM1mKTRPEFuGXtBh5fc2MfifS9tfQdWPrYxFZIhyk64ZPYaIHPWD9/ksx
zxYT/wm8frydxXRiyQufZV39BvOk36dxuIsyXe5nfDiqei72Hgmi2YjgrgJKaxRdcjbBGjXXXOvy
m8Ypu5BhSqq7+2NAoVjYXArbHI3sIjXbeja3zDp9/aEPyCMyksDYTRYyHeGxCClTJMBW/Rb6+dYI
FUHDKu13Tt98cghPi7HW/Es42vTRpXypRZqclD182DUie1lJEHbcDzJ1mb2PDzFN+8acjRJWx6Q7
ZR0sbLs7WIKeKcGmVXOipsteiwyYNMPNcPDptk39G8QGhsdGJ32GgNG2M65ax7TCMtW3NYz7rBnQ
TBB7s+kYiC0Y99c74nvspWO3r3je0WwTWASL30Q9OtSbHtrpAnclk4zqC/Jyhu65eNY6B90hjiCH
PGPiG9Z+DHSrNr+MXDt1AoeVHgxLCU66irasim+SQQSyyv5HSBEt6hraXBy7T6Fsn5nSbluXrWkt
UwxU40+KynrhZHA8uuEFrN+XKoFA+1N4pNQQVg9YYNRX3YAEE3F8OCFTQqfYg/IIVPBe4gBfFN8E
8vFiJjnJBxS0DSWueb0xtkyCNsikIqwKDvqFOPwyGZcTPe3cKjb8dfYVJ83rZDsrxh9bvHVQHuKc
tWp2qHsiXCfHeAGl8RCI9L6UPloUdrJC/+3JJu/H52C01hVi1Sp0UPfP7ECgCUDw8XKteDWtMQwt
J3Ud5j1aQ0uK/PNeWdpH2rc3wi/2LYp7PGlINMtdykm88Mzh0TOtcFlqFcFDsixwzrc4oSZQF2AN
VHZfiP4ReG++IoMmWllJveLdjyTRc79meRfZuLwlm2RfMzdaWMyhh54ARtdyWVtaK0C3T6UA/Oxz
11uHuKovdYjRpInaO+qndMupJrBYLVhGnU3ydqD/9nNy1TIKyMrFmYB7yhcXwFgLC2EuFmgwvjW/
mstuiPIp6/xXGHrFGR7Km8jrI8v1r6LTq20Lk1zn/bjqGqzNDG13uTnd9VWNt7LmjejrxpJGDI+F
P17hdep8+ynuHLK7FhVPTxPJhzHNjzn6X8BwqMlGSIfkhBobXurRQnowNKeQfUVpkSOD/H7wrXiN
U/RtqhHctbjiu9YDtIw0dvLNgUJOPRMB89bOX8cwnLewIRRIBgC+PJzvY/RT27xHLK3+wivcIw5q
k6X7JHL/XXjGZ+J9cwNcgwYFl1Wha2JVXrTer5ePn7Zr3pld281+n4aBurym8Le4J10sdSCrLe95
NOwf5fY/Y1zf2dVP29okPJX5HZG4ewf9Ky/a6Cty4lvXs70rnerDKMnoEBFBqi6bF5ZBC2wI78Q5
gjKqAayR8VpG0Bsy9Yr97iWUzn3ropGp/FtmjteSENnFmJM14wElxA9k19qR0shclE30HRkWGH9e
gLk9EvNRAmORCdrbyr00qXuU07gOgeUgOg9Z1ZZeew0KPEF9g+IbCRjYSYtHWn9F4XhNKvvd0eNr
yP3rAhNZlAPkAAREd2Fr72oEWGuCvZZ4AZImvyrIcoxGkQGFTJWbPL+EruTIija44ZHs43db1Yhc
Ku/dTokJq6fpR3o9Y/S0PrbuWSPIHrNusKRoYLs6uenO6uML+PgOLp26knbPTrV5D9Csl5pINrYy
aig2eGKG+CRrwi67zjC2bhyynKr1HfbiNT7qDyiUcm+LwSASQ3PO9PtA6PCgNLIEP+jSHxtY3Omr
h+hkE9cz+m10FU3wGJfNb8qAaSEVCHIrA+GCTT+8Tx48aT2Q1Ro/pqX1EkDlR+VeQT8IwBI4bY5s
w2r3ziwKLHw57CYTUkHdvZAYk931kD8WQTymGyZQrKxqWjkQGKy/60S/17LH2PIm9mGVvcoIYl5K
daHzs1chEBiKr2Fc1X58ACThbwwXqxnGBGerQVXl7Hafoy4u145XXAheTTbKx+ujB+KY8qwdNX5S
Ilr3o6UQYOnZRdNIGqkd79ITcrAL9ZxtrZ9QtDT+qiKLbeVx9C8tbXh3G8FWmc2fE0UBjjIv3zVO
CsWyJIokp4svWv3b6JqGNzmhPr1f5tw1dkJBPG4y5K6vbY6Xny3SSOP/QFC1wpLmfpgWac5hydn3
7mjIVr2IDKKOXTyHHfDx2iKZHcLpLRoD3HvkzdaNdw/SlGaisZ5ZR3NdNnOiYeMuws67oNOE3csB
LzL91BLoBuM+8I6+duy5Xr3c7w4A/GnQq1F7aoMRJ5Mfrxo/fnXIRNk0Tj9L3H+jEYOY7GIsnSne
dKO2aaxD8sykXR0aF9d/kkXZ7En9n4//Pmn57gukFAiU8+d78ipmE/x//XN/v52wO6Abq7d/f5V5
OT8ow4h/+5J/v6mTFLXBhnT39yX/PtXjMQI7gv7B46INrJC9MoPZRZKTbWz329Zy9n1TnhP4Dl3R
/0Q5xWw36q8MPE7xvtV06JUaZK62u9hds2eyjKW7YzEt3VcnVp9pNf2IZPypLWw9ciRi0rf2Vt//
TCkrMhwqj1xixzwia6UbcF9SKzj4ghaTbf7gMktTL1o1lXEqx7hcqu9pmilQGbeAcoy7GvYqQiLI
G9LSSevziTnyKoOTs+vwMvIBGM8/fzVlpDaovhZoWYXcyV5f/f3m34eo67Cn9s5Tjedsrcz4AyeA
e9C7DNesDRymEotskMNyQPmCpgxBim6HACqLHBqBKYmC8TyJR35+jFmXDyzju+xWOga7lwTpb9GW
bFaYJo0QKw6pm0Gsc6jOJhPePiHlm0mgxq8nvEBFlLxPXtQtAOqZsCutGWDJB/M/f+Uy/6OUCnkT
D7NglyX7fkRWVJjJQzbnJbfWWRPONwBmx9IfOjN8zvrwiMloBVr75DvNF0mWTyIedvjXHXM451Bs
0/yut/T1jNyyDblVyXSyDLL2XNu8Q/G+th2czVJfQRvbxkNNP7PKUN4FvDZoUkg3MY9BWYTL2daW
27T6Ir6pWW85ynXnijVA7veaVJlFL4pzPPjf1ejtY2LF5xLBcShnm2Al/OzGvv0oiEjr6ttAEllV
1GctDjc+SRyGrr13EMeY/VHi1+SgqEUto3dj0gn8mCGMU6iY0QVMUxqAlLZ+9Qq/XrGCSU34a7I/
A+ZhpkmM9ZSxaLCPakNaTLRIicvBkIbIhHA0WRvc+6yJg+RCBFO9HGCZkB3YbxUNNYloRJnjUIVR
WGePpWRwWWZAUyBmZI/jiJCG5PEXQ1PbQEvoL4aDbxKL3vQbPes+A09LUbqhQIur7GqSMaIDM7Ct
6jet4Phk2gEwXUsigjw4LoxhD86NIvnjXHHwgyRgQuKVe/Sk6K0rVe1bdi0DAk1Cau7qPHgCSayv
dDu9JLWAmFRdRrvwto39NuJH1TLop1xNhzK5SicqKIMqjD0AjKgbST+U3TZHN75I2wR1Sv4Cnns9
GBYmnjhiwhrFj5WNyhEasSIVjCEVlh8P1lTVPEyzMhRasYm5EuRBa49PkcPhbasmXGn1W8TYwZvW
AR3TIm/aL7tEZmfDBk/i5Cspc1LcUirWdOxXZn+y0+x9CGRzsPDv4l5rsDXhv3XJMsurOfA2iL7H
0ZLnGLBBbqE+SbnGMs9/SVI2rIGUj0msaGXkxIyof60z0s267Kd32xecb9sknb46v4b7o814KjKG
l2bQ7/PpgWgp9Om6xBQMVwmxMFYdnJZ2VB6iUZI2LZ0jnMosi+9zoV9CbVgU3XibLZJ7o3u1bRR5
3YsU8YEcEsKtSHWBmpAU45xFYUAykkS/4mfHHOH8Npp1QpSyJmP2UpKUTYV+yoKWAFxrxH1dn9tM
gVON38Lkir+ZbA67WhUV0jm9cOGAuJxocNc2qo/ufBWEb2yjvww3xZGq3SHDvQThs8cb0VJUIZ6F
888LboYPni2kFHGN9qEG1oRF+4ji4SE0Z954zx2dHifMtW0jHghr29td+ZHWc/xUHBjYFn3YKal8
i2wQ69Vkf0KQyxcCnfIyhwRMktJDPlW/EQeFOdW/CEeXetDdMuwmyFPuhjZA51J8kvX3GXAoGEb+
C8vr1MnqMArxPibVO9txekyym+wCiXLJ7F8Z6Jp6eD0ixWTCztl8a2xCWPxpekRa+ICrESLqmnfX
U6n3N2zp71UAF6+dnYA9W1W+Qcymw7DzxyeZE6YajuAW5lI1qIrfDtYbZGdcd4H11HAFyNC42D4o
cx1vsjHOTDOxGWNawQRdIVffhmnbLTOI93O+TK6wKiCyJzXfLOMsqd7csTiXE7LhIbwlarp3bYqy
iUkxgaqegyq4T692CcEzjgmW70iLdizME/YpNnAKx5Z4gP+ZLJtx70CyZuLrMZ023nrdh7EFHc2L
zbWgNiRiZlr0tYm7MZsxgNkcTpUmzENGKmhC70IKnqkcbvN/MUkOj35GyrPLiQCAemN20RfZbkQg
VyVlDj9C9Aazj5ky+q8OsBP8Iv/JHIxT7/KgQGXcTLCU3Hxy9k6WX734S7XOeEIiBDrR0UBgZ29W
jEwbdMzKm9JnVtiY1576opxzW+LL3xupy3jpV78UH08k/pXrcMgIx9bp0eA3uOBS+hGdUKqZAP5R
MDM703CBDC/C5YcyA2p2DS8OEymuSQJZ0ESCgUvvWI/xtdSC/Fp2Oj30apNt1zaS+mdAKBCw+Wvc
GwSzoTCWfn0NjY73fduvx7LiXWnyHwh+de3N7XaJ5UsvQ+POrXQGgql/5tmHgloQFRUyDtEGPUIx
ydhoFvOFnkN+bANIRLhkSzhPGCbeB6dmumM8BREDDtX/UuM+y+zBkarcxNBrg540JF5bBNZaWLhY
O3GvxB4pREOEUcMZMdzZHApp+uvgOl3XPVmvw3gfVvz7mVRyU0mbC5UFeo7UBPEdqCQnODlSPvUZ
MoJWr88Tsppdh5Fz0epHM0OSnLk02j7ubHQRDiNX6tKW4ZMOR0AZLN2m5RTXJTRboJXc6AkTOuNt
Mj7yPnkeWcGAQAmYM8wnZN2+aYP6cPFHL7w+Wru5Mu5AD7Nq93ITFxnf3lA6EMD1DpTIHDw6FMzd
TYT10+SQ9YGvtEaNwtpr40o4FijICxYi0lgz4A6ZtLE7r7rI2MZReBVa5CIDIRzbDlPv0MGu6jNh
4P6JnhoJP7Ntmk3T+S8TPiOr775kDVR0sKeR91x4EZl/a02mpJ310NXDS2X5ZxWyy8hq7ZWJraND
Kx2iklgujRGlG8Xcs1xocTx+os7eEYeQLmnzfid3IoVH0bOy5yOez4wJ6OYi6P1kzXzd3wfxJ2N7
wVsIf4FNFoJlvrXzNIVr43vw9LWdC564KE3XUCXRBIv7hdt2ahOZ5XNkw0Ds+AZUpIuFapgqT2AR
jbwM7zSH8GuflzhGW/aCKqyRRMHWsJWz6Qz/i/JmziAmVXfSVqGcFDXJ+DtE3Vfe2JsuFtSufmwu
AsOlgQyIn7TKs9HJZ8Onf5LtBWQRT+9RkNa0Qrt/0UrY8IAFMaljYs+a9AkdPMOoFcWStM9wYwf0
uMTCZWFp3EV5TvsAFfJZr0xghH3or9mwQbtoP6Ae1MtQgSgL1KnAA7DCqc1/HOa5BcBXjudx5eAq
YWtDg9X6i1gbHvW0OomQM4+4B1z20bgXfvUBZ3GLhWPf5QNDLIU/BSCNS99koJ3ojfxp6IlmjWud
KXxEMqZb7YsUqXhJ5NJYtj+FRlaM1lobmzm/UT0bHXtpNwZH3MfxZ3WEUaMOntK3BPRGTnJBpm5S
mXg/svWY/7PXw7C3INCYEyC3WUH3a761fJOTsIP5MsdSSV4fboaYotx/QclO3RCqD1CA8QKmuW8Q
QdVZEn9Hqa/bVtxoaB+joP8wUzLKyEhZW9iDtp1uYY8R4zboZLhUQ/PeZsy3jFgmK5I+07WBDNsY
jYvDotCZU8Ijj5PP0tKTVsUbNWC2yHlNpmxTwOFwpVOyV7tW+CxxGpcSFHx8BU5tlM6wypXWblz3
u7d1OhihLwxpkbKpG+4KdDbInDb5rlmZLfsCwEZG22wyCcCcoHGyMwTkX4ZVN9Mi9Hg1aO27E0Qx
4cwUxnpgQouGEYTc9jnUNMIlJH6XnkxeGFTeuJL68IX7XV86uXn1ZJQsvQHIW49wxu357HDfOXDb
RITMICqPym93VeNPIKu9bmkYzWrMkTZVpqbAS0/38P1nxdUEPKkuurWJ0YBgan0WFVBMOi+BsG72
EGbLIGZK6BneCkjHWxnGWF+eZSKLVVT68P2AhxwtsCKFqDe2CaiweRSVKVaKA+aQT9mZ4wER3Sl3
z0HGO5nNk7VLhOYstNDWN2CXrY0cuGQqt8HSmho/Mc0f3AMuWgh6TYnzLVlofZ7tU4APUd/2uzwj
ND6z3X0PbYXTsNlTS99KybIn6aOTZrFtiLNhH6c+O7pM34cZ+e2TRxni2jbQhGk5+G2w1WS6chJC
BgqMNAu7GTaekiQZxLhaEpeGfGq1V9wWh7gOZsfeiqDZox5WGK9DBioWKWNre0zMg8pUtwjSibOo
9NvN2I2fJuKJU0aeN9szgNL5fRwS91xr4hRI3JghCioWSUQSJVgTg/ghkD2Fh8d3NuKEr20HpTgo
l5h09YTt5KJr5D197EbqOnG5CZtaBHJgQotyi8aQoKmrg/GN6tWTOPay+16F/kuAx57k8crRvpnO
rafO3aJjhlvHNWP77SUwQbRriYq3/HsfkQI2ZmC17gQarsGuyo0Fz1aHxlFiDlhNkeCM1axuPTIR
AcpydgrzwBV6Xwl4kqKYHX4wFAcCMvH0UW8G+BiW/C2GbeIL/U+xc+TsZ4kwsBvcUUBqTagh5EE7
8ySHfWQojM+CHMujrLRLnTbHSIgnbyQ7ISBU5oJyzGmyTcWPtAvLMNrTlhzBGNvsDxiHII3Yp7W5
RHIE6kLPr6Oc7iwRZyuWOwu9a6859OVtB8kEwZ/idiAHSKguZLlEx9SIaT2l0YMFjxtYZYGAP670
mxeg4XU06wnJ5b2KOknbEdFyKuspDurNZE/twmbpuFcGORiNjxaPmf9Gb/OOwN7pmmkwz7piy+vu
ZKXaGVEByo+BDJNJMZegh0O8E9cHZ9I+6ih58l4Z6B8z7RnPxt6C7r7qQ+A3ps/Vo/9YvSKbu82e
U6wm8yyIjYP80Gm+XEAhC+QNN4UXmlRJnsnJwjAxejmIXRd2J9voF2V6rN8KUNwT6Zzg7nfIK29q
DCF5hgCO09lwaZXERICYPke+TZiVTrVnFhFWskyctVQcQzBiIItTRmvyLUY9tB0rb+BlHjCoOOla
9MZ0kE6ka1CRQwA1pbegoyiWNtpcNh/2OVM4GOSS68LdiZyYqpzlsrasXTLGO5NJNtftUbGkW1at
+kRzibDXrouVpeYQ4Ir9pPFttB4EKwFnKLdQYOc+psqtR6Rw34DG0JCODmSpshtSWz8ra6rD9Shj
WiqG8rUFfYidJSYOk92oTxjC2kg5sR3JWF0x+HZcn/s5CMYzBDKckmF+HCpDbVJZ60A/c4wd7W9o
JIy50l8bD+Sq4hnxFDhAt44PEkkM98BGRPbnCCrKd7QDQTlriE38qVg9dWXykNiMLRERH4Kpfxr5
aUzVvY/xR+d0uO7QoZDvY64iV8BsKEiqKkedl7rq56cpue+snIBm9D+GIa+B768KnjXa/fwBo8yM
NY6yrSpFCIIl/TYjtjy6Wz4GwbBDNvEmWb9jGucg8uv2Y0qiHZW0LiaBCUyx7y5LQozN50ltOMr5
95naAqmUz8IYTi3u9U0wMq7rFbmkRZkTLZB9uPA9ODnNI/aK7wB04mqg9qe+9R6Vu42U5W7KpL+O
Y332/c5doEDaIayR64Ah7rKHTbv10vY7NXq44yMVcKaL+iZr+xiL2aLUpZtaaMFMTnvoup1iq8Ki
UEdOGgUvLKaaDcMKnpuOoDSwoqu0rZplzuVpM9HA0p2/u57oIH1zLXnRwLnvHxLu8aXMwOzkql1r
3Jj4/ftV5RLkXObtD6s4ch8shFek9S0Uc7pi9DPwltbBHdhs9yy7mGiCTFK84PjSnAxJa2+boytq
Jh22/6BFmYP4ov1G2kUTBfEX9MTYbUfLIoy1dQEamdq2jCk2DeN50rXvJhzsQ1uV+0b303vvzns0
hqg4tqG36MvEZd4ZPrjWj5sl7bVMplso6w4AzyoYouEMdp23CB1Xmzbo7WbUlou3SK9PGGrVqQQT
tPUILlzGXqgvarfDvN+WLwQw6q9u69w3lvNZOulrmGOUtZNR33CqKXHvMGDdWn6aHJFG1WxyKDjh
jTsnN+eATIFNMGZqVrpQJfnF3n6oXtJ2GgiIdwEvOvVn2ar6kFcWRk957Spw7ygHrE0pGfhUjdaA
7qvwVDnbqEMiCQU0XNe1vcAxfQ6Qt+8NNY4XQyR3Wdg1hyBu9L076RcGB0yziV5rCJsFfbvQI1nv
OhuUWhz3OtG5DZd6SvJ82LcU2H17R3hQ8B3lrNgGQjcS18dWEGRbUIrVSje1tayHHttbvAV9eQYb
yp1l8TLwVHIeR/fBIODnHpTvHiSVvR1C4yFmF7UbdKihYxccSsc1ALLO4Bhsq4QBnDSBZU8fjCeD
CaFjq2mTwpJdpkUP6tHyPpKKsePY2NlmzB2WhymcfoMQbBt4CEDAjvc7+QDou9IjaXXPxtRGq8Dr
Pgi/87cRJ00BdXs1NkzIgqjbphYwWSMD5kYjjFmh8Ns9OhCdo+Q9Q1KxBGKlbdi9w04EKAeNQhAx
HuvXts5Tum6SfiRIRqc2YCggKc8/A91Jn7Mgu8WZ9elkWKCqHDl9BoqxCdbpDPiMeiyZqOw6nh1Y
vnP3q60C4X53Tfei1TgVYrfYBALJOBhqZ1tzL2O6+YYeSmHqi5Y+sLr05EMhjjn0ZYVztQ73nFN0
U0X00pNlu0ktpH25H2yHueP8joliP9tx/EZEpNzmjKtjrSgWWZvCzGzLneXZBx1l0t6qqa37EvJw
sxawdNBmTO8WzfAgWLtWSQrrki1G3L2CaY7Xftrhrm4C/HNsTaiQf/qmAkfSAlv0u65d+TFDu5pQ
y6Ukdn5Njleu8Xqdetkium05uRq+WXMOIYvJyImKhDWEOFYcNgKiMNNh/UWnul8JpR71sOlIoWNM
bJcxEUNl95jHIO+71iVrKHCslRNJwB8cTiohLJm4Bh1wM6GappMvzRL4XWVaQPsmrdjoEScfWhKi
t63xo+ny3y4dKoRS4lo2ur11/cnZZOwdlghXntOYErCfiuf/YO88lmNXsiz7K2U1Rxq0aLOchA5G
BLWewCgdWjoc4ut7IW518RnzVaf1vCf3kqGJgDh+zt5rdwSm0GRHUJ955SUGUnq8JpYNv+rvdWBa
uxqu4mrMyI5BhtA6pK6k4T4KBOAQIusOQT7kHOVOfnH+iX4KYs1/f5vJ6j1d/DxwnF/h52UqSiHS
GyNZHIwE49v5gefHVLWL0O78O318f1z+vGOYVtx1/j0eI+46P+EvP/68/p97cIy3pr//Hz/Fnw/5
5x253rXT+q+3CGhhK6+2u+xATB/7x/xXn9/9zwc5v5sZuWW++3njSkspIc4PrVN3av5svz8vfr71
51XOP+ne0HA8sJPuA/UqzlTovC33RT6Ye2nA1DN8+L7nn0K0D39++rnNnyYYqj+/J4is6Kr99yPP
P4n5TP1zWwvckqQ0e3e+/c8rnO/98+Sf9/p53q+XcbAZEegljKXh0kdfx51hUDeIq58PUpsaE4jz
a/3lxxIyNZCd+eOdX7xoCrExB+cB3g9Lc5Xq48bvCD6dadjnf0CgF8wf+OfXbT+/nn8ClEAwVBFs
ft1+fv75tvOL/Pw6UYWy9sHDf773546fN/u57fyQjEYWHfj5o/16rfNtv17m/GsgsXQZrRMt6YBs
f17vz597/v38UoSiJtPy18v8edDfvez5OekUXASEC2/d0pUXbUFZZtjwls+/eiHQNmf+59evOnkr
2eLX3b2+SSZ/k5BrtQ31mfAyv+TPP79uAx8cLqwBv9TPO/x6m5/n/nqrv3ucERAWi6rz/3xa9IX1
BTD3883nJ9jQgIDD/fenOr/oX+7/9SZ/e7cW5ESnJd36bzfB332uv32Z8wN/Puv5MefbIhRk696z
vrq4s5fofJERGozQFkUvGX0YudXIawFNb/PndNFbj5qDsXI6RWb1cD4blLTwLqKELELbSr2IKzjd
h3xtpqlGS5Elm2tp80UM+J9hvElcB1umv81hRIaEC5Wf6NY1Nktst1orAgggKVWXZkrrDLbIvR42
4HWiZJsO6r4GM7Z14XcuPGB8i6FF/de5YlOF6gqq68mZuHCEHTVzm4/XY6U+CTtZpZBoEKXN+Efm
sPQA61muO65wYaJIM/Vwmxv6Z5ANhHQFAMNrRBH5ANBLNg72uDBem2RhbUR6ymfKURODDi0mEluB
GecnMc9hSqtlCpJDTEcLwBDbWQVugSCAUpgpegWARIY3Vd3tIcCTTdJP+g3Z5CZUFj6Zy3J18J4o
TVjayNRAwk6hQzqV2EBVoxJjBq5ylvps01XJWoWV3hXEZ5eQ7VEDr44de+7HYGpB6D89WHZGGF91
QqVbEWtmv9R9TaremG0ooOK1w7WdCuUYCSZSCXj0FSv2ctUW+zHqjnQlWGMktAE1vWxXIjEWOtAQ
9NJ2vOlrth3Ow13oR9G9YIY4VWa/1EJIahUL89YfSbcYvluPDeOr4IWZOuNRFRzFmBKBBMc3nGnb
RgWsmdnZ0VR6hOgpYd3SRE+1+k5CCkhdpyIYJsffhtPC0yq5k4AzkPz429h22dI27fSq7e01tfEj
teSwaWsdsJBsP734OhcM7dEF8lyXVvLW0sbx1tQAMnY9wGWmbkvc868tcaJrxvf5rtJoEFRdBFZh
MvqtTTSWj0Zjbdr84QJd4y71b4Y4aHZ+y4ceJjSfAisACQR80dWGxCLAWCzDiOP1wahkHEvSZGUf
ad8yzMkwHE7zHmQmrjxl0fTFCJsyuWU8UNuvUvPCy9LsPmow+sTY+N4SGaBaDCNSuQgS0NIGFc96
yjsypiBWAG+I3bbDKkO+Zdmptp1SHb2zHBmK5MwWUb48haB4CBvPSLNAeDXmBNj4vJeLkmxVyEkt
u0GNF01HiAPozVy04c1I0OdU++9VRiSSgF48KphxPkktvUFdZlgn+gnRISqwcgXRpzYrX0vMq2tj
mJ6DGvqiC95e+yI/HfFJbMV7/P35Mkh0OOuwoCyivMNI3Y+Gjz8tOHY+1XeJ13yTKsICtPQjrYEA
TjWFMY1HAsB8YqI5oJ0kD3FJgb6yVUEvhAD0M1yql+CjYsO4EgPdiZzpa6e/ObVN2QNEbd01d21a
PyCmh4tNp9LFFG9IdckMDZiNJTeZVI+lHlpLGz4EwG89p0mjWG8YA2w/QY6XHBl3JMAIHHvGkNXG
rZvYj1pCUxTbWpaxRmrzWl8VSXVh+YbAsd3tSN9wuG98EoF6C0XdMDUuP5PpeSLPA5la9EFcJbN7
88GvoweF++BQxNLY9IeApFFXBW9yIGiddtUwIsYDbi0Xbmh+Fxl6at19SXrnEl3mkyLQzTZ5WG70
J0tHfycnO1krJC3gr44h+hBaU+M2jSJ3EROluxvfXUUccHafFt2r0RXMheR4bSfaqu/wDLp0EjFJ
cO62GYTVwEaNAkodWpiVYJ8gcLpDHZe8KTbSoqkQwmCzIMIOCxY2rXopWSNGOjW7h9+H9Fur2jS5
E96gRpE4b4OEDBnvwR1yAlhAORYaHYcse+5Fl60M2B8I+2hHtG3+VDmGtXTIycgGiNoiJYzBbXQa
MgMTMVT261bLHuHM3Khhbk4/KZepL7mEWCkRRMTmJ3Ewn3lsfrS1RZejQeWuO2IB9hLHTEe5Rn47
+ZsIac5IvWgUzwYqhSFH19mP5Z2e1Jd1O5IVNR6rjkZnS8PK7PnAkbkJWqx3ujQbgstc+pp6dcXc
ahGXcJwtT7BuFcO+JE6Fb6RI3WqDXoT2qHQBlRv7hqk6xHyIMVl5mac0tiyPqBz3rQVuVQ72deRn
+crWSWs1vHohQilXXR+i//D7C8lknexEe1Vz1V13MBNR/ql05WrMbhD3geJ2CiA5lvYBi+YYhWrY
WjHeaBIFTem5W6be97YxbT2Z29vSNrfO1J/SqHgAGLOxjQwheoQ8BITtS+ywm2nlc6CTWaeWIoKj
UNW3aIDvcyd7HCeZreymvY+a6aMc3CezRFdDazgndsoVw2kinjKl4Wq0SFkN1z2BVYCSNTOZS4Yy
rt3u0xCFSuwCK9dwl6BUe2Fq/xqI7N6tuuPgOotE7xG4ZrvWzl7SgX0ike3G7KgNLHWMJkREIz43
vaGpRWzjdQxx2Go4PlPktKCsZiGfypj1xT0JlnzCJcfm6yiHV9EyE/QyJKF+SZsgZuKbpx+9Fz9Y
9fCi6ukrYUirhLWdVAzUKb9nvspETi9vK1ylXawxHU8N/rGiO3tCkAJYWK1TAy5CjuHVDsRb67d7
0WHLobsJCChH+iG9r9ZuJ+K/GZwTVx/Dm2H8pCO3mJl/9RzbGs4eIVncpEJnlYQwYo0paju4wf4F
MNLcIPP35cCYHpMaqWCjTWZtzLVZMw911rFeDhG02565m3XUdRWSWuKRF+x86DnGI71/Jk+p2+vV
U1wRpKSP2WPQaAfOfHdxE1akYntsenFpgAssia2TSb8biOtpdy0tZEhGDicJpBIxlqtFz5jwNRoZ
DHZedRn7s3pBAq5oR3c1EKIMIo+ocdQMZoFJhaO398MvMhKA1/bOshiaJ1QhRzOQ1x0Rbl7X31RS
vDo5YgLovsWM5XzxggD9AWbPZTvR1LJsesMT+0ZqE5/DSeypboyeimYgmkI/ckhu7W6cyBJkSZlf
4g1AbYMZCM8Mh0v35ErachOo8EUryiuI45DY8aAs9ZntbuXiHrz5VzUbV3KZ9UivuwfAx9muiZiq
IOjxcC3gMUB3Xgh1QLoFVaYLX7HBrDjlmhsQshuvVSerCU4SEOyqDtHSZ0QM14zWLQ1dARbqPEWd
6gsSPazJoclvsZE9NqMH4YwTupGvOtMLFi0edvosTFbzO/TUFfscYiY01AsAPTEApbUMXXnPBY5K
8ib4JL2pOxqjXLYScI0fynsNmAMDjO4VzS8xVVqMXbZ7bdpgI5TPVCMeuRfJXEaTpmEqkpVlvUI2
z8FDEVajCawF4zNmfQhS83SXT8rfEwb65FHUV1zBO1WhA6c2JpsSX6fiYhgfbfxYSvRXQ5Cwu9Tx
rcHpZ0WgD/rTMGVMWB9FXH57bUx73GBcnloPpOteIjh5NwZUKVNDqJaBSSiM/Q3j3lMn6oNLsSho
ssFGuqQEARbpnGB0PlJrP/quVS0dUNTIdAcCYlkjp74aLv2AS407rlK/exNVzNXcvdGgySyANSLd
Bite9SS20bt1CAqkGM/gKvnUYG5mQziPv9UmsOXBKY1mwdxdWxhD/+CU/downYHCSuPa6rEOdrtr
bKgMe7X02qI3zsz1nZZYsWXMdkWaClPMKVJbdLkWKQYrwy9AUYp3Vsr10klrZK8GE39IfSft2wzN
t7hMIUszHYwjeajsy7zSiSaKEBNnOYXo5AgEd6m/hNk6gzdPTRfcA+v4YrRjBfYxHsI1kvfViFN6
gdVoLZW4TpRtIyKpX4YmAR023U6E+khVvdY2jIxhTkACfv5Q2UhGhyp88HsEtLUuqDsx5aOVxQDu
o+UgzSpEnMJ4ZdopIBjkmr0lHZGCqh+hPLvmxrbGe1PHvJRwBEZsYdC6YpacfTkISkhqJgUjX0eG
ixJkeJ2GC+Y+D5nHUZrnfb3ODbaT3duXYshPI1bmeZE0E53aU5s6T8C/0A8q/lHq2WwPGrB9fWAM
4Gh3sPE2UBwxTmiIq4ljwwc6PvqzdxeweJWmnNg062BF7Qugy3eTsMVNaKo7HZLnKI1kOYosW8YN
FaETsPeXGpHXFCZE5oCrW1DjyxhJX5la3xbjCkKQui+G2ufzJpGKjgnxUb+JUdcvoprEuoDZvRaw
l3iO+eb4/lfMfAmrYLm3zB7OMsmHqWnc1k6AdMoIEBVbWOfS0pmfsI5jR64QYO0GP2UwbhIMiSjS
M4C3CfS8SyNAwoO44zkx6n0TygMYuqu6RPQHHu4hyYpTpLvEG9YrMimhxMiAGbxhQhjNZstfslqU
7XRJK+C5sj9HJElVPiXwBRGTWW134xX9i9f2H3EudxNDbdc0XtF3OqvK6tNlMZGEMDTY+oCLLglc
1Cv7TqXeTccwdDEm+UnhWNKYUS7KJHiB70f7OrfuQ3nb2TqDUJbuJMcDatc9IIJRccoc+2gbTD5T
IdcEtmDU0L2rilWHAiyxipgKBHb/YCrtQQ+6YkOaH+w1R61AG9zkhB0olYR7llrPfnDr02tHZJJ7
C/KEMCzIhAKbAtP18CUlZrkae+cC2dhCNd1WehH6IVzP2UONA5RwrhCoLxS7KrLW0MVZiSkEb/gN
irVmunSeL1qB6dJo8fkJEjqCDu8pkbp9rT9rWXbhN525DYdxWw7hplSECwuS75BUyY+oblejY+2p
L/CEU2D03sKhqmT11V/p6Z5K2tlrs/IEniYKGeXyNu6ael/D9xE8F7WFBs9PPkcPWKokQ2nEkKyp
jtiFwER0NT6VdpytQ3ObgSFZFIoEoxZXi5sw2rO757Rgwh4y7VyFCd9a4DZoYYIetyNpO4G342HJ
LL5y04dh4OrtlAhaq56SQxGiATa9gi8FcjrwAuDtn1XoCZD21SUR0BsrdYiKGIdDlZrvgCB2YZR0
LNrQI9fyI+7HhxQVG/BsyNE1R/w60DzWhgGHUt+3l8W4CTLcqjPzzWxlzeRLMAotQ0HkyJr0k4rg
ARJjspBeSBx/Egl01D00TSzByIEKHWLp43YXDaVc+NTZi6Y0P3sLU0f2AB6q2CJ8e/VQs3jTQP8k
yPepVX2WzIA2Xpl9JhlW3171m9qMLieBULXmnzl2lCyO6aqJgp13PXA15VC8xKn8FpvhxnTUN0iW
yzDA5xVzjjI8kqqU9wgd6jA2GkqOmlV8aTVXqrHRlTH985hepYG51eZWeFSNx8zR5TqLi24TI2B0
GTaTMtY/coyiBjEqRC697a4bMZJ3HSzyqSOpIon2RqY/4EHVVjHTv0fbRDvS1+GNjD6D4an2rSf0
M/deTmxtB3XFQWdBqHEYLxB1oEhCS+mxWqDg5dhEs1vW25owIutFJySqNqzHIe80NmhzW7LxaApa
N1qWjitpW88g4oHa92o1odXimwnEEQvBvZjcnTHr3mwYqJTCEJIQjPisYTEp4u/qrJw+HK5HZV4H
kbipvjjxhgIxX20dh0jdZDYrNXdOqE/6GgmB/hw1LXwus7x0YKAP6BQ2ZCpfJ546WgE6Mp+ZrM0Y
dsUi8Nhj8x5G6478hsJ/83Autzo7Zuo8epF7Z7rAU0V8ioJpm0osKCDT24ajhVQnRCO71tKfO+m8
ax6SEP6uPaaqDW5cmjEJ139visn9NtW+7i7T2j21nAACOyYsTBqA9OYUVk0cpwathlESGgqsVlPt
R1UPs1bgMetqtAwRcq0eoI5OOsIiD9lbqGK6ogx2k46bymGCXIbyHQ7lTRV1E3wA8MdNd+dl9gGR
RbtkSEFNhdQe+D/NnoQQZjtPvigADIYyplzYSfkR5dEucdKLBm+xnjqfEeT0DTNGcuwzg/y+eGuO
1WXqEn7c1Nm+UgN+Er1a16XzlhrtRWMyiQ3AfCcp/ttEWu9RWNw0MWBmF0VUdOVBQ2in/lho0G9S
F+lGDP6it25DwjrMMPyeCu3enD1rOHbutfRVoXFwJpOsZb2i5jLRdubVypLGh9dJyMnxHUQcsS+L
9FOG88aOstfRUE9pgVWlsHAatyV/c9xfjml/KpP4DgvFGyXEmz7LnL1SbZxqfO0qAXZb50Ku5SDL
oqm0l5PpIW/uzp3KYTtwylxZI61ZPSZi0yTDTIteAyxB80z1mJMFhQr6lsgCe+Hp2ssk+qMO+y8K
ipPJKRwoylaWJRKDHgA6gsW4j5/jrLGX37VTfThW9h5WFRE5ZnmTa6STePAiEZpfWCHmD7c+TAVJ
KNheXTp6WWpUByvL7xBDLgqQamaB+mXssTBFRviUJKhiHWC07I3eIZ5sizE1YnqtFFu3LvqlvpTT
kCw8L043k/AOWVm8uXb9inT8SuWhv47ZTzlCnnA7eGutW0F5P8UdMalmkyy9HjC/p5HCkEyXGmET
RabIrIfh53SQfrjkaWsnW/omRxcqSrWDKo9UDj314GOxm/+oygpuB/KzZkwTq3IqOvbi4mRljxBk
VlFWXjeRfI4U2td5F5xGomMKyqONcNlR6OVfYvcjNXt6Dj15Sef2KmxDnVUCdMMMnq6TVAfyC+9k
ZL7kg0votowoa/tq6wfTOrIlF8YivkO9wHVYpylD8xjopBzu5Jg/VzL5YPV73/tS7j38ICTMhisI
As9OdWzAUFMedPsookQJadQfNR/6LTqqJWL7FBSTuWu0OXsyGS1Khpp44lE7ll6lkWCgPw05vd2p
8zZNFcN1dtyeNT1CHAw1dMbtjFgPMg9KAgIjXgCGlfbBuncxdurejkN/N0zaZcWqfC/ylCamLy5U
3LNo1JqNBSB6WSWI7iuiOMaWGE4tQ8tcT7VgEkGEeeZH+jYPje04BvXe0Xzk+GPgg4q0coJoWzQ1
kDm251//3Bbmu4TjkvHNysviFC1wZXKtkg7L+LycCcErUQzPvh2fGPx0GxfsJ2bPcV96OclSvvfq
0kcGrQhswOo0YsK1zQSl0+vskE6fkS9Z2jxOWdNuyU5fNj3XMAUwN43lXTWUb50EARW7XH0mQgZt
QwVbL/z2PEIox4zRUE3feGprhVwSFUGLN0XrRomFidLe7Y0v3MAcNFTYeRi+W4kNNselhQ5VCeA+
zEgdCVbjclry6wucI3PzXEO06e+80PuIAhPzCxGMIyfhsCOUcIqPuk3HSgbmU5BedkgR8Aif6vnt
4nkCY7mkS/XRax/4MLQhYvjFzsZ/swTFfJx09zavrqoEDAPKmrtC4HDHyLRvKpuWpneFh3HReP5n
MzhkHglIXg7x6PPoINBy2oZDQ/6l6HFBWBwRAaHPnS4vOoXusRb1sCCOcUVx3XNYW/tC2V+B7rB6
g5+CTrxOIzqhbtgtDK9q2bMsb2GOGO9ASF1Bln4e8pZyaEiwNVr5dx9P7Ummcitob+sOK2VLBFxg
RyAsuKrWQaQ/xyOZpOIbFVRy0JvZi8CCs4r9gtNjcpf3j6GFLUX5rNEigTy2xPo9yBKVcIkyI0hY
O3vI8mDIbJNYN57SgLN1KoHUpbRYoEE5WyM+2B3dF1fZl6yx7109f2pzP1trsGFXygBBISDj575J
diHqlARFJl+iYNGu72w6hzSp0GnS9sT4O2XMSrA0VxpxJZp7SWhlukUZxLPMg8UsbKP77tuEITHv
aVWSKUHcquBZkDtZCA2s4TQLwlJBRHLqupC7J3VvZCWFqlXjLIb0swDHCfniM03q6yYo+l02zu6i
DM+Iae9lLjukOwym2onmE+mRbx1NPq42JRHLNR2zrIz2IlFzAW2+OC7+V7qVAtDy0FwT1MZgxUTe
No+ewteaDgvGJY3aVR4xDmAaxFApMmh6FCM3ZIAQ71HS7Ox0LdiqS6XNCJq8q9YB0WXU/Iw9XNX7
+45IXNr9HfkPYNQ2gSVSGBzNCvEc8Lsm7W7IZSam0mn5avryQF/+JBy4CqC/jwMxaUZPW5NaqiLQ
BAsNq6ltVNtgB7pYP0nG7jhKOYmBWsVjE58KW78KKtsivaKrN2os91OdYNBISVqaQxgnwcVBCLs9
9PTbU5Ind0k6PLoFPlBdPjA14/svJmBzdGTDuE0uspK2OuvWHOOre2gstSl0qwEyXsRH6TE/rRus
KJU1aIeGvRgGGLBAidyTBcRzQMITUWCz6lI6h0ntyVYlPSwuHwt3snZ4zhJOYeV4YbfzTKjRtUVn
5Pi2SCSlrs2cRdnRVrMjdgvw8ibpKjQCOdBYZrnOY07YIC6xgrgs0sZNKBFOT7KWzSHaVkQJueFV
NvAWMEs5ILJmTtm0LVR09RF/7ZN02bahAVc5iQnM5WAfV/nw2Lj8xbXDW4L4pRMjXE5rjGRcXz05
gWMgBc+PPk3JgyhvdFoo7FEMuvlW1lHaQnkEiUBMTHhlVOPGqjmFGnOV5THrWbs+SvBEqJ3Nwn2h
a4TGmJ1dbBkWW5FTbAJkmFGkeL/6TXdteZub4Vol4xM4hmOlPAU1geiZHPMlqB1GRBMAgYFY+rXS
vgHOsgUc8V5ZbrfyfEL3mKHSOAzMoAFgQdvcrT5NmbGJxuRazU5dP/Qfs0j5YIwLtRZ1VS0kGtSV
Wde7rjg0BXuyE+Ka4kCCzFKd7FFyuhkKc++ZODspKxz2ObsyPgfhvJHHQzLCZ1fUN0EFuNypr6fW
1S/aGGN5G76h3ePZtuli6L4PIUuthopTZkbF42q9uuyZMbv4p5JIrdtIewka20eq0OhEzqRICmzN
W2eT/xGlBJZGjL2WKGOpNSZqEQKbBevarVlyrsyHMV1x2d4nVjheuFhxFrCtMTR3FLOiHDaQaLdZ
Fd9JLSPD0782bY3CUB8f1QCgqtXpCg/Ng1RMRFxSgExRkKraQ+F3h2zi04tT1MqXzGVEZn0D9r/2
We2zCOaqqNTwZJssBzr8aoso0KjZd03pRFcC4K1WWowNqFX6Fj1vqV6AR6DpDk9pl8JQ7z57n4Z+
ldCCBy19L2kKlGZGwo5ZuDQ/rAcVsjwkK5MIS9m/aSzdm8gbIYfF9j5PkhvNroDQONBtvKkqFyQH
0OFUrPmgxtH8r4ov3erfpdKpWNx+Z3Du2aZFCesze8dRHvJczCWaz8rY9Jpb/qKEvQpfUVM52TYC
Fe5P9SrVkl2uwxZqQuu6bgOiyNAlL4kIFWxkciKDA/tRsTRqvDZg/vvLCmuW3SBkGUBnRd3bCMac
K2xCFWwtMJXEMFELdCDVZkzK9oizjK5/kFTX+lR9JlDfWSokd6ZOzkhU03qNSgdCX03jBANdd1W4
yzjXPui196+a2DF9Rcau2YTEMGabhuLD8+CDejZLI3Dy9ezMSQhB2Qqodlfx/I9D9y3XgKafb8Kn
8qEcOg9V6vLXtv494IIByr4P8wAJBA2idONrAWTBRpFuVnMeDivjPulgn8ex/tRWUb8yTNNbCmvn
u3jG7Cl4EnEEVKahp1220JmbkIVM3k/UQgTklfW+Htp75VXT1sSAtFbAlIaUeHdOcjism6zecvDg
IvaxKEkf76/BJI4SjnOsi8qelVdarq2m7S5V5d9mBRu0mPCrVkZzKQNJwHEMkpLnI4DXJOONuk+u
mnCkyU+bEUfhe98ZMEk9xvJJZzxabu2h7nit6iLcRgMG6xJ0WeORvAbHAws7cmKU82GlbRQjViPT
2lUJtCzBtBW6Cmt4eZE23bDJCRUnyv0SKNlJuKxVWJahgyVvstdS+jEGeuigqihyhi9OucDYPP/a
sJqbuktpw7iQOEbmnzbXJZFJVgJ4M0N1nYS4xmPHUitZ5GKjZeDfasP/9hyF91A+DhKlmd1Qbngj
Ctt25PxsTZ/24O8aCzpr8u257KBTnn3UAyQN3ZPUfhqq/2IUh96qHpoUMYVk5zLb+yFtD0GDwgef
5hqd+YORwjXwAvvDVg0+eQvadxuY1jI0vaMpSO5l/rJWwt0HSH4uqmR4IP8pXIhKY9pesgE8+xNu
wLYjoxqnSLYZQh9cd5LdQ4hgburh5EdGjpJuvFIW0wPHDl8AlNvkIiDf6ad1Z8qVppoT4LFsiyxj
P6rwqmoZEHv0IlJjQKrj8ZrYoJ7ywvlqpuFkgzegSl1FYXTAkFws2Ds1BEHtJrXxaaVzdcYc5cpN
IizdaYthU1m72pF7A2JSlw932jgZpw4tkFk5XAbiHVwKh+Ld+jJTC5wxrAitlIS6TSkXA7abWS/z
GtETEYwHySyNntubaUt5RP/J2d4fN5qUwYoMlmVgR+wt8U1WwuUTnOvLZtvaxt5VGZdyAMnrzKhe
CcHFWjdgVzK1L7Io3lI7fZcQldn7zW1f873Ycb/EB5Vu3KkFV0sTktDjtaYREtFZ+PnMEiSIjYuN
DgMTW4fNrNAsI3ziDHuRyOSB7//We2/wSxKj4vB+Pk3/NtDxHbKscsTX0A63rel9VZl88sf2jikE
FNJEE2x0ydwZd1kdshywjVm9wxxVw3Pt2uCNyIn1F6Se1Sz5dabOXmgdqtp4N8IezFKBTmyeZhUE
yS9YqQELK6q9GtyDai5GQkc9jqAC9V7OiTt0tWeifL4bEyc2LOthWwJq7kPc880XIQRPQSXoRhfl
VW1vjJArJ+f0DH4daHd1GgBK4J3tGZ6sOz9GUqeT/i0oVElHyNbObHPh5PPpmV8MNP11NAWnAUna
qjDsjywXN5iFowsYQheDM50N5acKQBiFe34k/Qw/b51vif/Q18jmHKoLiI2FuzX6QRxbWdUb0da3
+MDWukPmcpXaFwS9Q5OqNYzyoAfyoJac4TGSJV+EM7SYFuTeKkiiCcEpEiS9Qe9dsAhzxVobeywQ
UXCgs0EEczFfB2NjDaP/Pqqaa4u4ogGoAx8jXvX4aFc+3fJlQ8/PBZi7qBmXL+MRhp5npcfErW8E
rNuFOVRMrAaGGENOsveYbWupASipruSkG1Cb1QbXBHi1lKKM+K2yAPXR0ROOC8g7ktBxP5pOMfzq
OYGyWOuVvBA+ceBCR6iO4sgAwLiGX/MUs1jMCAQDjEsJIAUcOIp+ABCfgoFenQBWCIQWr7TRfHNl
fWXrckei67iWBvVuJnGHUFcTd5+VsLb7ayms98o+CIuz5hD3HuOw7wCNQ2k7ECtV8OWN8o3ml137
j0xQtkMhmJWkB4tFaSQoIwZhXnnJcBX1SKr7DrWHsa9Elm8M2gNu7l4PJmY42lPNtqr1C7gyoM0a
86kd4N0QBLlwcjArRAstg8K9LCbrLrSSW5tzysb3um3aTNugMi5CruS2nyy7kgGZCzIpSehGYoFL
sEiYNflDyCj5zRcUOxW6mBaesS7zfVyCqlbGxpNEDdMbZAVNDDwhA0d7aD7DRH2mLbOKZFoY9W1W
dx0HzYgVpnxGd/8ZD85Xp8p1COnc0rNqq2sD87IRkGHNqt2N3mnJMrDHQEbzTLuyyuk+crzHxBt2
umntMWXWK02ax7jXZrwsGp2OC6LT4rU9fqOlXtd6xQWjbZYqsDcO2VtS79+RrF9n6bttzYCDdE9T
9wZLmMn3Vz5NYbBqQB9gdTIeSPJAjRS8RB3SdiadRw1MAhm/gAJFPhyd3L/Da0WDO/cf9EYdiQG7
OqP8/3/qwb9JPTDpjZIT8D+nHlx+9f/xUjbpX4MP/utJ/xV84Bn/8B3D9D3fNrwA/yApCv1XK//5
n5oX/MNz6by6Nth//jO5q0A5GP3zP23nH7rh+I6uu55B5NmcNNWyyJ3v0v+BtshyAgPTqhPQwPl/
CT4wfsUe2L4D7IwEGMvRSSZw3V+5aoZya5YAotyPusiuFICt23Ce81AA9FyXVoTFT8zkKFZF+M3I
kJI66/0/qRofw/8SX+X1nyip/2CGdl3GhWz/+Z/GHOH314Sp+VPAz6Ff6bMtDP9XDIxqdQ2Zq1EQ
PhvUm8oJ71SQnyY1GtBUWGqMeXNqaK4oRMauoAMuHPk9DjByI4f0FSSXzeIv3+PffCTT+9ePZOtw
MDzds83A8n9tGMBSplf5erFnKKNooWlypXeTgT/T+8xlol9DtNvVkPu2liXebQdWWOe4LioSWoeO
dhviNl93SBu3luOEvEDOSCCYGNHrJm1AXeu3lQUnzSulWJO/iQXUa3ZUFDsCRMMLTQz/Lmxnjqj6
tZEd3WNv89mhfON31k4NbXBA61fs9WDSaccNBlekkoSjOFxaVWDvzLAh+zMdzJ0BpSylIwo93i1l
dfSHAhCnZ14Vpv8Usvha/9+3tsGu/i+fjR3dsl3wjL437+9/TVYD75o0ve/leyn6W7A+K1B62Z7r
wLgVDMMpp0HljVb94gSdvMgcM1+Yfb3PXPLPLMwNV7kG6BxZyL/5XP+yY7oGByGfyv7f7J3JduNK
lmX/JceFWGboMcgJO7BXR8ldPsGSu8th6Pv263ODLyI838vKiEFNa4JFUBRFgYDB7N5z9rE9wRf1
l9ivmFtBqTdA6k00AG0Oh1N0lEK0CcamzM8YsdGdtd4W8GDs6+HwVmZDwSyNShPBERKJufo3J6b1
1zQ2hhCxSGssD06Bp7vLR/7x8Rzl4XJl/Z8JufscBmO/N2I57Kw40PCVZVuhu9rFS6P6ZSkiQD5+
qoY0vuXSXmifit6HHe2yGjqACMrxmoOPWxU93ad+TE0mk+GBUqb4Ug+0jfqgvsxGCunI1bhxJ+bN
nlCA2b04msTZ5zKuL3J8iF3LOhCtYIG21edNBPxxckdj2wfTd9Kq+jXrYmwARXE2G3AKddkcLKN4
V22r4xPBqpPG5DJpzZVsP21XFPV0rfONO02/orjSt4JYgs3oEIlF6BNQg24cEYzX0WZGWbcacvrc
k+7e/vU3rqNd+eu56FhS8jzXvfAECWd/PsB55rlkCbXdXh+6la1nxdUIg1OVQ8FnNV6TQE/D7U6L
HwPs1Lk5nyD65I+xyh81yFMrumgJ82ItPHl9/bnwZ3a02ObNRFVH4YomFzRgxTUHJ0UXpKziyEdg
4HF89Y1lm8PGxmDxHrS0SpXrrdMR43vBWvI46OZj4uo3b1L9QTULLrxmc3+UeGF4bJG89R6YIENN
Nk0CqR7um1R5VxmAPRwKYHmdXZycJn/ma+yuJJ3QZG8teevNfHpSwQPA9O4xbzPpi2SWt5lJaNLU
6oEiDL2XSWhbTp6ZHs/G1ouUeV3GOllYNRiZMlxbRVPtVFjkhzKPD6Y5J5fWK5MLZXXof/lmHGV4
0VMldjMm4gM3uI2wSUbg4oZirNfJXk2NebaJYojPiSzas+3y6ekP0gKD+pcRBfOUxV8mren23Npo
Kcl5OuVQha44ZHSMJVfbEY8w4rRNX8JdkHrunQdVweGzYCamYnSgP5XywI09Rr6fwbczp+Ik3Y4q
joqac4fGJ27n6agpc6TyX+7SrDP2CaXLvO9fqd66x/t3hGSrXlcKeZgzNO3OMMS7pTx5DCvmqeNg
Wee4RVWWadewbHPWeKlz5q568ConenJa95S1mUEQRxI9BVofPYnYU6sC6JhRo/vQyFV+6XInYGRG
BmqPrNt0OzzTU5+ulZtP1wGF8kY3J8hT6XTWnZjCVmhSdSV574C4Rfiszr9FbZifm1HC+gBFTPMC
1WJijcACXTA1E3d5lqrZ1u1Nfalrxsya2TSTwFQ0qCvgmmCHTEshn5cMs+74HOMGPrJUjh6AuBFE
05vk/nXkAOVwcQ73tOoiRxlGwAJOizg6VFP3MdbV9NiB83zs2+wN99kJO4Sxx9phPJui0lhamMw3
2DNMcYOiyUGWhfcwMRO3S1gMVjofuhBm+n2D2jI6eG4Krnx5bvZy948fJBb/R0vfZXt/ThEZjbSx
HP1ML+bz/cUGLvkNgGZz62WIWeFQYncOm/CpXjZpNtOzWaim992pYjDFuUvFpLb9+1O000HNYc5v
DFg4WOeVr+tJSMtbOX6ICnrNAKOhsGUjYuuIt22+iuUVyhXdPnVbjI+AuRrDfrxvWp0DOpnTj/te
VrszKmkgUEwcj1ODwqqPVPpy34x98O7OID+WZdaqobuN9iCmsu20NMrTLDvOUAsevZRugjV67UuI
BI4b7HxGTAfPwvBILIaLlg3N8GIgDpZF+FbmmbNnUTMR2BLT37UboLOYSVfCazR4jElHEUcv8PtW
5btLMyMCc0UQ9Ws7cRKLHnN+ar1RRPbwE2TOQZqI+CBzOJsK6W8K8f+xZmnq6N9cgu0fqXAH3fTW
2e3JRBwOlare2xiOc/TbeySfMCU9axMTTnJKgxiHXuxtNTrFVjekYBOtatsMBJJHmXUmFQTSmVPX
foKMBqI6st7JrYkUqYbJT7MEl+BAwRJnvERhH/2CSJftPIygjFx4etKBcaIGcLWW/lzQ6lRGvsnq
MXhSafatNTq1Mxl89xnugLzuXAwYaFWAjIMD7DNf0G1esxB/jVtUtwxd1SNx9k+RGG4BXpTtEC79
f0sFR09S16YxRsnQDbGcRfTKl6MJvlg7zHlN4C6LSSofIC3jLyAI20eB4TOuyvCP8QmBvHGbOJfr
5qsrtPKJO9U1M2ZMSpFHid0dXxx7iHz4qgRUWv6c8ixTdyRqxgg/aRi/mQ0B2GbUXDt9oAw1MEjY
LunJs+fBHR4y6mAEFhEgiWNKrVE35u9hOr/Y9ArP9zDNHKEgbQIgGnRBtpDwtCNiaSVZ23qK/Bm+
v0c3jIZTGzqP1K8h4UI+31YEFYEVd/aUO+uVJim+MBX282CBCriBzUTDmHZz5i4pZwSVaCpHBKXJ
74JgEear3bakaEcJpCtOcW/EvKpV5xGqMwjD4YwcxJD5fMVLecqLWPsyz3t0hCa5YVAH3QjVhxGV
17lz4R/g4/Ed+pY7U1OEh047lfRfImiVENOCmzCSdZgI6yUBD00ZVEDskNpb2IUuxLgCgWzvoBQN
50e3eqqtmKpFA1zZKceSPw8nTLQuN9Z+Prk0dg9qAm49DjJ9EBAmj15KBSiO1xSOyVipMutYuhkz
8KXIAkHUO6tlHpBpu7G16qMdmtZxbnrQksBlih/CLZKNoLe5N7ryQvhncRXepxpgRAeB8ZVJjXUA
3vsZxQWoJEEgmkY6hexIZrKmud7m9gIPSTGPUKoZn6FgUbZyTG7HblvR2kscXyx98LrDFdHntvlR
NG75HjnqjTwWC5Rw7a4Hs4w2XUqn3JaGcTC7sD52ATz2GvlPQ68W11ByEJV9rfqtUyIxh92NCaoh
IjixHyVsdF+DbF+Cr6mIckaLVWBLikmicJ2gPtw/vNaGzVPZeZeCGvlRELmzsqYCYdXS7/Yy3ArQ
Z3aEfPZ9RTBrhh/IaJEyMlvGGBjF75VCNtImkLf4zyathq8eqwaocgSmSY3g6uIODTBz1Ipcgb1n
VA9p3df7sdk1jVYeir7s9/34WVtos4YCEMcc1L/K2YWsGnIDR9Oxpmp7kHFFuFdIGnRaGMaRm1q+
Ba5krT3ZIGsOqT2qBP5k0zAUdsH4RQfpvVYT/0ISZRkdpUI76DFn0/IeLTm9a+LDK58z6ECdEqr0
HNMWQ+y1NdAQhENibccQIhnjige70z6T94xyrdTOtLLSzUwgwKZrnC2nib5p23UU25+E986Pqt3q
EQA0vfVg18Z4FszJPXYlFXIVubEPvBE7JVSjxuvTWzdsOq0itrisq9MAhgSK5a3uJP4Y2nFjV3wB
SVXCw/RuekceIr1nLHEVPWmU0NBvYS25thu/dpP4VVtISeFaxc91h4emmYyPvtcQZcis3EkNOYrS
+gFBY4+sLOLvpBaXbksfdAMF7mo3DnNTI4v3mhrx1S27XdePZ+4sHGIcM6rlHtWjaXnpMsTDmrft
qwGJXa6GU2lb4GwnO7gwTdU3jp5kX6UKMIbE/afhNAdqDxdUcLh8TbSJdZbbJ2IirZPXdFj8e/1I
WCAXCM9Ew2CfXD2dSM0wkm0M/Y2y5PKT8v5bXXmimGquQJOqdZpHw7nuQnAtIDjXyN0HiE9TiHeE
ZRKtKHa14KeHY3c3DKXYRVb2jT6wdurDKKQHyqP7xlG92gwCkaMVokLD+2FqJy/GBKL3FMmX1zVR
chwpRvvj7P1yWh3djkAKDbuQKqqt/7HJQcKuqr4KNlEPn89h+YXNdRVvLFGkD4BE3wWV5Z0mrpIl
3ZNZPY6pbT9qKH+HIiifCTay9hUVHLpAU/l8fw7zTb0O6971m9LQmEpryCImhTQ5UWvkfbT9lz0K
qzRVoCOt7rvh3srDdsdpjKwKojFyCGuRzNTGE+ZE42lKCCtI0pq27gyItabacqgMoodGW45XMbRn
0mGrF4ryCO6MZ0ci0iumhbhGtZcyvqzOrpe80kJxaB/jjDIHB/dmGe5EqOQzbn7xrGyJxZgPGLSU
ZAsinqNIJ2NC0gHRu+XyQWSll86e5UZxdhl/sZ6Q6GNp2oOk9XOcZiGOw1zMdDuXfadEKOyYZbVx
C3sVs0A6aZOLeCRL6RVRRDuaWvhsdG7tQ91zT6UaiSlhYtcN43y8b4qUZvt/21cT7VwXLuQWWxMj
bzfZn5Fspq0t91SKcbxU1lNadv3R4SI6MS9HnwEaD8SAt+E34hOuitofm+qqBzN8lMj6qglUZKmD
pZF5w2HMbVyQEWqvLszOepd+rQv7O3SH8KSlBNx7sc27Ree+gCw9T+GTGGJat9G1rlmOtPqNGd4+
lt11hJ6DNwzdXZphxxmM9NxyF3CtQUPRNn6rMOqsKz3+ogkT/6SgDxVHN5ueyaoGvsQcrQcGuTjk
AEhn3g9rNj8W1Nzg9q9k3nTrfn7PBB4DO0faHdLGoTnUt3Hh53BSV8olrnrAHCzBf8Zm+8Tk5Ita
7jBkLvlTsWuEXm3Kaq/LGNrnQa/VY5LbgY/nE/E4akWZh4iABhQ8KVl/GPQOg9MA9OyPohEfRffM
PB9NfEW4xzwyq5G1IxdRib62+nGPhysBnanJfWpzTVWI6gBS1GvSgT7RqiDbtJKPMZlRVzkurly7
BQaxGgNm6G5IngultvXUQ/CmpnR0luHyvsksLNYK7X7sfYIjBgzcNX5l2Afptsj7TevJJgdi1dZI
lPEjrLS8JB4L8/7Qu9kqMej8lrG+j23tWcNchem5d7Yj+g7cEkzil/JORpcxcclw8YBW2OhVqwa2
vT3NwMhrOtcFMgnE6wprKcuhIpO/Ag51OQT5Zta4b2uSiUCbVB/JuxGX2SPSWRBqxGrslgpyDs32
JwPHA8MQ/RgDRiVqfAvTAjHRRlb8GixUIEFM81iOnvUWLsGdlXUootajAmpLxM/oJAQeu1dQAV9r
KIIkbbEENr2AvD+Mdme9ak4NPcqnBIDmSuT1tygvyi98JRdkAG91BawwqqsPTK0xtqxq9puBPhNt
5GANPhV1P2MIi/bkZDrA6N3UoGDmGOqqpR5xHzqCiSR1dk2rvfUMP2AB3BMdOHdblty+3ACknS6R
wgV1oPZtihBwFs/efO3KqPAbpyyfyOgDSzquMiLqVqbtOCzKbd3vsfaVRZCd+7SEf929CtmKs6DZ
vOEUJootrziIOpLUBchSAn/bWGmN1lET/cGz2m85haPV4DbHQh+XfCdYBxQzH4xUOo+KAnWu2Y/0
F3tzEh+lGCoyoRzzRAzntEfCjroxEn7Su09iti9zQBZoYknLJwsNfH0PXDcZeuwvt4Gi8l6jJ7mh
Sl09FFX04qD3gh/vnvnWEE8gozwFwnMQCVBSJopiQ/C2fTITrv6DMybVTvbOok/gvhFq+qu3OK2Y
KOBhDAcojHz61IyfXJtmdRGTFFBOb44HMQZPFJLaqasoVAPpm6M43wB/fJIaTOZ8DKFa0VvEiYMs
Ayd4g41mjd7TXRlh9dAXzTXRwK2oBYmUEEi0ikQQsCyq9kNT6dAOYNBQmxgAoKHen0EqgOk7yq7g
vpk5BSy6+dW13PII+gD07v1hI0kdWTWBAQuu/OZ2abAaxa0AGKUlgwmqoCEGpMxS/ahK1pSlQ4BU
9R1z7veYAgWGjkVo0euWe7zv59iTRhWpgx2VBKnrgLpQqQBrXXbvG9AA2JH+1x/f6Ym/Xz04C2B4
UC+unvsSk2fV2+9OgpQMu75ub23N3GVgfvY9itN9vbyAytRxLgiNrlC213gjN61yKtjwbNAcyt30
U7EGJyJoZLJ2DtIuOqQanVf7oSvp1nRR/5QH5TnxYveYZ4ga0jL7mLIR9YPRAHbtOu046w8NAFZW
mpq7RdaJZ9dWA/qCeH4Oqgx4EPDJnRzCJ8evmyB7iRA51sI1fOzQ+R/Et5G271jX+gku9cbwS29w
XrqatorXu1/EmBU3L5iK2+yQ5BNi0u2Hg1bYCeBgd7oqsuE2loMuKYF+izBccmjSYyCU2If08fni
OioZU36YzQD89NyC39dGQuqXHCyKq+bLyMBVlsnRK+affNm00XvNOphDjrOYAFHiaMgbxc55HdRs
+KlnE3JsreNo5m5cNwUrwMnc9IVLWTelstKhV3uw4ubiFkV+qrrc9ziTN5ogBa6H9gkZS6EMb7Y6
KRBf7SyrT4B6GC4joiUa+mXnJM2vhiy0t9Jzhx0EOPeQtmH/5C2YUtoP7Y8xISV2bv1+bs0Xx1GF
zyWQ4/9T+RuRGKc8j7WPLqB6Z7qyv47kNpFASdAmi4BtyWR88We/supaF85ovvehesIr4HxmaNp6
MNg6Y8xDCqX7TMwB6cBi2ldmY3/PcsNl6WXxvQoK6Wmnnr2Rhk6P3WrNgtrZFOBHD7o2GBsnI22s
C7B/zYBiN4R+GdxbIBZ4FCaLcoh9gZaFEkcDnIygPgKr7WuIA556YCE3wAW0s1MjvIBZbsKsSH8Z
gFVZUNoHgjBiNEb5QyJ7eaPYdgwpKCxu7elksYKbjEK91CiJkaiWa6eiHddlrXNt6fEij5+1fQ1c
c2tOCEdYIyCFYxUcggtZx25foK5u1zaY203HzJyspcsUW84lroksFZr9o3ab6WB9y8e2vXZ4/Eec
6pEl9FMJi5ZeoDQPQ0w2dI2i9zLU0JnQ05xlSmCyI0acCGZxYMy89DLunvTMRtvElNgERVJQ8X2M
BSJqXXGTkqMLp7V77hpuxk0o3A1BzD+bKkNgHICe0SiuEsOi8p0taODWtdrFdYg/a4yaC8kTwyYe
YLVpsyAqY6r3XTe9K4WWYhxqeb2XpTzL8Gkb2c9SfKC6LHc5/ky/b92vYKXLjcKSe0wjsAkTer5O
1znHxpquZzi/RVOV7/VpeOHbmg52jlIkSiAv5UieV5AZUWs4+HIREpKMxwnGEAE5KSbyOKE63BS8
Xhn1F6+Fz4T0eVVNBIH3aXumzGmdR/nudBlB7k39pGYkp7kdthcNk2Nmckurh2b0rel98kiuyj1x
DpN2a3F4j1OUf0VDPJx62z7FYKDwuQ5fQhRFj8j1yYYkxdcYgFCJkZZNMtko6olWTXSyCeaweZgp
bYcOHRtzIGBxhkJ2aqPumcREKunWTywraN5BbQ6hxmQ7NqdtY+TLSr2lMqm5zI+zbTcYjo8kNNyM
Q/tDDJM6zZqFEaAfi32/RysQ+RlQ0ouq4LKnIZU0bSa52rV8Y6oX31kJLmupHIBOsTdBCwrNC/N9
7Qz5ASQQRBCYM/sp4XCgeb9Gmeu815CkVzCA2odJX2RkffISEsBBSF2pn5JWbuzKFNtxwoqKgbi4
BNpaeqwiPV234RVHOzWx8FQU9IauE/7csPynVFx+YbRnFi7i3WzE+bd2PkwEeHeGGSHqptfMJIl4
WgHT6SEKmQk5dJ4eVcNwaNStdo5rjTfVw8fBohgAzfLimoQEd02X7CSLkG1IV2Jtzxw/Jrb2SRVu
d+oK73UYPSyyC4xV1rnx6ph4YS2AWLJsLbSNndfTUYn1E6jKz95I7V2Zxtox754jDHNYZhd7KXdY
J59zX6FcpZJtSr+sZ4winZrWiv78BHXoSca24ZOWAYpaiP5qgyMp0c8GcWue57B0Dt5YvJkyVmer
Qeg4kVyxTUtYVlPWhJyEWvLk8habyAXBrBtx4AtFVueSS4Ftg/X/qWkVLDdvsk8Fc8Z7HDYqzNZn
hVtdLE10R9hefg744hIp+01kZgeGzXijVQEsIkcWtxuXqYWsafgCq6O+RBzdRndLmF/TQJIL2MAF
Yo0WnbBmCid41XpuvUcz0udjaSa9b0YTasyoPBvLJiLRaqrD7hQMzAhL8HyrjrbUMbJpNpeRvJG8
0PpBvKjRqhOV1AyZWS7XzaD9IsicSJ0uKG+G6fYPGl4gy30X1mTdGqIibzNFfwJZ3yPRtxcnlfWZ
tNu9M0iCM+Y4OHJEZup00a2dSusKr4N+ntvCH6ZwdsowIJ5UiD0jJ5N+XckqP424iFhTjhctZsqn
BM7M1LK7caOH0Sd+ghQIsWUebZG6B699A3tI5wAz99rGlYe/hhs75Vadh3UazscoIfQjoGRBsgwD
Bh9wPOYNXQHUenI39iFFP8IZTdy/YX+IqQvV+Lzrfdk1eOR7UCQFWoqVFXF/mfUgRIralsNVWa7c
xSmN+D5vX3UjGvb5sJj+h5wWU5obw4XYk9ljSE4a56Gu6uahXTb3YSflCkaHkuyd8YGmJXP1CnD+
1Vna1OYom4s1PuihBTg9ZoSPIRDTP5PJA1lAKQZh7TMpWHTn7WDvh1TSG/X6DfJyngvyC3ao5mzG
qe8yjT3V9mhtyzlJDyrOWCkoRZfVYQXqGa95Deq/NYXYamYQc+cO7cvQEic2ZOKSjO0RQWN28oZE
HSq8wHvGPSS5ngTqztjsp8X8oRzSmQVpoC/EFl3ythbvgUGSlhpsxJGzfCSuuVtn2KnQoOCJbqIq
980axF8p0m+D1NUmGTzwJ1a+dM2x9mPTYb5/dIQR3rB/U7Abp1NoIfBUsdOtEPn8mJRZ+1MAK0ZT
+knRN3ofBdkVNgjHmikpJJIwuJCLhpzOWixHVLdhQaBuL+T3BPP7HGV0D5iE5mjnmdtqaPMmncqO
3xu6tYIq7d3i3PM91a4H5q7Yt6gn9Jl+JGSFiGhRPFCi3yZo3j/GXnxaYfcD41CxD7xmupWUpykt
3KLSiPZDS3Hpfj7czwzSaXyTKce2bNNio2dZcEhDm+s8jDjjm+TVrJfkAcoZfpOb9VPOynRSOB6F
AXyoolRGH+obARXQdrlvrGjG1+cwljca4BDiSKjGYkRGHJUtln20O2H2N899kpkH0Gaopkdy4/q6
GN9yz/rUMNhhP0kFuLJWf507Zq35rM/+fRA2CrpKoKdmn1yeHwOyFMIhGoFIs4LxkdPZrGOY9uig
rcvcOG/ALttbLjzzAqz0LamebPr/LzbciptXY0RQeSR9FROLO3miPppDCZ8e8Qa3r2VjIGv649E8
eX/fVZOJzCqKADNYUOvaKPYOhuk5pKJ1aXW8b/J8+CLrJN2MSDBMD0AyyCw694TC/ONhQlv7MEwX
is0FWaVsrGVp5i0o5Psj0UXcPVC5Bxsu+Rh1KkGkrkUxmXIJTEu0x8vjPLKRM9cG7CVdS8m3CrIj
dPe/bzwXY/AKH7psKwHhoPuZEOa6jefFqzMs1OJ2wQXfH8mksBnD7S+xY5EF01M0O/7xcFweRqHO
B3UYjRTJlhv6yuVRctM6zsvmvvt7YzmKyLiEXm1kJcXx/gb3N/zjrf75XG16mxnD1B43VD2v0yQN
ttY4vN1fltyfu79BAqsoXd0/wl/eMCkRZyFmfKuokR4Le+CL0GJVHf/YX54MFca1AVHGJu9JPnCx
raybnkU+vbvieH/0ezdQGhNVPPB/ef5++P/y3O/d379v0ObBBPLPd05DTPX0Bzum9nyB6ve3eN/X
NMIQsSCHR05+QeMyMo+BWZvHdFCQZ1orQ5DhJf4wuB6lw5f7CzTzu6c35WF0xhLHiIT4f39fZ845
I+4PgwKk4/0n90dSuc1WxO2P30/dn3eXl90fQR9rfFLuD7/f7v78H+9ZjBT+gBxjsNUZhKngtUfY
LH9/dN+9/6CLWIGnCUzUqHzxaH4e2lJRwe3tFPgLVxQxrc2RedFKJ+fycP+a1f10+/21psmuXy6q
+5U0Rl11vG/65ZFpT2Ba5khttXAYj1WZj0ed8jxFPXZ/b+7PZWpmZYjNIYbIizY6zQqoi/wjYcxF
ct8AvAy3IZRJ5CJQury4R+qEXiC1aCCjc6lXi65JYe9MargO2BeniHKfJ6atmzmkUlgottwbbrZ6
RbvZj7MFydjbu6yqgFKqV5nnz0ZCCXYYtxOtfFAXIc73UCI7mHwmaPrJBfsUkUC1nljhkWzRv6aR
/pDpsbvTp+Sn67HeoRH+ahf8waxdOotc01pefHEng9zDBnNqoEK/MYwLbBSWShVCvbBCfWSNb3pl
PbR6HJ5DM9ypeSk2R8E5SGx1dPiAq2FFsPR3anH0ymmMgj46JGXAN8MboiLAf4hjqSVSN5uqJWyE
aJg0zRC1JPbCLLsEJkmCRodng95w1wIfsuMH4Xgnc2qCNdW6fjESxN20gUX8xUzrRypmfhe8ShHK
jZrcH6WFVZZQ76L1Dk2Y/GC0hq438P+EkR9rLnqtavpBxDR2u4yvm8asC/xgFZbWqz44H5rwRZMB
HHXaH25Ln2XyHKC0kn5B0CQQ9iY6OEpnscBtPALTrYBsrKMuMVdaILadsCzAztG3KgLKNnQp2AMd
qCdii5jOTZ+xtgyCRxIfiBeZmMrnpNw6JZAfDw8BYAK6ORRkXFffDRRQzRZUInqUmaWbBKKUui8p
Nk5pcOQaVmJHAGQHLezipa+gdqVK6Z978r2wfd1jmWVkTPHLGkd5D021veYFNIkCJoPpdWT6Mq/Z
tMa6Z02bNviumH7RCMSyZxrSDxDbrMaq6uhYUZXU9eji1cbL1AIeAx3YQQ5MnilRXfjfG2AThN8h
pop3TsTRq0lija0Z2LKdv3F1/pLtpp2pkxL4gKe/heJARgqsZX0fzCY9DEMtvMxqa3fiOwuIhktW
J++Nc5v4RcxDgMOQJO6CtvwytQbsvSL6HpXEaaKJ3iw+y+1sQY0wMvk8ORa5PcHGGo5lAqKkbjnG
XY0XKyBiniZKFvj1aO6xIBOChnJnJzTska1qx1c9BcQ4atq0ZZas+7kio6Kuin4fh6O3NlVr3kbM
qtkg8tMMXHzlZpl1m3PZPNFV383LsuH+VAhrqe4G+SxySNvWSPJPU83vAPqsSza3zsGJyXKJTcoF
c6g7h9AanZvWwVI0gkDs6Csi6LSC24i6+OCxSFwVVc4FakTQlGxLIvcx9U3Af9CYZf5k2vn8onAg
FTWWa20KmPEIThsPjR+6FvRKhGjZVCaa/jaOU4zjMn7lRtHf7pt2PI5jI17i4hyR9vUSV8ZPGFAe
a6wACpQJ/ScWIEPj+TONANfrkGseI0MjyQeSdAkvLM5SCFfOvFwmWvQcKueoTONc0Jh1e6s/VbNF
j6AFCpU5z0ZrOM+jjHZTOvePotNfqpy0cpF5/GiiVj0ZOYk4cCcHIeHyysRg1KgR2xRy3EhwluRk
1RDJGuMqWdnBeGtPCL8/mO8QNUcZkbofDDjYw8PZid8yHMrM/od6GzQjZ8FwQ+iBV6ofhhXBNkyd
iFueU3GpbNe8QOgyL7mOXHFE17CD82dzJcegC0s7pezvrKNQSXBz5lPV93SXgNZuKVdBhtS+GGNv
X4zWPY/orvbzXEWbLFPjBqdEuakjwA+I8RTQt/ZzSvUXlBXqpaU8r4I2e7WH00Ts2osFd1lZyZdM
TsM58KbyEmvy+a66qWqqklEhjuFc73ubP/+vlcVycQz8SX8PotJyDAs3h7SF/lerxdzrsRc5kHAS
6Sb7oafp3WYBXApFhh2ixRcAIfWmnqedtYg7RruN/s1H0P+H28N1XQZUIS0paAQaf5Gze4T/dDGC
/n1GzqMbdNi6QkYAbVDRhhvZe6ozP0cQUO68oldXiLlQAzK51kg3XjeVAfOUwuFpEZuKXmYPvRve
WprLB5ar4rqoQO/VqH994PRFcP2XA+c6QuCeQIdvonr/syAbNwM4+mLkwHmghVJLuoewD67SgFeJ
eMH0rd4tNmMvD709KZ9lU/IOV0JiBQVudw4a0/sYt6V01XdbF28FxRyKP9YnAhXLZPxiCkw15rHB
Sb7Komg+/pvP/z/MDRx1T8dF4Ho2/8ZdcP4nxX6MZ0baBUMd5n0NEOsmaiEGh1ZNk22CYQsfZI3k
iSy11Pna2xHDg3mJcWoTf1iYW7T958H9biUxlFHb/eotFZAqLt+58h5j2An+WBZgazJlwQYG5NKm
3fr+T/x/C9htKj//8z8+mOXlm6hp6+hH+yc3lzQlZpT/3QJ2ifL8synaj//Lb/3dA+Z6fzNdg8UN
Kz0cZVi9/ukB85y/6TifhO3a2EukZfO3/uEB8/5G/JRhOTBEDU+3HIwg//CAGf8vHjD+zJ8vMOFJ
h7qA4zoYnaTQ7yPXfztBDZV4WWvm4gRkuFALd8Lpa+NUmFBbt1ODWvlkl63xSX4cKNLSdSgmkOvV
KedWxXoW/sLENlg/MWwU2qtJ6or7NpR1S/7hRAzax+wYvfazj10qxfHMUn025mYGZ9tHrBJwK8F0
KkZHi2n32GnzUqND1jfCapq3SM97pFZAFLo9EqcKd0BYy2KH7rsPfsCPGMN1aushTRXVpw+JRnId
AWWacgARaExzIeCM6tx5HtmsiD4juRKumsoHIvECw7dT19J9vcOxgq+WSgoerzT/JlwiFhAmMnne
wDEnbc6zIc/CAg9NmuZ4weQndzFMpawip3FN2nhWwpYdAQT0gYnG3o66xj5PKSI29dDlpo7oC+SR
1zT8NbA/zUGFFgjQLE6xJn84qk7CQ2UXqCBFQ6whMS1JEh8GlQ21Hyjz2aQqtoqNGYBuUTjMWI0J
zBIBuEHyXW+GzmDW7aXqQv8viygbOeSU7YVJt8jPZjWyMrJsL3jPs6YhOCZo0KI0lpFRnI7kdPSG
EVEtnjtLLAqFyXvsiHP9L9rOZLltZtvSr1IvgBMAEokEIipqwJ5iI8nqbE8QsiWh73s8fX2gz7m/
LftadQc1UUiULZIAmMi991rf6h9E75Tijn/oFi9YrYIHn9jz7zoSGJpMcVnHqwh+YbhppCX5U1I0
X+0gbj1afb13Tl324qbpCVxIRBeFBrqvNSCiCTR5pkPr42nNq9gyrdvMTgQbSL3M2VUjlIbvWXrq
gXaM12+yDszOrduaDG0DervRyjSxZ19VTOIIlANmHrcrozYtQl2mxi5upqEGkxjao0nKeFkXNlNF
s4WMW0c5et82mCDjhlqXoZJnFvMmVS9qkMBTHyPLaWI3W6Q5SToA9CqFMKgL/VA7pMhTRgprm/2a
VaAFZWtjI2xAy1yjyu5MZTnbCECzJEgg0eTao97xcX60IyKcsE4BkZu0ks9F0Rl3kVWY0RY9Z1+e
CEnx/ZM2+IN6xDvomruxxMWHIVrO9uDWt+n4rkO94KzAsyNx5Gz37bA2xzJa22YXXtEb1j4XVjre
dUqIT0ZVY4P3QkmwodXf6AgPj3wCItzkUkIk0vGRDw1R6sBo43utqvttn5nBVpp9+A3JgL+lly4R
9jvFLq9BGrlOmm3NYmjwsHCYJ8dmij6htqHMbMTBQnR3Cn36j6T9CFr99OrRhg/3SYXSpQ+d/JCq
Eoh9oMdb14OdTmK7feWVVrpHHtrf2aXvrapGku8QGdHOb4W51z1fPupUyWRZuKEEbSlerbQfn9s6
qcjM7SxCnXvvtu9AWGaGkd0WWQdR16yhiQRdfUuMQPutAxOxx5oi7hD7oMmNWxWcnGTgHyalva0R
Z39OszrcCSIh9vjcKAtbyDeCtggZM9E8SXQyb4fKO95pbkX9wrb0SBRJyNQ1N6JPCSvkdTUx8yKU
PVqXxMvf2HaFzKeKvDVbwmYDAgA3CkkPu7oy653VUli4gtUlVE11ElyKW7LDkeZPsbzpECA8m+E4
8Kfy4rELi4ZEb4i9VQYYm5FDdz1FqNjsCCW7F4D/lTK0bnQ542hkYKXn2GHqEwCqfEv1KLtDdluf
GRIH7sKejciLVk/NPZkH2hPkyvrUdCqplz3RlR3hmHFxE4hE3bqdRzN4HPyVKVK18gWSgLQr3HWU
E0Yys0DqtWB0s0D7gPfVaAaGnyVaN1gsS6Q8My9lLMYdgw9kkEnv4ih1IC7WEvFHOk/mAcqpZU9A
1PfWMIkNVTrLLXPquy6v7DOQvvrMWBVjPudnZ4aF3HtpPOzNotE2VhxpVOVorsvQGHZxAkTKobfF
7MckaK+gA+A0l+hYV63ISFTfqx4nfkzZcNQFQldKHW2tTFFsexSbKxG65dKBp3F2qgYY3VgE0O+T
8RS0zrg2TcrvchoGtldatHbzVFxJJ22WEQy9pW3ZJs4OojvawFKnJB2BE9ZttB3YYOJQGEqk6J2+
Nad+uPVSvTpzDIgbEVlEhlaf4yrQ8SOh/mMoM04kvUMY2Y5V6cJ8moiKTiM4GxVAFM3HI12aOVHo
ttec1UgghEzGlslpSqWTgCZsWDeRiCumw3kHw8ruvFNr+B0GO2UuuSE4KEKBQ1r+5MH2ANbkAUc5
NWNlviR+X52RpOhsACScL6w8W0cPiF+NYc1o6URX1umHvRaHFs3pFlRDBMdZqJYzPo54EmF57TLQ
xljhhHHUdKXv0zZyn5RK7Ye4csxrzVO4OgNfbaEYJJu0aeikMhsE+gIhpaNIXScNd4tCBuOmtITz
FsBkPGBZgkY1adUnxxkZI8vWWEd9TYxJZwCbSiexiifQKuloz5pVQFTAlSHsdW2P5jAp4Kym3dlg
5dhOHnGeibJpezHE20YWtLssVNk61Sew2FrA8CcX4bALfahp+G7JWqmL+lQwxiDkkjQRsj2YGRAr
t4IFweXQdlVMfkU/wYKzk/mGq69L5Q6r1IYrQUGAby2ipWfjbiP1OiEP0o3IqoEbsExxXZLhXtUw
SfA8OSGho01EpoidwXMvIr3dBn0630AAA47c71Zw5ORyKKBV9Cm568nAiDmOJjDyvWyiddQBRCwq
PTmGY9t+AnQDZSidMox2ub1vaIxuNDlw2kuyWvyKZaYWLvBtt5Zr6XrDOsywZE2x3ZFpNcb1c16h
aga4bG2zfJjDDoaWiZhWFsEt/eJiD2GTjDryxqqnos2njeinAvozOSGAhCxyZSK/781NHaPPOw2h
hcRAD/2k3QAKduRuIL1hOjocJOIkSyZx94NFktuG/WXVrGiQ9Cdu6glQMSNgE2dbI7ONtDRRXUSW
a0DMwPs5SjrHzKm1UT+2sBi++RNuRqaJ/1+qoO1rfn5OX+v/PZdX35ErVvQtmv/z64/1j58hJKye
m+dfflhnTdiMt+1rNX56rduE//qDpTD/y//XX/6v18tf+aC+MQxd/LW+2eDICl9+qW7+/X/+U93o
/9KF8V/1C7XFv/kWjvqXLUw2xpgYDP1CqvhPbSOMf+k6dQ95erqtS8z1/1XbmNa/qHdstjewL9gP
uf8jvsVvvQPXFvMeyZDsUW0aH7zXn93yjBt0Nmp5u5NAs1dlWoXXWpRHh7oorxtaBissvME2TLWY
/hzIn5YOyDIv2dgWNxYR6Qezbc/a7CRi3ktUmKyyIzda5qmM18k7qPeN0Z1qWTq7ihgP5r4fNo44
Fj+3P+gmWo7pGMLEXEGBaL6DY5SlP7ndNABR41Qta657ZK2IEz2i6DPThEPNZ6B11YvCvvjjgv/v
yRzvmlY/ntx1pK4ry+KUvHtyBpadYTBB3VYlwB1Eb2UCYLMag3ViGuxFPf+6sAsNP3xGEAKexp9q
6ZsfTZ5fyCB/en5OmytsxTVmve9YsWAyObSsZps69Y2w+hgBsEGrI2OVV762xGNXhj0LSgpyF174
4oPnn3tLP/WeLu8fNgquQMFlKd+TSYYOH1LCEHsr56iMqOo++VVG+3+UVJIWfDUhyCEhcuk7Nhjm
EuNooTzjrrlGClsvRFFpHxySP78inO3zh8tw3yMpmiHA7Fc0zVbLLQYW0RCsYXCVxw/e+LueAG9c
mnxclOOwexHsfH794NS+I2r6Ui2mIoOZvZNH62qwo0cKsmVsN/4VnhjvPEGsdUz2GcQ49jeqopOc
qNI8FsIKtskwS+tCqqK/v7Z3BIzLS4MRA1uJGyRDk/kI/dSukIjhRGAQ6F2XL8rzxYKste+WcImo
8O5JJyAS2ouKD66E3w+7NE2TPgxKWMtg1fr1Sb0gjnpH5O02YhDFJA+VZqG7+frvb+1PR92EN+PS
8HSpmeff//TWdKc2I4NydlvDHl9NDm8DSw55MsIoP7iO/nQUf36qdyeYNhUiWpm0W2dEJNEm3Ypp
1wtR5+TMKOZOowhWYTCe/v4GxTuuzuXkgfmxJVgjlwv43YI8BjGpeT0faFPpEHy1JiPmWkc7qdLN
VJjWonOvQbO3J6I27htFQTWWHeBMy10UmopXXQIKn6z3rdbbJvt+Ymp8JkuXhr3TIh2kL3Ms5YCZ
EekfSawQ8XwxbTXPPHnj0M16sbea3QayyJvKIX/Oj5kOG6MZHnGo+82t0WpfrVKGuw/e+XxAf11K
pNAtpRsQ0JX522VLdiy8jIYPLiFwyBOH8FY0ME/ZCuOmIGWj0XH39R1VSefe1wRZYiMbb/oMw/Ew
IEays7sEyxraYkaALQTBwsl7QHQRkbChIFKGi8XsOn1RVxPsaJmfHTXtCoAkJXmYxmSKozSt6DTU
hAdlGlDFXt95n0cbUbUZtUcNf9bf37Jh/H7v4j1z75oXKxhPl9vzT9dz5CYg9SSDpLxU6F3b6dCX
0euQQxOs+4cpgrQ9tQ5SUimHXTZyODT5Nrr1WW/CTTFFGoX2S0atd9T1L2Zo56uqML4E3mSsQ4FZ
DBDzxm4lm8PG3iBVUPcuGkJX/8ZAOnhIh4bpuuI+STqeSQQGoUIMigmq0smea1ARujVKSI3fWVF6
O2CGcfMCvfvRiKFKZcS0OUKdzEY39hnY6OEQTb4LXEWZi7Avr/q2u/WL/sHpDvHgVss8bUPE2XcM
ATCOJHdVJOXOtTUUbKR2Nh1U4Dy7SqBELCt8YRusCmKVm8zKWit8RK3s4OJymmFDJfMgovAGzvh1
hdA4CTFPIpX+jka3YBoDmd7wy5RjR6cvvjKdG0zpdqrtuqK9t+gELHutufb78BDXVroZiocyxPRJ
N1YsCD66AreBemtq4sUoK5BzHayKXFFuut+DSn6HRHUjgf7k9axok1+ZZ91bk/VZpYDfYfrsU4Mq
y1PCXjQoMhdV1z7YvtOtIglBigwRsWC9ggaC7zoJxg+uqt8XLrhC7FpZihkG/caKQvIgW9nzOWqt
ZlOkw9YhgW9phAPEBXAvfgBgEe3QB+v/H59VctcFlKbmG8GvKzMMzw49G7x+TX+sRX/b5slbS5ti
mLSHyoph69ufP/j0/L73caTiTmC4xsx6Mt/dcmrCajMtadl7WbRZspgQ0CG6q2ZvRPUsVUfClX7Q
QVcvCjnd/P3Jf//gOtIx5+256+pCvJ+5+a0k4rDLebsq/1xU5iaCsLqnP0XXpTGv9GantBetV+kH
h9kQv62SPDGjMva59Ag41L8e51T3NLzSHGerVWdEsGQ+pGmH+H0c9nEWPqfUDJgum2ZBavO5ZvGk
j5I8291jRE/go1fz+12fV8PIFNyWMhRbol9fTRxqk2EXLpkdA7sgfV42/CJeuz6dxNRBr5D0tXGG
xNTB3UHaSbR5kjjRGoMMoZV4sCQJwX8/M+afTg37YQOdsAQlbL27LMoyt8g1RYhrCvoHdJrXhW0Z
iLG6x8If37q6h5dWEpVsMBjhvpc8pSJHu+HpoIwMMlsNf0F6a4MYTRvphxrYMGwMSZxXLNz+vRGZ
pwZCzJmtSLcd4FkTmH0qp4BODO0BRIHeB4f5sq359dboSFepuSJEBPwbZs23NE3zAlFvFSiSbbai
c3c2FLHHWddyU0byuOyiEHS0wGJHIFi8m2qrRP41f/BTqrVat5/Nia2LjdAKXNUKhSjpU24Nmi3F
Y9QnyUaXSE5i3xNkxzr3upmrNfrZCcgOYrXKPbook3Yy5w371t4X3FaHJNn5HCPU+OkHuy/r3Sie
fRBv2WUYL5SwWM7m3/90ZyROyaVP2AMQZozUBMEuUJgQAm3cTcQEo8ZaouK29kGPG6bN4J/lwVtE
KK9kDLPuWkvbsT2Hq+EN9ooCkFBdQVcWZCKZC1H+OR3KdhHNxWwT2Jsm+aY5/UMVJM5VgqQG58m8
/8GMkBaVWJCWRiCGCZnC7uIrx+/BtzIiAgwxPk91SiZZbFXLxKsFgqD6rs/tl79f05dd328XwE9H
493njNFYb/n5WG/91oiJnhnxlk1ggIi56VdF7DDo97iN9ogwbWPmyJq1STCrfOii5gfs9L8ted8D
9v59Zhxu0qxCjCHmNeGnM+Ngb+lHidXaTVW37S1nPDAlecKitrZLYzyGEiJLEeIPqnyfBSExrtMh
j6+VW+xdK0GagpXBy6H6ysIl9jUbD8pNGZhO6FtxGApk+XCJUSdI2BkEVObPjdHi6fWtggAJciY4
GPf82fuKtj+6W2+OHcSajmyEJqUTviVZMy49cIxNIr2NTO3PaSFRNrqkTYvJG7YxKtxR6PsAeCVb
GMRoUneQlLjtbIJ9Epb3jKL9Ae4a93Za+qopn1qox6IMwmNYEr9e+S+OESUfSCF+L2/oE+mGBXRP
2jotjV8PrYSTGnsRy6ljxc/kaCM9mXR85RN7+r9fUX9YJNHYzAN3S/FX9fl2/tNJrJPYztA01dvC
z94A1y1TVexYOm8cZqqk+2FOTwm1sDLr/u9P/IctL+8R7IfpWoxKAW7++syl57cFoYcsz5lct11U
L1qyDvZxU383gW4uJoesJ7MlQB4ezkL6oBUwhrKdYl8P9gI9HglFlmzDLcwy8hCDKlrn4cab89z+
/lL/sKWxdYICmAiyuaCw/fWVNn5Ymh42QsR4WGv78pDXJMnryc2gySVCmLd6RvP8/Tkvm5Z3n3Q6
fqbrgKpj5vz+juoy5xoQutVbo2vPutBXrP0rstLwYKijTzzykhlpsdFcsaPL8Any3R6gebfqXXIU
RW7dDNjFVtgTOzrEbDSncLwPDYBT2kdboN/rNU4kzhHu+xS8+vvtV9g2nQw61iQGRMBfC4X0Nla4
gXQywknCePv7kfnjFUuJBAeXdhudvl/Phu1GsZ+2Q70VGVYaEzw/z2rCy2ZxBqnD9YsulKgH7aML
9veKHIUFXVIuV06I9R4oGtWGnxtWUTO3aJ760bo1FNWhF5B8FwzVNeUK0TXUn/FAPAHuSg/9ab0K
Oo063PPTpZPWNlzUjnCn+GrCF/nBrfK9PGVekG1DUTzqfJgd+X7V6MdWTgHjg62pWc+sKmQ2WU20
iZnJUDe+BiG7485ymK5Tr6nxrrBIUWWGsFYVSAhWsTcxcgj/frqsP50vdsicKapbB5HOr+cLoYVn
ikzHTtT6CF3TMdhrmdwnNRKZYWTzWjdQ1aLQJ1evw2PExnFfmDQR28hJb8Z0SxR1eCeG4bWNgh4T
lA98s67PfnZwNTEdSoe4U1aaY+mW7cr2yK0OZ+Rnxn3BjYxTAy95EbqBe5oKbhOIJJio6mA/A9vt
nurylBVUCOFAh2dfN81zMsjPEDfxFItIoTf3X5iFruPOIHX44jwD0oAVcyqOebGqS/YAfz9gfzhe
6N9s6L66Yi/9XgUXkIZHBLhdEkIulyS9RevWmro1TLdgmbfyPgzaW1ur3pgbfbDmvIdczxeQy11H
ubpC9wh46tdTFUYG7f5KlVvolkTp6q21CzVQEEhTYniFtrHvK3xeXdpfJR79TSFKmI2j+J/XVNRS
kgn7PI347c5QzDiUwrFK0F/jdWXhuStjHHQhZP+lCoznwckMIjizY2SZ9QeX63v16Y9jIOjmUsQo
evnWr8fAnDw/gktfbonrkrg/IVY6+beo8AlQ9KHthhq0QH8Cbdb5DNbL4INP8R9WGZd0N3CDBiID
6b5b3tgpZaRDyHKbtBO+BMxYHlabugZ2mJqM/T98x5RCf6gl2VPqLqHHyhGs47++Zye28tafwKkl
Xep+y+GjLvuisW8GmjabsAGVnGH5MIbSvdeko3MZei8CGOVBQWbc+oPn3sBHyCI9WLfpiLl5RrnE
vfBvyFs51kYJbTUnPoukaiTRSmgPjlcvGQdi8tLr+KjFg3rEmQEq0ivuzCB5qsduXKq6ip6bwZ0T
JZPbOiEySIhccgfUKXuzIXzIMIquwyL14U8N4okx6rfODuS6N4eMT3rrnHxj/kOW4T3Himho0sVM
Xf9EN0e7txiFeqqXj6E7S8hU6528kMC3PLe0G6l31S1u1GSB+fyWwUb50Lxh12sX4dDZT454BHKO
UZq+ftWTN9uG94oK4jbvpQakwIOTmpKJumDk636KFLlHvj8egja8mabReKwzA7PKSCI2WqtsK1RO
iwiXz3XmJo/sZNp9FfnTeTD1gyxa46pp3K8UQfGpMIaI9KFEX3CHzB4R0t/rzHNXhCK5M3x2JhIg
lxsbwqBzCbCKLTm+Bw1Bj06QN3Hb+V0Uqu9mUEzf9di4zZzkS5OGGpwBwjNH1YandmheirHulwEY
UVJ807xdp0U4Ue8l3VWYZ1RgTYJqIIyrcREZZJuuw46JfSJqECkFu/o2eWq0qN3CD66Ol4dUMDnL
ybPSldBVeObOHp6Jom2usHNcXR4ynEJeNSg6Lkw4GA/9kWyy7nj57vKYFw/42CpviyV9E8VCHmk9
2sfLd/986VMfKEdPT86RBdIctEOIzvLw5PVjePIt8F+9P5Zr34vzAyFNGgzUGQxWquorib9UL5PX
4A+cWQ/zd1OaJuskMXWifvzpWsur6bolbSiH8nN5hMnfeB0mkbWDQAKNwD42KGlu/vlSYpcL2auc
VVoHGIfigTg6inOyMwb2uIX1MMQCKpJKt31DDEjTexhG4OQ4V25XPo6cgU2glE+UD8h/y8k3xpgZ
Txp20EMdUMtobJP1otA+NYWhfRry8rZLVEPScKbdYNxcInrAfT5oYiV9LB1+EJdXQV1DoZ5/TNni
n8YpgTk47KuOmL3FoOL+hm1C1Y8JCs8obG8QMSo9OqAa827LBOpBrQ340YoSoACKzE2k29GtlXfR
LQ2mDjBCSCrCaNN+t7vgIPSwO3gTeYM4L9zHZMQ9XeBkWDeZ6T3aEYyOzGpmESaQPHuYHkeLuEGy
/6ZTpnnTIzzCK80y3FtkQdVj+pV49unRwmW+H9BIMj9UW4Te5YOPWeHOJpEd8Fj5UCIOWtWxn9Ej
F0gA85YRHSXxtV2HAq4D37F17ak1IGwg+DT6Zg46G0V1VOWkNqqMvwq0r1fKaewrqC821zfmpMbL
z92Q+hBdm2orjWCV8l4e5h7lwoxh/wUSJVGUCeNOTzPcbd0NEjVQLRNvG8GY+9AFmb3S4c9uRcwT
4wZEKWP0xQlG7nTAB7khCtSo+thneu7dNl3XfvUH6zM6nYOBePDa7k1xnjWHaJ+cYaWB/zvVfY4s
tQheAhubkWn5kh6EXm5yX6brrsawHwH1vZvS9hYAvf0ljeaI1K5AqQQe7jP2OilV+ihQLYlCo3Gc
zSGsael8aYOr0hztr8x/hw3QiWZXa378WdoM2ufHbcEuNymaCUgDy6pw8vrBtrRxaVYmrGSMs4Ai
osdsDL+ykCRfM4F8qYjvIjOvbnDX2I9BtMEglz4immlvhROegvGxsErj3iEo89pJhwcfhPGDDKf4
HDXa98tPEDuxxNcJOlQvR+eTaZwNeq+33GQILrS9O3f+MjYWLuNgsg4JI9AZ9lbtRNY2YEDddFeY
xvjgwtUjh64QzNvy8YEk91n7pH8b+iFdogit79BHGyci0z9VdVffNfMXY6B/MOSOuSQAqlnmnaTt
nLn9FSJRZlTzjxE4tbswK1Z2r391yRXYlg4Yi952Pw8iA90JOqW8MmOuEUvtDD8Ov9WvnOh+12lg
9dvesaCDK+pxicS6lmfGcukiG2Ji6MuGMUVflWsWPPtIjHKxluTerEADj+DHy5GsS77rAjYyeQyB
ftIwhg+Ced5QxzdDWgTXdvLolr6/STvp0hpDIK534IILk44NSlRIghcypsG91y3daeeOqTogxFzF
RYCuTsFTNOLiYBWpvq7xzG37EbVbTDgnI9r61kSOthKDpQ4ldI1DiqXqVKspwMPJzS5HUYf+sqfQ
9/TpfPkCvuPRiN3ZBFn58OtgmvkGKkzPe57C5mAHJDlG5Wuudd9tj1gQdPA9b4AIgXrfgplH8m64
KzBMaxRU6OF0319JkhjAfqRX5jjtKsqIhbTge3TuVojiJYzjT3EMqQy7zsafwldSK7ZVMQCx7K01
flReBfu+bqjXuXJ2mPcZvnqA34P6qSmjBQryl6iDB5GRUQz9q7G+dKH9SdfGZEX765bt/CobkKSo
GOHp2IGxKdlDaql1dNrmyRybm4mMBtoh14kiVTlomSx5FkoStZAqfnJMb2dN8ruJ8Niqwy1acK8j
/C3W3rIuPJPt8DI1yHFBTpNQ77FpVfDqK0Tgg94US0ahsz05hzLcTsQYjuUVxVB0ZeTTI6jMm9Lu
ppWBPo14qT1xXbcdrOmWkikpIF9GFnL6wdgQPr6tQ4IruhlBZIPYY+SoxlcqzttCMF/FekyOKNLq
NSWe4LCxZZW8rSJjr6zH+Ga7/mgXD3EMFd2O5KfI0qdlW4MDNVDQrgThGyhY9VUdOt8dIyHIOkR9
PSXNbeZ6n0AtEh41jMa2jtiZaHo6NxmRxdKNK3PnOolalMNT3ywzl3SUOrtKBTJdKwOXPwzP4WRv
ZD6hqKug5EfC+JoV+plWCfYuZ0vUzEpN1J5uPb0Efagx/DP3ZCECP20YqpQaoZBVVTmbUStPZqxH
AEEIsikLcaOTgINFgJRY+FPLxPxMONt5xAu77iSXapyiqTTjqF6XQXnuCazf6INRbRhVgRLRunjl
5+ZZatQR2ewQqDvTPYw2S4KlXrWmw0/piDctAyvnyFzAVHLPUKFudZJeEBNLc+HZ9toyNVCwxN/t
Yg8zOo1/fekHpY8iX2vBNDK0sKcTiNyZjINOdRL+tuzzo2lALZsgVMhMXtEJfAOvnvv4Leo2fXWi
6E3UOWCFCTxzy86CxBOcWCnn2OrqR7sTX0ujQGCAr1x+sq5DjWG0DyjFhqG+GnQX3rEJz9wpyHXV
5BwK3xxcZ5PHdQGfu01OnedvJtN+RsXhL5pSxpvKxq9Zth23XcNeGVGPeHxsjiIC6xjpw2dpaNpW
9f01NDAQQUw+F0bZAzjivgQfbJ+aIUYQCCcCTta+LtvvGTfACHPwLdLd6y6acxDCAK1zWQwHXGXD
4fJdHWKz9d0WzjG3nqGytuTjFodiEPkhVJS59BklPJBD4lgaUpDg4GZ4TEpdVWuYa9kq1+kZQyZb
dalfHZzWr1AZYG9d5lCOlpcHZxHwgZy6oxh6Z8vsBo6FVtFRLPRypbtxeTCpb2Zvb4FEWm9Pan7C
0hqLg7IVq6cxAC4nHyAf4FsOuQXUZ34XQTogJFbRd0YD4QGfcHiwqd0xQ9fE1lSdyXJF/Giik8cp
SxTKZTrLPiqIuV0IqD+Od6ZfaWt4gt86vyB/w4/LRdoBkQe7VBziiOGCm5GEp3laewiwHe3yUW4D
hu3pYPb7lCAYhkDzP6AIvHJIsl8Iu9ZWjtvugBJhDu89QomVWZOnxBfmghtVm5AVsX8MxNPtK6wx
SNTSJFsmAfP/snKyQyi1p4oIgU09/3R5iBL8GGYqWk9VeghxJB+mNMiAyE9fHclmSbQIy2hEFevW
tstF7k0NKV3zUS7rOl9BDiSm2c7AF3p85kkV2UcON/5AT0DxV8khnr8zerzgMmh2cdZ+djovx1ZN
MsHlSz7hU7Ay4zFL/JTlRJKZMf8SXihL5eXbXkZr2nRqV86pqGMcB1iq+M4NJgChNlVQb21qy+h3
YdFtVVVaOWejhMRbD5sfP2oBkQ5cUu3SEnJCSUGV5yCJgC96uHwZ4Z8dhvwpyf30x8NOYzkYs6Nq
ha44yTaNJWpqDQ8BYAtZsirjbwaFKf52+JOi7RLW8e4sYne4ClR9KsOtk8305EzvmXhyXzMUlw+u
FW1ncMYXRRrGO4MKbm32llpOiQa5RndIaND4MhTxInL1YlNq4NFch7zUvFbVxg9eJ8fwQHa51TqJ
K8DT2T6yS30jPUlxLZyrEUPRso8dSIjMHrSSWjWJ9e99q/VLY47fHnX3ZTTB7DnBsI4hGvd9g6ne
NYJpWc+8Fyel6009wrdTaOX1gQ9xBpt0fpQESAcez8yGuTwKrj27kqURYXOnVaGNoLh1PdhdHhdB
ZvChuKA07dYRCE7mf375cvnzl+9gz1rLyI2dH7/98Tw/vl7+a64Z2XJGHi1/PHj5T8Xl5f7z54pK
2SuT7NqfXhuib1785d/8eCVyTJ6kOakfL+mfN0EULenWg/WUY2pizz2/4FiTu1oO3KZ9aCaZCdfk
8l0yf/fPj5fvLo+9+3dIOQB/tdnD5fHLl96vzFk7+58/pfxabgj+Jd6Mh+CtTusqzb/VTUap7Hj5
InWVtbr8+M+XaYYm5hMR8YvLt6zp7ZXlDmj4E3GVG+zFg5I4XBco2Io4n2Ona9YJDaVNYLIkZLeB
qjWkhrcqBkVM/TwLHGacGOK4tyHC4kfkryTN2v7OjQh0NIszUZkBcULZtFJYpG6a0ag3iZcNJ5Kg
Qbkw5E5TmjNV7RpbC04UOB3Y0HH/SugRqL4gZXzqTPTvV1rLtDfUv5EiFF6T3EEsWHGXqi/s2IJV
xUJOnOSksBTj09Et1h47Tl7roTlX0rxFsILsc8AE4QXeU07HfqHZk7bRJ/XVVTeYzzf5UH7zBiCd
3li2axzxVP9e85BElHRtBa0ClzNsw3AfVJO91V15lzWIi7IJSHdl3kyj2IRuNy5q3/OAHJtbYTTH
pEqapdPq4xLk60rYHsF8Fj6aniFwmBOZ2WVkbKq0WqZAd8O7vitvQ8uDlSEE+yf/RuTDjRnlb40l
12lKPi/3z9euMwi1big8HNGsutq6iiYQIxJvhTegsKCwo1lEj4WOWMUOCZJxpXVrI8+dYyqKL0N7
3erZJy8u+23lA76iGeneqC7/1mVRsI6d8qXw23utKcmUJpdhGWbDwY+C5zTaaGlFRq4zyxJbawWX
vFqnJYE4eeYe/AptQsjeyMh6bdearzYBvLuge8AQU37CCZQuiO47auhTDpA1xy5HjST0o+s2xRoa
bwg8JcfRCl53BaTK4PZ8joqX3AKqUFMCbwwJyzuWZHhNIWS2Tu/U1vUrDG9gseGg50ujLrnZVzFt
LSM+a1rl72pvekXjGJ+B3edXVuUc0m4I0ZF1/a1AeBamkCATeEfKakGIRS27HavMT6Ql7GRn6Xvw
/jtaT48aL+EgaX0sCg8AmeU5w3qCvbjJVYTdDj4a1S3Zb5WZb31ldtchtp+WLV+mMZYvWkIwskFV
q9nwiCC9ZKKYKgrCnNqdFli6rugO8IvwnoJm3IaMiRYRc9mD18EYjV12JuwNkBoc7Mp+6MAlQvkE
T5cgcdHJHkpJ5ZnzgEIS3vapnRXHLCReN0sL9sExLVsPffc0BxJZU/BFRTZ3+EmEKxFV1bGhP1Tj
O1pYqVPhZfJRp/fO58EokivnW5y31XXpbSOvipaTNM+ArFjyBy3cQdA66wbqj04aLP0BGDZo4+nG
lrW7RfvqroLY+tonBFbVFvS3IGS/3zLApawgUSN8EvhX8Ru2xCf9X/bOY8tRrNvW73L6/APY2MZt
XEnI2/CRHUa6wHvYmKe/H4q8lVV5zP8Cp1EMgVBUZEiCvdaa85sFhVNYsEitgxwqM/xDRUkbuh9R
SaAHqR7TmI+bouyupg7eJuSHgH2Id10HLlRtiACJUscb84IK0tHPqc5YOFFhfweWBbOj4MKcql9n
DVhJMEWs8NehrqOjn04fkHq/KkX0rhTlB+kGxr7TJlAXbWBtMgu5VoavLTDdjK8Rr3eHVvdIq/se
Rv56yMl3Ysld4LNy7VPYQ6ZKRVRhv0bOadbMpOn7HdE5OasSwTa3ztnPVg/jti6KaRO3EZBIvf8R
Aba6cQVECCM7giSqoQPqGFcAsiVRH1Nm7RSqOQ3F9wHP1iWw8BdpkgWYUPUXQ8n8dYavZVdoHSTj
SXG3pKpDao4hhbsxdJFB/PDNU1Gem3gmIUo80Kwj4itIIfcUFoKIGJO1WU2cyf1b1Iuq31WDBnWj
pohzZcaMEgKsGJFlslA+VfOmXxK4Tmsub+19S6r8RqnqYzNn6H1udK6NrXA//CpkgcUQwlNdMqOo
N+mlbgiGOBI9PR6JwVnajANtRoA0B6ucsjXpDg3C+QMFJVRMh/lFFvjQrASxCnzroXuymtQ3Zh3s
XLh4Sz3K0CMoEK7J5fRINN1aY47rPKp2UJPrxZB/NbRYW0I0jhiTh/rqpSE4aJ0iwqK1BY09dMI1
gNoAmStXawVYMi2ifmuo3dcxB7Fq+5KflS0V+Ice9xXd46jnlFHplZ0eLJ3GJRYQz9whEgkR5GG0
tqKg+d5n8ruuElCfsNjJVRB89UDgdm6NPwtitEZLbMYZ2ksXAZisUh5ROW8kK9irRlRyTC2z6JBu
EvYBsJx70BvxH8Y6jvLXqY1Poc9QI8BehwvTVPi4YfTIugJfMnNnlFf1+NQATPLSkBQyxs3vNBvN
JYtbtDt4zpVh0pnmuPUhx+5cQztqda5RHd9Ml58puDxeKv58Y3hhmdqvSwJNFrih4mWWaGQNxM+0
vDEfuesON7U7OS7KWjulpR7Bhi77cx8URHAhsvDgbVJjOSkeftC1NvmTMHUP7eguC711LgkrwCBV
avLryu9RAgvXNWRyAl3wlsy5kyPNl3XRybVJ18xjnUxcOXwBrx5LZ10l2ik0qEKKIFr2RZ8cbIbp
AFgMbUUi2LTua7mX4aB7I516TIZddGnc2U8oHzQYyWAVIWURVkhfCVasN75j6cgeJAOkVZzkxtLO
QfwVtLzWBalnwF3XxwGN+E4GyY9eC8rlTNNY8J1gwJOKb4Sn6Rujhx4p6HVttXryvdaeA0ubekdf
Btp2R2x5UxMU3AJHw7A6oYoavinkKB+qNnaPg+sG6xRNJWoswLrG4BZgsO32TCtABahOvELnx9fK
oIb1R/2iuZDoFkpXxNebGsHtTRivbgMzliSqEsS6MC3icnFu1VfhPwDNyB7LFE9mHOhXNAr5I9r4
ZO3kbbvSuvd6huGacQyGLYze+bpVT63Tsaw3w3zh+h+6jLO3qJPVQS1ngta8izIOlJilJ3shi2EX
pvQYKjtY9xjXP5QoPThl69V4TWVl2m/ZCIMZESBdEptadSyGiwNvBHtDS01AK8n043ir6xWRTlo/
XQR/5oUZY8NPc5aQIz9o4yopeaXhF3OQuzR25K20wuDMzPTcDmX2FKXkbloS/JqTfrQmoDvR1cHa
yNSPpL3EiPiPVf+NhkRzSmJsWlAvjm6Yu/s4gzdo4uz34mjYqVrT8e1SsW8onTzEDLN6FDCbDFEP
sy2WnSPkWK6RPUMSipcc9ttWlBaXdpYpJh/cvap/j5zOM0cpUOHB6jMinwLXb7/oojhbOkhcU6Nd
6GftsDObCdx6vh4izErJOK2VMrSuMjY3xkikCkPbrWz7B0AW7RnCn8odRJPrshh1Uta5u2Ih36Hd
CzdCVd1jWrGG7fO3Wg8HVkgRsz3N3Wal/s1uVbFzY3EaBG0EQRwuqIZ6Q4qF3KfMmxaiCSniHeNI
QsJPrHU0RG2793DwwjbK+02qzjbdMMrXQQoLbuqsbmmTBLf0/TGlnwBfTRRrMnrDBXOUmDa4vtJg
a5AzYpqE+8KWg8plrHXCAlYKIzCEJqNnRYZYqn3Tbac6hRsYsroJU2zrDogsqFqXvrbWglbVyizU
clcn5riAbf8SVpp5EDgWFpmOlDkcMnedOzVW3QZ0pJZmXmPRUi5Qt2xKizAGBlWATtE7Xlza4wu9
asYVnL9Bg3nCFYm4ZizpND5k+OAY4UJFVt2Y7k/N8OVO4gA3G2ECDiA8JejjcqVTZS9LI2K14HAb
VTNM/LrRnbQEFkLWVepirj/BpnN/i3WfIYEZfdFpse4Mx/0S9L481aanhXF4DQbMImnnsE6y1IzF
BWGpENZY3Sg1rBTE2mKo8iPsP4TTFH5xkyDINeuNiKINIkwU59aw85Ma92dDpm8PxXPVJ9c4ruxz
XVlLxCfDs9pABK+VV21gKmPXtxiAxVoRw/eRteIxLyg8aa4dndifPNCZJDIYwt/WxqtfmL6nRL7y
xep/+HZuvWrx93LMgG+Yw3gEoe3s6hxyOBJmbupJeApzHDCakT9Ds2xO5AVrD7J/KhMdAwSyhFMY
O8k5A3S4pJW/SRCc3LIQGrKdRtZJpmcT+M0tcFBNO1lA4EzWtDdM8f7HmNb2WYkAskgT8aolUI06
Cp/fkvaCNMH42Bjuj7jKxbExyPKqCWtasGx0z656Y+x1zEZiNeoi2dbT9FSGLTk94zQ+1AbU1wnU
p+yIc6xM461qJud239C228aJ/rMs4OQ3amojQrUJPGhGzEDB+IRtfzhxP5APhlT3oR7CgDZ1utaS
CQ0k84WtuM2JgJWMukCpV6iB+LOK/FYIoJ2kMPW0hjtm7FMqlkWK9tkpe2fHiqGkK+fXVxKaO3Pt
ol30jFyMnm2pOcTwLD6KsPHaxJlIS5TEDeqqIPSFnqcKt0NtTMbNlRlutNHvbwm6kZ4hZRUPMP67
ZNgD5CeMpOx/RlVfMTOaDO/OQzUpWIsoalYSW/umysBsdqEerDWiWHrtkKRB+ZiTVFShlsK0BEwI
/4fIMcabpb/QI3POJAzdZav4wTFy8msSimgbMmCgAzouLVG+MXznKmKQdTkQn7myMJ1fRAENmvlI
vNZTwOR5F9dLYkuNo2Z+Q4uq7EyCazaDFu3RG9SH+0ape3dZDvxhgENmt2wsPAvhzZPkG7+PZdPh
IlAlkQrOe+4HP8n3dK6pEEgl83KHmKpYjL7oWTLmoGMSYg/HHopCUetMjisr2GVtAIEwq4KNPXXV
1iz7iPY/nTvwI/Rew3nGHzF7NiEj+M0GiH3pVZHzBkXqlIIcWEyirw+DHZUMRfI3jLFAPGHGeKGi
fRsJ/FyNY9rvW2riTawRMhpb2U2fuvpMcuRw8X3ICiM8hTETJrQhQhlgL6irOQ0R9VD4OhKizUUy
BXhC+OvSd2KWQjHMn5KOxMUMvrr6R2VL8eoWPbo+K30vFPyhAxzxd/rqJXzDZdUb1o7C2uLqjeGv
D0WFZEDUaxBPT9mcqF6wpDAz8ltnGLnDdZRwTZvuwCZpZbTFY/+UzxxK39XFsrd71h6tY62jpO12
cVIhXXHV6twd1Mz+6XQ64s3KN1e6OT4ZFgzvDkCiozaIFXREyFme8462LXWHg06gQ/CG1AYWZgTc
hnHt9MMyUOEWDMepHsuCe9xYbSBqLZlPIHzHDNIGYAL9mJy4qbKRrFMVJS0cjxYRHn0tCKX0K+CG
1l2+SmBcVb7XaDorfYWxX1u6G2KvBnJ+i20JyB6hQQh3DJ3pJvWnrSRpZwXULl+QLtI7AdPPcmNB
5vzo1R3+kUVCp9/0I3FVNE0CElK2hZp6SUrjSicFMLP87lRnyvuQDd8DnV5I1gXdMofBsygng+xv
ZbxM0nZPpZLUR2LGySBFmcFAkyFqpWnrXOiRx/1+/urmy2TI6rUY3mDfsEyx91ULCdc2qlVtVRW3
ejtYGOSjbwXLqWjsvaLPh20rcMhbvo7kkpYMawn0dSQutQXT3KyInUUSh29VN4cm0uOnSEXPU5KH
ggronMKBBHRPTCjJmUDs15rWoB1XyP6xc5pfuum24IhAw7ZFTjZLDUhWco/aF2b7g364unGIwVlg
lO69niFbmhRfGZNZmzEQtLUUrDWsgrxAD0mystRDZib5YhCd/1DRXIL60y873AsHRbagovL2AUo4
lIEkQA7RKcZjm3+1dSPdI4OVizYbtRWBhOaWcHO02zTWZBuJ7Yi9d6lEuBZMWuF4boHokGkO/sd+
DRWCkZuszDeVCsWzImgAscNgr2fIB2/WgK+BoBpkHuIic22P/Y7cLUOFKzoiEq+x1ywwQhnLMGzE
0UCVs8v67OrabXEk1ojOT1PXZ9tmzWm1w5GLMMQ5P3EvaUQfJKK3FsWQukBbP7GCqvmwEllkh81O
EOa0MvDyM/wEOt3Wc6JbhpyCcLiqsMHgVPW5s6cnjUnZ3JGy94R4ZoQFg+XRHf5wPazzU0i8Jy1P
7alKpnbPFW5vjFaC6ab/2vW6RgAiIOZG0N4LPcN3Q0+vWL4FxAxA1EqZcuQ/Gor2zVDm/lIpfuZJ
Ex6R2Dlr24x/9Obc6tKDdBtjuTednkQAXIRrwpS/kb5z8eN735ZGNiEvOn0kzL8dn2rg3sQH5iEA
GZf5S1YAfgrakgxRM2Yhi7UQaG5ucJ3NfjLnpcjKWL74E3ka4NLGjaPENBbKARDrF3oYy5iFyKvd
78a2tveJNmcLmDHvjlMxFQ1B2GPg37uT+FrbMRmn0KX2Q2kR4VJoxNHKblflcUeBzqWEdSQ5Yh+a
XRc31TBH1BAOzGWCnzdWwDcTns6CniPRClQbpYttJBDzjTUDQZ727y1g30MAVaXMbbA2VXlMcRYs
Y6tgQkgsAJ0EZFi9Kfgbsx6IoNjsx8T47mu0aIyk5V2GXVTYvVxY5pAuEunOjCflW4qRWMXTuqbl
yP1AEng+CP55xkC+m5FX7SqDBL8KGDle3DHcChtJFx3aYGXMiEGbYUsSkjyVOQUof63YOQqMoJi2
31oa7+qoOAfAgS4G1j7a2ca5oMkiCBqClXwLNKj0ve7yCdAbvshp/Spsv99j7Cs25aRC42b8NBhz
mqmoSlQkJdd9o3UP9w1QrB8lvTV6f1G1pnkR7ZgXXX2nNI5hLb6xplS/p7VxM301JCKtctZaGJ1s
2YMxi6Tm0RKS69yn/sFxxhvc+Cm1prWl3xK9xm5xnvoOXhpNsLicx2Nt8AS+vWfBlMZkDWS7KmlS
QreCepcP5k3k9rDRKy5aU1Ix3ltyywgDQkPReXxvWa51tfPqpzWL814kmyExkmXmKgPrAPEc2/k2
65qvetEkTyUtoQ3jMhQeUlTnrKufWFSNJMUTfDnl6UvOGmkMW7jObt0uMIJ7vp1QppVhwxWJ8HeZ
0DAdHQz2FfDHEHbavla5i3aDT21YmRjMm4RSYMKFoYGAqgAaHJHMrWch+xw+6NyaECquMhDeO47u
Fxvh2lK1AozjA94Dh9b3Mi3aLbgucRjGgCxnarE2pv2WgEWg0dBr61pQ00wFodaTxn3QLjdZwCxm
TJSYSDxpnyxCBcjAotTBX8577D+cU58QoxgcomfMFLWm1OnQhLl/ytRhqw6Gu09ZS+9kisvcKhv0
Tnp6ho6pbIdgze9BXa7ED2NhEykgx/DsYhkMY/wTeqABr2JOyQhqaHZTaVAqK6e4aMTSVI14JbSp
3LWEx6wdLF4rR/UX2EEkLU3rLeW7cgWrXLNUCHc5CqpLVirnbKzlrrOS5uwGAegDQOqnnu9lKAZt
b2YFYpPBB4SAFi5MzmELqL0BiXlM/JK3R7b6ps5Trla5Gi/vF35HUk3aCiGMRasDCQyHMwljESFx
5bUI4ovQafpOhlylSiwJfWKIBYeSCzmRIdsy6U505atlXdXWo28xnAhr/bHIWaP4PeIjmTAZkpH2
LY/L/BrZjSeLynh3aLQssQLxK+Hv8PIqEy+q3LbyZ1u2xlMlVBB9cfuUN+inqIf1ZSKC9MVMw5+F
ZcmfRUF/zxzdxVSjhzUVSuFoGo9SscSu0Yfk5OjGZnKH8p3bYI4GUY+9hFQn4rNquuPdaJ/DBE2J
HxTZcpAd+MQq3SmM0v1If2oi9yHMJj5EKtX5WIhyiUF6RLKYiXNbc/8go8q8yHKSyxAQQUEr71LN
m1HNUtyy9XA1hl6nP6AazxOq8UXYv+CTI2E8p6Xp9Ol1LMWwbYbyIysTQHmxXVkU/QiK5ii63tWC
c62qRLIWD7lP5Uvrxj6Y9DlXDmYG2vdhvNTVfM6D6OwVpbW5q5o6wgSAt20qWffXaGljFrXo4AoY
CgTcNnqv4OMNki+aqV1wJysbuCnhWq8RuXG5/2Jrk8mKvGh3UdEHRLzUCUFLiYWDKgSyiNfpMcmm
j5LPd+TI/Ak0v9hW1NFk4zrHSZXqpR+4/MQ2JEZ16vE/RkkxJ9UgbDGcjtHq5B8ABTJlmaIjhsbk
rGvHoGa4XbQiQ0Di3to5xrG3inqfSD51OIaag2P56kkaeXPWm3QH1PRRmArtZ5w5O6euWdC05lK3
WXFpbiCeyVp7oNnf7qUTrgwsAouxCPxHNMIvRu+QgJpUyaGy/PSmN3zhC9CUK1tEdMjo5p3cuKD5
p2PQHUI9OzKjpcYq5TZztXHdxa1+K4a7KdhcVR2B8YMVNOdOVU8a14xV0xW6l853EfJuB88KIpR3
aJt6BlhmOpGgjJ6U1NZCvbnhvrE2mK3S7yTGAKgb1ObayGvRpukxxVxA4ZlobwgTMXBrNYN0xgyv
1IuyP/ml4ZAQ3BZMf7gparR/WB3aTJeCYEnPsvuak8HjMcs09pnWfKEiUA96zT3BjYSnYge3+7E4
tOjJeVe4OCWpDK9Qa59ILoXyq4V0SOaNw4AK5EZ3i7l/X7FB3DRBVCmMkL0RN6iIYsKZJdETy7bC
b9TMmEM/6PnUsgla6m1l6vtt2nUbKRNtVxEd8uAjjLPUyrO5Li4zIaeDRQNjO1pBT0sm2/cKtsDS
FcFLDUeQfmHjH3nXcxyMFQ1oI8m/pD4LEWAd0S3LO33TMB19YbaNTO9GZ88ykoueIbjL2j145fIl
6+bqGbpALbcKtqGTEajP8FCzj0JU3AJt82p1dPpko/JTfUecmQrdkp7FELTm0RuhRK2KLjsXZD+w
fqJEL5JSPan0+hdB0j22CJT5u+bRa1jR3qkc/GL9WK8NbRRUtNrSZBEq4X2eSqLYVxmqTOZQLhfh
2PSvNWmUTmAVm9CSj8SfXeoQwW2X5MPGt0jATnz+NyQW30wCNw7M6QGExn1MnyT1t3kK+IdUYnkj
OfGpx3fwZtU0PpMkumm4DRmUELLIdxKXh0/2EkjRRrd+dPgULN9LCnpT901savbZCAz1BI1pFawU
5kFvqVHVByvlA68lufrW1pLw8Cx0DqJH3kekmA2+WWanMiI8uTTN7pmgl4Jmb/KCmApkpzmXVCQl
78om0BZu75bfiCSdMcnqMYxBH5SOa+51MXUUchb6zoZRPSDl7w5SoeeGFg6rAbNa2rZTo6nohwe4
qsVBaf2fA+2gh8iPp3WZI1Rw7/2qHI1pDsiU2Q3tK6tusqMzfti2MgwrIVB2ApXRlhDuuk3Vzq6D
KBbP5tTDU9al2De+FM+Vpv7atUrud9DixnWdym6rFsjC03zIdmM/YhbIgi9jJ6LntHxwS7d4kcTS
PfSiR3MRxze3D5UL4INNGfpPdHXGI2TIEHmeS7o22TUv2n0W0Q3lXgKsd/F9PoXpdGxd06adkoxP
SUGnDZPZoU4RYVDmiENvY4kK3Lp6m3xGWJgLyj3eTLmpa3oOLmo2wAKdu046SmgTEXY+y8vJtBg2
TdY7+EtIuTVHfJC5YJI7IjX3JGDBNdPdOaStKc56kX3QanA2la6iYNB7sWNFzleCxcZiyBjw+6PC
ZYaV7lJth2ndudSyrK1HEu/sfgk7X7K+I77d1Yz2Qlgu3+Yk0F9GZg9t53QP/GIfY10TgoU8xOuS
kMw+ZGiLuk2ICp3C1mOqyYDVr61LgqKYUMtWdv5BBix4s6b74O2kQRg0DR+kTqzzLJlvxZq4Uuka
V8rKDssPwGXInF47FIlnvI5mljxVgVI/sX4LFqqSwmcuWR/1OTV2P7XTmQiuiF65/doJtXtGYkuJ
a2fjjdGOdp78YtUldnzCwmEygRy/1Farne4bRWoMe/BA0r/gGGOyLbRZuXEiEKZEQO9R62kPvrmP
ui65lcRdH/xs4JqmUdZYtniatMfWVfRX7XvadGdncIOXUNEDUKvj62C5JcGLBGiLMewvXd30l8yZ
jjhgfXcP8iY2FhN9g3U+skSdML4yJs7VdVPNSYcQDQ5qMnFXFg1k4zLSr52Rfo1dtJdDXIpXdFIh
IrvHVlKRxJYWrAsh61PY5BfbkMqFggERUEgaBGzW+qAFyr4peeeBprwCYCV0R9ogFG35TmWh7TCO
iQMtu2A7DFq2dgc8M3U65Z6LDpTGSWJYgLZR1np64FerAu8cbrP6hdivjHiy/Cvc35D8u6vVhpmH
8b/3pqb7Kcv2YSw1ZzUYRX+CVLGXhTCBxwUw1Cv1QM6wsSATdFpxn3A2vW7IT8Pl/yY2/DuiKV6d
vzmTZ2TqLxTqzGT9P//xf9OvTfJPnun9Fb9wpiRe/ssFGWFhagLXZs3Ex0+gqWbr/yJgUVPRlCAa
dGdo6a+sBlv7lyDiAbqbgT/dJMfhL56pyVMmLL+ZZjRTBITxH/+f5vqLfwkI9r+Fkwh7pvv85ifM
vw+dXibslubwazviDx+tY8uRTEzV+Dk17QeN/uAYTmZ0ll2arshKnL5GMd1RrY1/4M6jBxtq4lbH
TbzTbGRTRV2wTARDHYSYw7suG5gumcVjXcNL77j1+U5aPt43tAvMZZdm6KGDsXwMqtI4dSakMUQA
JZc3F1trQtf/82TFGfcdVeNimoJ06ZRpuRaRDPCmQ91PSRH+a2OXsjg5IVhsQtpAXjR9la1+P31/
dD/n/khS7pHg8vlD7odnX11tZx0Ea6VfNQwo31JbO5tV3f3UkoF0+K57H1GDrORgWuc0SNJ9oops
E2AiejRUOS0q5GQeiXkWypGiPmW6X53wvpVbv/Cffx+6H79vfh+rnNRrKtPd34+jem6O+LoUUYCT
TmfR+qfqPgmGw32XT1q6dZEU/Xnc0dGi90XJvAYj33C4bz73iwEzyeL+gshhhZn23da+nw+ya34V
OCB4dKJb2Hi2AEQ2zS3oWUgboxIifSQZV5FA8Rb3PF4EMtZ/fngP0TVKoijh2dmJV+dOf7Lm8Nz7
ownZ1LjAnh0jbE9AD/JEWxUB4cOts1ZjJVzUSV29R7Pc3JeS7qYbOG90n4LMLd9dvyRCgMWA7XbD
maHxSOvLLt81LXLxgxiUSHFnvGg6xve+rN4H3cq3tqCxdz+tj9QbbmXxgKqOwNy/Xl4F0lgqAu96
aXcmXgeFMZXjVNfPXT9KjLPlK2j8fUtuLNJMyNx1Lpal+3xBSpJuh0pZVYbrXGytcC/mvHEtDf+y
Rs3613FuR/7e1oPb/dB9A03cvRgpgsQooyy9HwvdYMJWMmTrJo/7I3rGHpGvKY9TJlNPGfh8/fHE
/ZTfx5oomxYMFwuvtGP70MzQVCSXr/e9bjKI6bo//HM/VFKeghttHwj5sxdoRwXYGH7EfZPXGeG4
ptR/7d8PMvvz/CpAMg57+uG+UeEy1rZinylJ2geMMO2hzqNbBT39h9Sa86iG2VeUXdoiLd3geUQM
jDoI7BALq2ljcbs8+HGPiSMKhg3jzO4QoFvpnwmZ8gkEo6A5h42KHKoate0gx+j6uUnz5Jinc0v/
r0PzI8Vh1InXwfV+PxFJN7r+0Ich/PXa+cQsbnwvzlPE6iz9FlVbOV6suU+ga/iXzRtD533urNDw
fh+L/Onoxoo4Zd3QMolOu6PqKJ8v8qM42NlQMam8dePodlN+TLLNfSeKoa19Hv98eJ+Wjm7peEE9
s0jmV/TzJtbBeC6MEEjaCI2ACQRdVWcMMnVREefUcd0jejY8t/NxaiyO+46BfI0+9ObzvI6R7ufz
WaP+IHOPfHbGn0prqA9NnY4PzB/mx5+bXi83QTPaywqp1ucxaFEvdeLXRxjW2sMQZPmxtZO33y9q
ATzSWPvHD8WWMp9dBPJSBazZAzXMr05KIwFV+smf2Ps8lHTNmrmnXN53U60hQWXUs9/n/j5ujnmz
zhRyxgTf6T0AekKtDcII+piYw3Aws++EdiFInb6prYUHrstog40pJ5i/7gr//gRzjgzCWPW39cCv
m+4/odN/3mRd1RU69Hn+gx6u/3mTLRqLiWAzERHm2t225S9+BDukHZm6ERpqEwnEwL59VnSNUjYz
IAK20URHfv4rgjNdjcSwEzHEG4WCotipY24gP+XJ+7Ew0FpUZ3m4n/rIPGlZvMuMOkGLEMffUqw2
2ABr2vvB10TnE5rKargRaLG+7903Pcos6v+nz52SSItwiq4tsLgns8WQABKjO96fpOTrl1Sb9e6+
qyKTaazCXdhYpC9paip7MRGjWKZq/Dql1TVA7/BDU6M3IMTac2FFFCtRYq8ZPB2zUFrLso/VaxQb
9qZGlLv3G6mdDKZ+Hj2vnBxVslfDZkg2Yxp1qKjRrel93pJXKo0HhF7Gg+1odPyJRt5Bs5x3UaJk
U3C8791Pc5q0WqUl/+uRPgnDyPm0HSnhhOYiILwWTmNsYFHTDwQb/Gza6sWqA/nNDxKyMXV3uk5V
PR06l0wZVKjFNx+DotZ5WtbYqwn753BrE+v8P39oQID+sTIDYAi70DaQzViQDLU/VmZ2rA8ZQdTB
jx59/CqlGfYgA226iQBxl47iuJKMsKa2ulrOCL/Bb1pPxEP2pJZZe7RzCuA+iIeDqCiLlMnwD1xP
lANrUXfhZwoT1gL58e8n7o/ux+7n3Xf/OPb7tX888V+d/PsYK0y8dYO9I+E298rIME+lkSg7kJQ+
QfCGvGZK5TBoUoy30e4eXZorHzVCzJIw2O9IZggBZzpnHvswYYhmN2LPRNrJFvf9kCVCtrDno58P
70et1gTwBH7u8/T5hffjlPPDIgEjcOxjK2aago6s9LPygsYuXWUJqBHwXBcGa/7PSMnBilXlLnOt
bKnNmYSp3k3goiVRXTJjt52FCfeHQ1pdYvSE+/t590MjTTrPzGJuc4mdcWswvw1V4h5bwXdtKkiX
bAopPJhpyS1I2Kjl3KcuWBXURpHciDlLbqjaMgg/NkOG+dj9PAP31zZzGPDfd++bnhnpniywt9+H
QHhkJ3sSO0gFSDcAsOAHgDtON0I8J/ShIZJYh/uGUVDv+SmIREyD9uex38/ejzVRh4H1v3oalSyR
r3qorH6/5P6o1YOGUXgjvpJmUh8tN/hppIN2HpzOfLFTdxnAMnhC29s/hoiAsthEpwxo5Dg3P5da
G2rfLNsg8sfRX+0pY1gmCSrqQfI+cnP5fj9Bx0hE4615dE1k5FiL1HWpCAyRnbMxyl775kIqWgrd
7S9W4pRH7j7T6v5EugnQUwcTIhK6L8w+/Sk4JWMenkbI2pgCQ33XN3pwZmkcPlZ+e42KUD1V+CQe
NRQ529hGtnt/8r6RSn0da0093fd+n1GJiJfPr/rrZ9zPIDfd//wZbRwYi17PdK8iRiVfOInv7D8f
xoXm7BXhcPRvDwes8CMGX9q6XmV2yosvIY9SxplbAYb1RRUk7xoOd4P7s1aNTcp2FDKrcuWhz7qN
OZ8lsUdt/t1l659XLVvlRgcm0XUIpnSt/8Q1hms/REqS5j8T3aWXr8ty0SOy+lbi7pRwcMJFctYi
pBgLGchj3Nr6s9MVxp4gpCM4UVhOkRhQy5ZpwYSZO56TYH/DJ57uI5kzuYzbfoR0naRYyPL+30DF
xD8xqoatmoKQGEC4iCvtma3FP+9vnEeF9o5dQMX4HggFI0+ROnRIE7klawoY7H3fjcLw2lQg7QcG
ENvPg07llKdhqj27HTE8hqEIr5M6kRQ3cqW9vwQ9pb+sCyQmfBPjC1llkhQmfVwJhezs+7H7xkpd
csRIZ4NXwxPmvMG1FGykM/nIef7nN+yeOPG3BgBvmODfCfmanNMZmPvHvxgZILwKa/B/KH18ArhQ
AEvKKdQd8daIstvlfeCsLCGMt1ilRpeyooSiRfBUFRnu4NJ4Ew5CQYxlgAXmXb8rfkA4QsFO6uHN
NoPHz1cjpFgbkGk3959ducWtUU8GGcV5/wUpfIOkAZuXyl+kZOTBw8/91v71KDErMEUmxKVDixzV
K0YwjkVRkF8Wuox5TbJ4487klzC6XeKYEj+JTJxDlNr25yYemh6v/bzfx8j2JpAmC5mBX7nf7w0/
8KK2dd6Y/DTrQUceD769fuSq8eN+Qs31bGGrivMwEay684s6WTeD27wzrF4a4LG+Ng1Rb8nARd2c
Wp3Zp6qu86Zk5CStv++i3cE1IhQskkZwYoYUnu6P/h9h59XcuLGt0V+EKjQyXkmKYhSDwkjzgppg
I+eMX38XmvZwrON7TpULhQ6AxiIFdO+9v/XJQ4A58gIP2Hb9aSCcEDH/949f0mc/ffzs8mcLX9Dz
lvuZTit0H9nwEFk/uxo9+pNJRbnfWdVxSNVTHYbjVXcbDuiGqHBG3EGd2HiVA9hWPkSaNd6m+XXv
YUKZtAurp8xeqFso+Y3mXCIl9i7oTN09yv+3Lnc85HLY7I2iiB9xJhaYpSPRW6pZj++UNZdUzlfI
iZPvE/61zL28QvZbC3e+q+zAPtORd5UteYW8ayoCbXm/SzBW+jIySerLeeRkdyXCegpJzZ2gxtBY
3k7ntjyTB+RH5q632PEs5GkbTcjYdWrS4jhb//dPQXzyFeK5QzDPQZwo8bI6AcN/Pne0MEviIjTx
TCvqahl6ZXxKq+TqOiHBc3LWJ3noRhGfIsQMy7xwirXsk3PlWdXYIDSF26Hp4Yr7wFD2zRa8zfun
fgwE46eif/7UHc8/XfOjQ5PDb7jfRk6rlQjAc6Irt58u+24HHWfVum1QDf369/51RTZttIain08D
We3HR58d3b3//sMUiBlOJpS9HJT9IZARJPcVRSVZ2bHZCTjgrplQfjq3P5/KCZ4lmPD59Le5gZ6X
YvkfN5tv3iiFssKNyF211UDtjJo4R3lmp0tEA8PRjNrncPCfdb9yDmWOutXp23xtBg1Jdy0PnIMc
sQi8HmRzJCK3pt64pFYTub2rBP1rrYkvk1v7V2Juw5Od21TYKJP6kaRuvRQkjQ+T72QvRaLtZT/h
g2jdN1hppkEoPjTrSk0eOU/icttCVNBv56v/5a4iK6f/gcLUJOvyn88PV+gIkiDv8g7hefbPL26U
5yLuOy39SZiHT9jyqItsW805xj3Gcx76KdnKIy1A7qGBiCPGTMX4POW3kT7aDF5S3rqaUQUzYkDh
ZNFtoBv9NXnAL+M2py7i9DBG1EQG2HCoPc8tDZ8bzBubJzH1OG/gC3PC7mHp2pl7kV1Zk9U7iFWz
F4fjXLT5UEwW1bORQsHl3JTzYlRUlF5hWyf7+sTfp6xAqLXIzH0menMvz+4H2WcFVMfziPYXcsDW
yoRk/XyJPHy67rdhE7wKtbds30PP+Hz/T5f9262QxNSwcFb/NtVtUH0m/I72kzooB4q0FCpVOAvD
+q2LTYVi1H/0D3Pz3qeD80HFa8yLMSLn9+s/zQO3XqBnt0x4Nv+4QZ6XCDXlDWs/a1cO/1o0er86
5R0tgoIbl8ghTCdj70H02xOUi/YTqvU6ruq10tAvB50hDqtFqofmbd79CuKNF89Tx8d71/0yec/A
eAy9Z+LZ6sHh3/KgKk3/1mjmhz4H+2PI9w2RFbwf4F8SNikfPeKy58GnSNFyyq/O6EwrUPLsqVrM
Z4PahnuAPfWHS2hKBjqsJCjQF6jJM7iXeGOXUbNBs7/qk9I74Wu/kcUYiIRxOUuaD2Bs5Vvkx8Wh
LWETyOYM3aGuH1HQbW5KdUfV4goZz5P7aqvYhxSgy1x51Z/1Iaq2o2pNj4WpACjICeKDnbR/qu5H
5Aw1OQRBEkYJp6tTTs4W02yEy7E+v9Hb6UqFoL0AhaJsZB9WndMZ1cXtAtlFeqNdZwHEYN+Ppqu8
k+frF7fIg6Oc0Q05/4ME9QBFlv0S7jRx8bHyq9XtiTeg+6P2kLjXKEqCFzwp5UGO3p+M94GYd4sJ
cWl37+rlTe4P1PtPuvfJ2eLX7b0NFN75FQ6Dlvd441IIIt/rt/Y8MgqTLI7wjveu++tf/MtqQM67
Lw4+3e5+Lb8CUHuyDb0m+B+LBcmn/scjF3YsuHv+oyidzOIn/LAO347Skrj+YaCr1qyQ0uTC09bt
7IRUuRPImLIuDrdT3/1COba940mp/vAV7yXnKf4mAl198AbT3dcuTBsWuMYqrSADVnEJrbaF3qDV
VnecBt19sTCaBvzjvGciyzadbYBUsQP3ndrKb9g6WGfYOsnFd/0PwvqX/74wmnOgv6cn2Y85Aiv0
2TZOqML6HDkV0GO0gUq/H1Y0GMsqGizAGB71vogtZUtVgXlkRC6WCcg2eDJWTpkzmzE5mvZWtUu0
tEIYYhtrNMoAd+cqvAEZ3V6eFXp/6lTMa2WLjKdVUW/EFHkwx3plTaO66yGAkpSwvF2pdNW+iRv1
scN+6xSEA69cohAvDiSxZesWxqLF0w+lmQPGwDND3J3RmGPzaCp7eSb7JkMDjWB7j/eu+zQ5F7N3
ZHSyU6nme4Vh9+SPYfnKIsxcYxKYraeoVN6aMUWRYXhQZeemoYsviuKa2DrTgtlWDlPz5iIxO7fl
dKmBT23++8ckPqeR+ZxcvpAsD1TWtpr4HKz0FLSKBdr276FiFiAhFMBkXXaRB4/6dxI00Zl/pktY
J0zVY6hmG1Rj2SU0o+xStX56is2UGib8DpaN51vn0FliQRPCOGm/mb3ineS9xHxXx2hJJRjV0/1n
mCGfqcOCS95P9iPKeIVqsmpibbq0IFP4+D1333qm2OdRM1H4Z2nXJEqpdeq7/lvfiE1K3eGfTtI/
ZonlfNOowllAlfCfx2hq1p3I5loSu3noYNytDAu46T1FNM04Fl3Ev6eIKuvquqZ+kCmi0c3aYyLK
f70IdwAVNggX2PMF8r6KM7TH+ac0QSKwBwRA8NtPMJXyjGiPcqMyb64pmJdjFVZPYaw2V9nFH8UI
TU+PH2RTdG6+JoziD/mqHG3rYHgVKpAiP/eYVV8G3Xnu+at6ryyMw9uBt1/mtdZ7GbTHrnOj5wGs
66nqnQy+Cv1dOoQPxugk28wboRvHmBkTucv3+OmuraZXjvdDoFp/NZEbv3pxR4z9OaDcbE8c+6+D
5hn6PmlNt1x4fm1sEzNZyT45ZWxSfR/UgXhE8eYvKtDjX7Qf1ayRU+HgHNMSxyTZVJRioAx+tNZW
FepfKl6Qi77LqCe+XZP7pXEVfmA9AgIpn1A1GcuE/40ftXWc1EL9CqJi0VtKd+iqNn+2Rjb7mJ5/
LUdzXJmhYuzsvhlfKX7YpORcvupkXx4UPU63OVCc94gyBDk/DSAvTFFBHfZ8ORzg+eKPTOcZSiD3
fxqbwt/+HLvir86GB000x3UweP28FMf3vqhQLuTfnZodjV441knMB6yWhmWDdfta9vUtTK1FpWqb
yuE9cZ8XIGDde4l3KHu92TuEQkBkDuLRH1v3SwewI6IijMqpFDsk1QE6mnvjTh+zra9o1TkzLV5I
mbUFXl6fZVdjADrtzFoghPq7Tw6YaNMnNemOHkric1kh8a7SXKxNVWNrlOqUXZAu6PciADpndtSR
yKbvF1FJFG7s97dT2WtZNTVUv02QpwUm00kUDVvZaua73WbPV7tVBbXKi619ZygEShVw6gYMhU2N
QGVDCFjFlhVZUQbEDnAT4uyozoODPHhMPIwFljskMrLVvU+eOfPo/9unx0AvPOvlPktOJUc2Lh0V
vUCAvoIUZGs/KEqJRMHA/XTRovnbmvPuxJu3MlbRrGtPUKIyd412kp8gU6z0uSW7qCJDSJfC4gzx
Yzlrds9rn22ZntfjR1lRmmb4erluC2v8CEIsiVlOvXh4MpH2Q0Uqp/HBmIvMicOnPvP0a1cZV9lP
NUwPzcP2t7KJ0M2JpvTDRH1Y5+2C4vF4H5lQcFCCBC/NfED3M1Dd83zrCVIUU2DwdoFVmRQ3pgWg
xGavDW3FR8BBMfhskqCPdpOwquc68NVdFQkQQvNoMOGAXqhjsVVYOKzGyA+fKFOpdvWA9r3J4vaq
Taq7YMPqfe9L+FGN4f0B4vALKenqS1/35kqdLyoDpcZ9BN1y4odgXLUqZqMkT+2ZlHM7KOThwYrQ
1lUMHoqoGkBAUeKMYBLqeF+5G99oYvURWyAsnZUUkSa5HWwAStIHPpioOfED27rfUgCzc6jK+cIi
Ai3v5CZHL3CmZwKaT2BoxIfvYfATN8qwMjBq3YGos8+z7AolNSrquVUWOTS0+cxR86UL2OHJSUKy
Es6wjtXRmxbymYsxBloSLfyQz12Taua/BmQ7nQZATairPj2fQ1O/or7CoTEKC95RgAIC9McXO4/y
lV9pVPm6JHqbOA0+jNz6acdq8WPIR1QGqQfpqb8olFnCNKZhwYR9kgentNJD5FkPqg3O6DagKKb3
lGfiPZx0ktlyQGld7akou0c3c9WDN04cnFQcZNOBot9S20C7qq16U9rF+TZv7rqNyjZ/HvDK5oOc
x1fsLG811MkprPBCAtxgLKdI7Z7lQRCap+zrauVkoLyoTGbMdPUox/w8yLER6HAVZXrrZd1zWUXf
0eCoSyAsVD87pneSB7fE3M2hDOXh3odGSTn1nrumet863Pvt2J73cN0f/CTlpKklOzCe5ekSabpY
y045WcV/FXOD7Cm2EaRQCJK8Y4OwacyU3Bch1nPbRt9lN47IyHrTpl3LZscXHRRxEJ7QSzsvbqPM
brDJe+PY+Y4serzSIK28474jlrDT0F5RRzydrVx8zZUCzk/BgyBDQ3IuspTiMOFW37yYNDzlO/6F
2ifKFvSeotWh69dU3YerwVMalFEcYjyaCmSxf7cHZcIEBO70qpv7UjnsR8UsWdOavSjsZNvCAXso
IyU7265CCWylhD+hl9kDGj5yvAPuqmF7gixukVlteYfh0fuGDPsiZwJPeIt613k1xTiuFbRsOzdQ
P93LRzJBaLk4o3IX+z4RdrmWp8YQ6+VCng5G+FgUrb9VZ3yX1f1AiGsvatfqtgDSy9cyBdRnJX24
6UjzvKpeSJE2b5A1y9bqNcd6b+0EtXiQo27a89734L7JUUr3421tQSiSzTrlkWaIAZfz+dqgU7MD
xl5sO+ZmxgdmJ4Z19SdoR0bWBX+4EIJbrwfFo2K6SGbA/hp5mb8MhZM9T3WtgOERHt/5Lt/hU+tv
erHU2iXiB/upHIvgoXdz7cXIGrFo7GL8VjcUDFe68jXWjC2haf/FqgPnPAGpIFId1ctciT8QXqRH
TYmClxxPggezNXzcZo0MmhKMuxwLinRMD/IgyPfdzmSzFXZ66OfDfYriUfYszIxQEPCNtciiB5Xy
zr08EAdu9gYuzcUCBAHpndRBHVIZgIHYPp/kIXeh33ZZ8+3eJc8mpRJrI8zFRknTBtKxPn5NNfdE
IU6M33NY7mW/P/dHqnJS4vF5AKy07ynZWVV+7IGrCPInwqs5klXOVBTDTwnGh7dRgN1/9clRN6EU
pvcgfOGqUCy1UTWfdAteCioyFyvduvze4dE+gbL4GP22Wtda2m3NotSeC93/pk2sgCkX3QRuUz3l
kIGe5JlG9GvFJttaEjnic1IchuWIYyH8rH0ToN58yX1AXjzWJkwEe8we5YDsu93B1MJnmyXao6HV
B5fXGBW64Yn6OnLWpaPfmkilUH7MTY/A9cICbNZXgweHtBr3TdFDHxF2fEZf0ROPBUdjs11eWO2A
z0VjR6tYhOZNQpI5ZkmEDnPHalaU3JtKZfVrbyTIlX7znJwvMWrHF+wyww8sJtE/IVu4GA0a1KFs
jH2eqHCP2xFtraMWF8o1gOCVFuHgMMgf+ctNTp1rvGVhpm71uSW7wsxPoMK30dICQLLOTFLh/FoY
ToMYNL6Yf7FVeXRgT11F302PDV57a0qa248gTSgns9oXgQvqoVCTfKmlZffR2Fh6DG04HEPNmlA4
GUc3ddoPDUI+2CeN4pH5cup38K3IokuJJE8m7glQODuZrJcHW8Kq5jS+HMAOhVz+fY6RQBnKQBQK
lC7PGGqvu6RrviT8fe5Tyq2WnhE0XyK9R6SBVvg2ykcJELLs7YMcVeHjZXrqvBhN6Z2zkrq+aFSP
uepFlGLl3pkkZXTMLbK5c0t2yUOWfYyDpZ8MCgXPk4LjZJy4ZxVj3FWppfnWg9/3pgGVgslQ2XvZ
BIr7rRl780m2Mk/bqGqJqG2e6igPSFTaZzW1wmVUwqcpLOtQj72FC5hT4FA1n8q2PIT94C3QaSQY
afw9UQ58arZ2rlMbVvx2v/tNPs39t3s2JRlBUOoB65DEPEECBP5Vhc0iJLCCgwXr5mWIZ/eDGn8Z
kfH+bDr+rAw9hGZWAtcLE+Wjds0KIryOwmn+tna9Ou7HpCAOnaO8FqMab7yBqO8ASRU3IpLTaKbG
r8DdTpWvFC+yf8aG3vozAeqFddJV675hLBScATlai6IYqu+NWT7Z0eC/mV7NYj1jD1YjLX9DeruX
E1D8z09/YziFYyQO1tQW/H349XcAP4uB2rSvqWIZD1Xk5DsRJP3VAthzu7cTRT99LS2eB7/WZyJM
sq75jn9MaM/lvXVI4suhmQpSc4b9VCCAXmbzv6pPjE2Qh5BKOzIoqKHTvSwIlwdZ/y1LxeXZfeDT
vE9NObkMA2zTrMGHRcpN7zf4dL/7z9BY0FOZNxUrWCPx2sxHxMTw7z+cap13bfy1tnRKYJNZ2I7L
6VeCPMvOs0diofpERUNZPshpad4cXIIoL56VhLtMV9RFCP5+P/R2tceSo97fm93cFzuAjhdyWLZv
E39dcu8rcsgxeVx5q3+bHDRVuKnMkKKyPF+EMaw/6gPFS1tHP8CeZEdjblWjAyC1N6cNTCac7ENe
WZibNikS9LnmmF8PeDUr9H4LOUFR3pehFdyCTI5L5A2Z6pdbBOl+wa0dKf6+nierU6ECUTKDnYIz
B/muFk6NBm1cns19ihGVfxoowSkJcA+6ZbMtmQ+yeT/kPoXvjfjj3vNp1mQM5nJqkp4ytxazm7zG
U4Qt0kgtEeV8TbuTTdEoBotLqLou6oQXC6g7dVfKB2Z+GB3ok7sM80QcFQFWScnd7AOA3g5Ju/Vz
xCJNR0j7lvmW+WBU2ANFqa0e27DEMwMKMTYCqbLT7JQKbU9gKq9bysmalV7yMBjg4Xt2LY+WSPyz
7GuUvjmp6EbnWWNkePbCHiss31rY4WhYwdBWs5FC/IdAbxu4yZ9dGPwRqk7xpigxu4JgmmCAquOu
mvr0cXL64kppImI1XtDfkyFhBhexRjoDMrLe1Ro4gpuZ46m1KCTXB+NBhJCdYJquAmVqvpfdWlY8
h6VjL4e0DJ+suapPIMsZ8ym/GEoCt8jItO9Ymp0CVIWvogmNR1M1WL/GonoF7HKtM6v4OtjmKzya
/GrHXXZVbYeFQqknj7IpB5Sq3qRoMp5kl2Kn5LJJizX6F3bLVAGI4qeI6y9V6iF2setmrbv+sFOn
eDqxNYQ3DEPrh5HvMf0qf6ZdScrWFfEl8ZRyyz8dX2TSxy8w3cKFnFKPKO4b0X8g5bBWfml7h8nV
nEPP627Voqb8MLt0I38uAXG+qKxRr4VZWQ915vVPgzX9dcgpdtrj+YOc4u9+1xkigkkRFf4l26bl
ffJ9ztiTLshH4YEngoKIWPsxGsrgjaWeCls9SDe3plPjlh7wPyGbk4iyZeQl0042zVjHOqJW3T3B
tODNbMj2lyKujnI0bLx3AtL2E4/S8I1t8BPM9vZ8uxFpZz/146u8UOg4+fZNemnHYXl7b6cUnfUx
BDH50pZ9bR+RQ6ys471L9lMk15dEkxugaGz4IpQMVRs8Uq75TTQd5aPlmJTbPJl+UDg8bVq1Tk95
yR9KiSz8rR2xA4rjGlcBUq7amFPCUeqI/Ykkfw0zM1uqU9lePW/eCCqU2lpej9kowYvHQmTNhai6
ulQpOAWYg0kxqlkqW0pqrYtZBC8PbgvPgLqgp1srrInTWsrWmpL4NsFRzOlRh7e8BMS08Fttp5jx
cJQHT2sSHMvn9ui+d9CgJiTwb7lnB/u+RlRmxJP7FmqjC7zSBvQwN93ew5a0EdDQ5malJz+LzHCe
5KVm0i1alXAZgY/iqifmbZLlFNqh0ONpIa/JfSvZZGnmPwASfPAMliZTb1SINkZXrMfCLh8Gnk4L
Paodwa4wrA9qlKNKk0O5m4uFnK/LjyBF1rnyk1RbSsGqaJ1uF+npRbZy029O/+xXtX7EVG4Wt2oJ
FLp5rh5o9W0aNav16dc9ZL/sGqCIHQhVveY4AsnNEFks7aFrySjbWhp+Gabk1g/1RcMBLq+27tz/
z/myvwOL/QID/BHciLdvZ2GyPNNSysuhAMJ+iAmWD6hRN3k58WD6tegEh6ofJqyhZZczg+3lV7by
dg0Zvm1ZlEpFeqX/8v8u7+SA1ph/FDVWs/dp8uy+FGzjXhB7boF8We8ETSA6pSBWPDNyH+y5GYT9
ifgoC6Ek0o5+TapH9uP0wRe7mni3qVb20rHOr9hv+Jr+qgRpiIUXmDYlVZWPWFO+4mAJh8jV46fQ
xXFG9lsOCzm25gUBLbd70PLO2vWq6+346hHo/qXbqIUNRj0eGzjQFLqy3lDOHmaCsiW1H0WkVuup
1wZcr5gBj157mKIWsnXZPVCaoZ2roTKfo8QuViaa+Ed+veYzQXMVvoceL/wCtJqc8uuCgeJGtsoR
BYvgXV4GmImTBkZCm1txxTMxT6OXSAGdUtf2rrPwUoezPnhPqZ16yIzS82Bq+Y6s/y5LkgZNOhz9
qWiOIA8hwMwHbd54xab97vVdvZVd0bxBC+aDRVBrObPLSNCQwlMmT1lMij+6qyzHwVP3huOtKeOH
Rlwcw8LSdrJVTbg+lQ5ccfKEjyyCvGd5oMARUL1VIitwvecphu/L4h3s9NxsPVYsRqF8NeLGhuVf
FGtWV+NZzs1DF1PlqVVud9PDOe5sRyZa0lJ51oGdPU8/hl7FBECBIbKwjLDbDU0P2BNw1daI3jKq
Vf5UPbQqrtm8+0HhQ9SzflphDaUdRyCyi3FDEsOwAPFH9aXKjOoigvbWlWUd+/F5RjM0YF/nQTlt
7nI8sUPbUWzYAVJQhhzYOdhgfHAUFeGzWqn5hgUN2nZsiRiZh28zSzHh9aDr9fK3K+UkLBp+xljG
LAfCateq1i+pYYzvk8pWn/BRt5ZN9AJfEx5e5xpQjZwlGmJqzuzAFrJRnA+safgyTh1ltL/6Mj8L
tmRIS2SMDQAXFVtUvKoJR0YsS3t4Kd5gBXvZlIcJFy3SSgkOUXnBUlh2ikQJgrU8xRBsggo3Xy6v
bOBTqsWmqa1ykwRdffXLAP2tYXc/KRTiROu+q4lKMUClI/732n6Hsy3xh96i0K5TvpKa6H5qEdZw
sbikiaruAGS1/mPbmaTQQ7L9uPsER2J1LKi6djrrvdo/aFWmv3YoGNLEVM9mpuqvA614bsmxHsWN
HFPnmfNYAbvmNvaf18kxMVcE/7rOcOEBd0EcLGt8yJf6kJFRG712S811/8hroHiG01Mv8rm4xwKI
aBATjKzmoU1D43tPldBibFPtrExVvu/jMn8QVLB/LVmbFZP+HVglHznEcXK5YfxE0SVAk3lA6MHS
EuyYqp4/mqoO9F1oNnxB4Y8u5L2TqD8NvhK+BYKwidaLfCOaWDlQ0hOz6MVZICpTc1cn3V9neMNu
PKWHXJdjU3Wbch+VZ/fLAqNQ0ZN50RPL9cVQ6ta7b2vjYxFj/jq4ifc+pGIRZEb6jddU86CJNN5Z
PJ5f+DWdLR58Cz/AfbiMpu7FqwJKtWDHrt1R6V6UKB6InNfZUo52ao0ekSgD2DiIj6VTL/tWj68m
8toXdPIEglVj2t/vVNtUb+fzjZkPxEGv9pUXt4fUdfWl30UgCWWztvnw50PnWDpwuPn0NnE+A472
Jvgmwe34e548Kyf/Qu0ZUvuieuOxX/9ZzTEHlA0/WfJ2WNK5yUthgWY3g7aAwxSqeyOMoiUo96e4
socLzjTjZUgqlkQUCsgueTCHcqkFdXuSLSLYw+U2Ki8AUFZT8NIs7/eoXB7fSTns7vcIDWfEiKt6
k10pj5InUfQUCc1SYMq17X03y4Wb+XBvYoHzJVSb8NGXimI5QJW7ihPYrB6WbXmoYy9GrASydr7B
57v+1sbv/lpqhoMg3Uw3gpLalbCxvjQ0yjBgjeC76jfirRNlSenNYO7KSSTbcQ6u+xqVSkEW5thH
BOlrYLsTZuGWWAVWlrxGWaltraCCoNKryWtnxsEBZicmCrIZoFLS3PxVtkqs+9ZuWTUYBMfAaCJY
zfLsflBChxSJbEfkspzbTEBU5T5q4DyGRSseLKV98VxcZFK/6V/DOqp31QDbRTYjy0z2mZaZi1LF
xTUPQDF4hoEedJ5sD4pz6IYkARpu9q996JhHkBI/srmVEe54iqLxTY41ZQIsPSzO8kLo3vp59AMs
XZmJEax5KW1lLcfyorCvng9pYB4DP6rAYf1DDg1GEL8KnkZ+FI7LKN5kdmq8yHnZiAFKRURU/mwY
VivS7M4qaAH86q2VveIfvcUGyD5TO5+/QrP5ouZu/STHHAC/Cy0a4oMc5M88hadXRTitcaVi49Ji
sKLeyGbeESfIhkFdG5Eg7184+wyO37H452EcV53ai4PshsJcEKGGznKbFgkCryAcVq0favVKzoE3
wByIN9Mm0Xjf3pryQjkur45aCKNeYKQLIjLurrB6dcdygJgTr2xKesxEP+gtAHqFZPqq8XSXj2ru
7KF/U4UpJzkhdcXqRHCx16bj/TANvnrUIoC3VPhtxdySg7I/Hol/owN3q8d+gmkvOzOBin1xn0T8
PHyoq3Ze0Ch/dgXVbaR8qVvtRbzKBys5yEPgUybd3dRK8oiVanobSsvsGo72zOP4NUeeKkqUHmx+
2bk9DqfYHjuMW8AslUZUv4Ulb3dgrz7xGJqVVl4njD7PsmXgzjzp3fjM6oWtRn6I/RJUQ1XORCwS
5OGk6PMTy7gEZTyuxzD1VxHWN9GSpU620rs8X8cG37llapNp91XyZre2qNxTMFN/UkMzLvI+TsEL
PNPP03y/PAobsE4eBdj8CNmF/GgCydr8Kbtu/VMCsyQw6qX8R8i+zsmR9XZ++wDjB8dwF5inMe+i
YixHTv6EWtTwdGgVVX2q5oPsV0BQBELVj3KqUfa9ueA3deu7T5NX/Zor+1NnLA8Cn26AyOH41fMA
GohcfR/wX98MrdusI7R9st/3rOndqXCRNtWyXbsGDrUsVIKDUUZwn8vSeGzTrruOdtpfA7y8nMa4
yB5WKNqGOCdoy8n1kmWUwXVTHLPeKr4N8Z4ivrNg/38bpSAIKU4I/F1eHKTxHxjBByurHeO3dii3
Q5ZqF71NYoSFoNTYpD2LNHReg2+ys8Y247nqbJIvXJANhCtyq9nLMYv1/skF4yTHfMK1R00D6QY8
Vrs6nfnmT9VPzcu7l6j0refCWtdK44L87exXxfWUozGPWUltL50Y/Kmc2jn69AispOZhwWg6ee7h
1320sZb3iWLWq32IdBhO+Emfd0blvFsqMv0Zcz39KFu+2hALaob+QcnZLLmhVz3N8+UgBqLmM0T+
z/OJ38Lkngc9fYIKPRonOw0oWko8kL7O4OysAgJ30RfGlZeUcQVXYOKX7ubbpgrMa4Zp0GksQoB+
DMppAQYPq9onHH+/yuyfMR9SL/IardDbR6BoJvzpvy/CIffqeFp0lNd4Su7snPkHG/OMTz9YNv0o
OsRV+GpZnThVZlWv1Djw3sCl/OlW+vRHAABR0cGDgTG/CEebPpoQzvkw6RQf8ZpZl5U57ePcI7Cm
sAnKqZC8hDYWAL3tmG9ekW78DCPgckif6/lQ+T0KDIUKmSxP0mfXYSGB1wDGFbTkDLus7YXrGs1W
XoWJVXSoRve7bdhmzm1ztsxx2VKpBRcaNTB2sTFo184ZtG1qdycqImC3V/IYeq5/FOqHnHHrQogI
ZXO+oiTLRGWcuhdzl+y3JjYnWVQOqxlkeMr1mi1IEpcfU61Xq1IV466ude9LX704qVbgZqh6m75r
MIkJ45IYZIJEJJ5qHqGKuizdorjm88HwGqx8p6CA90hTF4KAL9ug1vGviNvyq0cQluqOvFvIMTmr
APSATKE8mn2n46TDAbvhbtmbmETJvlrE+gmYhH6yA/vCxkXb3btKvTWeQnHRatYFeBhyeUGpOH/w
YFTTGIHJz8mKzYM8KI5LqEue5l3JKS5+4ypld7S8T6qH9q/p5HtNVqB/NwO/3Q5kZnEbj37w3PgD
XhsZz2GaDsLDUatW8u4Zwa9NOl/1vmWW/Sg0XfnT7Ny14qvl99GyZjZlaj6PQew+TIptHSK9FrsQ
ntJcVu1fQC7sItOnTsvE5KK2P4IkBScdmcOjmJsKyTsoSeYXR/fsbdQJ/yGPSbLnAUiKZPL0Ddbb
OCj42avm6OZZG7LoZSK7KrvrOIj2SpDBOp9n+TrEx7RLjf96kV7EGebws1kNwelCBN+twNRWs+0B
fw2jf/Iz3JkbvXhnX/lhqFTVdIZpXsvSO8juSqAkhvtXP+CEV75nsYV7wNBbJJiH8I1MzO3qQdMI
I9ppe06cdDeQjPkgFAPBgzqhdVKM/gcgvLPXU5On8Bg9EcYvQerQD+0GjDLGGsQt/eCjxFIrMot3
yIAWC40pWgU5JmpQj8QD9ZYH1SOA0rFjPHZCg1Q6Z7ernhDQ2OnRkcrZ+IXXC6a8pLmrMOjWk9OY
jzI5jtpr2ZPleWuoet+PBY5scpqOFgYVWJWdDEgeF9CV7/K2ZY6DIggkSpnmn9LCs/bKjzqBR2Vb
TfQgM+vd5H2Q2e6JfdY1T9Rp9ujjZ0+FEq5MqgO29fjd7NQIJxl9fI5wKNkU5CbhhmpOsMlQAB0m
kzxC3MJfV5vAQNbQdM1T0yFhGCL8r51OCL55si8Pj40/o3dpmUaHa1hRxFvFGpV99X+cvceSpDwX
rntFRODNNL3PyvLVE6It3iPc1e8HZX9dffr8e7InBFoSpAWktV5TFuho9Zn3HFWjcrW89CRbiWFO
z7Pmydzldr04FkXWzmkLuDUQ1k5FTZ0+ErD5fFzB+HcV4Xvmet/LzlJ++EhXUqyIQkwWio3b1+N3
dEbQho96C1MqO5oBRhXQ3KFb99FQP004uSOlVSE5MTc7eLoPnhquRk1rSW8boDUx4mWVY/j+pdTd
7ikAWsWN/DEaehp9Vq0SA5ED2aeE5YABWwVlkc6wSRiRaD8Sb0xOCZSCDa9LUSsx2mXZsb6Yqsy8
lkLV7iAwfah+5eqYoR9AUQ3XiG4lwWFaN2xyFv1vWt2UO8O0wLwNhv1RF6Rcm+YrV/GwTrHAW3Nr
/YWn0giTHWV0tBxqY9UYI3fgJGISNDgHuYG+ASBT7jKQ3WK0sciYN//2/zX083ijFd3v42VQHn7v
rlvyBVWu31xB3mgok+6rowILcdRiFiZwK7QlAGqH18hTwq96kOuLqjO9Z9QsTRaeiXolPa5tPfij
KLDVzVGJm3BhqHZ6qDPLvyE51W1DL2TGPLT+TcZ62BA4N1bGpstVEsNpx/8wRX8nL6dqK4A8v481
+rcoLD3UUBie8szYhtwgWK2KaZlMNkhk7nv2WgwkiUAxiJOv41Z5HktgDF7Yr6yRAmQO9uOxBSSx
U0O92IG7UR7DnmuoZN70gmmRy1XTZNTW/PptKgf8GWwrOVtzU/EUNHuL6AXJHyCmnfMow20+4IZQ
ZuHKZ67wxjPeB5RvdDvZi3DtL0iq3kV2ypBstkV/NOG/vwxDP+08LKvXZi+0DzJiZ9H51pOea8EZ
b4znZHAdZL+7eAY58OK6Fm9EMXhrfW6CsUNH1M8TqJk0ISYoB8WnEo7AVfRiRGVw0ULy+or1kRfh
m2qN1nPT5PoGrFixbvgCng28dRCMqUO8nxXrGXOy+mKW8UvaN95Cb/tho9TGSViOeEKCtnvKEagB
4IsfzzijPlGTCvYThvCgB+iV47ADXdZMAG+y1WMIubIzIJdu5d0ACaNGm7f2QwgUgP9tM3zXRMXy
Is++4OQZrpnbM73RXfUiSktfyhElqnJKEX9vyVotG5d6PAYZ2smpHVwfPWSbGuEsemW6YGF08usm
f3diLQQtloiDZfjZe4/Dfc9j6EU4dnfpy5AaAl/EO/6u+JjzOlujHutFGJAfQfQLRz8NiEvRheu0
4m8e6QhTOKahXGKQnRhq8Jjh+reeEfDHKb4qy5uZhvEuMxTl7PXa742aVo8Wmhz7z3gL8jI1hxZn
O+TfDf5jH8pUXAUY519+lqAOq6bf84iMnl0DdoKDmGw6wTpRHdT+iJqqulH1zH5sSx1LKoRbvjml
vokxHfplBP5hJBvzpdGLeqmOgXeysFReKEktUDTv69fIyOMD0jzjUjaRkLa3YFao0s29Ohrt6zDz
rQ34tPqVwm2xcjTH3eGgUr/aOgkj26xI7sy9TIZg8bb8EgrJidcJzGtRlclNnqkUcBCKpn8GpjM+
j0YxI954AUPPd35Z2FcxDF8BdIlfvrs31bb5STE4WwyJVr7Y0GnWzWjmZ4y6MSwIs3yLaa5Pzh9O
+RhaxdfErXdw9NpfWWXtexItX+IwqJc5FjO3RI+gOCuoeiPxPJ5NNSmQuxD6izGXal2omz9tsWT+
1/7iFvAjsxP1FTV1BzAB5hpwoOx9ChV1O6Bj8GB5IID12NlYDd8jMP7uoOTPgEa1aF85bX1EraYh
pzU6MSUSM6mPciO7Pps2WrZr1UW37K9j8hRWhVZ5yo7HR3Gp500D5mSFw2C3QnOyuJBfAsImu7XG
Tf7qwWEbDeZ5jOyF1fLisZJoh33h8iy+b6wiYHbUt5uqx3JGxjDeAJiRN/oHgln+XsgmOtQuKoQA
VudjVWsykcf0O4ov6LZTEcesVu6OgTbvTnmzLfzucu+pOj86dh3GuBu5+9f40L1ihmnfPLPZRGRH
3ibVyM/UFIGUzc2oDZqdYXBz0PwueFOFbqxImkw72cuTulpMhejPspeiOspdivpkjVX1NJ9yaDXl
VZ4yElO7kE15yp7q10o2A6Y391PKJloJW8usnB3XoHpoWrJVCJFTBshUNJ3/xOQeGtrTwerrIbv3
yOA/Y/5XjAnLrvHaMxUeE2r9S4tZzsNgdO6DCBz3wYXLldoFAt5/4uYw6IssBTMhR7C+xcltRiW2
ZGKpUP13qF7z1ej2bB02DxkOpkFRlvtzsu1D4Z7reQ8nu997MsZS6XfvP+P+Vy+gBPd+viINzj5q
rkmiO4d2gE+IEhEMWdczTWxc5l3TnJh1yN37ADmWYp6+CN2uuR8qY7U8Xu7+dRDlEudQala7GkMn
gyig1LuoA6ibpXXwMGVBAGdDY1pZA9Opco/i45+OMXGCC2TypRz2GfcSNGa5XwC3J1XtLmR3a+pn
UMX98XOcEuvRoYnG98GyHCzyPHXjNOpw0HEGPnSWicu7bE8uHr+RWvjm+rPfREg+Y33NUBm8j7+3
dTPQwQUCAkX1aRGr19zNp69BYddrNc3bQxhF/ZOute8y7tclctTjgPVFmDPNS/UguGWNpjzkLgpq
/NnbVd3YCtOO0Gh2lB5V1OoGRGcnZOmPoCzvo+UhTC69a1I+ywa1P47qLWWDSwjqm/M55cZIwRYD
4eWuoob+onObOXk6s2QXfZPjkog+CFdWrhy6PoGaGowvvpG1t1LVq1taJq9mWY7vKAigTrjBfUx9
aV9q3+lepCZ++4IzZPci5fJ/79sGwpNZMF2habuzM5S+6Y1SZ32FbBKQpZ+1IZwTHsvDc1SD0AxV
Vk9R7A/PTHWDnWAGvpK9SlOk52byvsnOtDI0pkhHcAmpWEZTvdGM4GqMHYhGs/LOcpMJitwIxI/t
tlO8GDfpuf3ZL/ecCsl+M9UPqK6rYtviBroqc7KrXlx2R6sjV7HwfUUcZduZg3Lvn5ib6ohfkZlk
ImYgqKGb4H1cIzq1nRNchdv/3lgOcsFDPFWbfzogDKD6VLnq4rOD/F5wzcw8PvN/Wf4Tl+f0w+Jp
RLliL1uDrfdU1Ugkz9wgyfGZtL7YW2YBV+s/2o+MWyzSoKJ9EokYszcY9xm677mwhz5PJ2PynH/G
ytA/Z9fD4KjZFYYww5QosJmRrrB8sfOSLC5hIoiRMl1fFPvOTeZd2nIvRyl1YaTRSQ9L7j6Ob1wQ
tDIvpj4FKOqMK61Tyos9YgyM/26urWIlzgHdz70m84e+8xbNxB8FrDKfrh6jt1Hnb5SbXbaWzdzH
egwpk2oPbjh+M7T4pz5Dm2RnYj1ylTgvjPEfKDA+VJoSvYFl9A52h5yhHBQMVc3tqtJBN3B+Lut0
CR6yOcrBeICca8rRN9e2qafxn5DhJrNqZGnt6P6mdJO1nPLlDn0o848qsZMHCWlgjtLciMDgSR8+
kQ5g0P+JFNpHnHTJA2Dh5o6X+L+f5/46jfX+eY5+gCwGXfkg8hFMAYnm8Igx9GgvAdADDZs3MBvb
VT5hVow1pICuqIj4lEFYPcm9VganyWZxrrchK7d5kOyPGr39Pf4+Sh6QZFTUEf4CmvvPSWT3/aDY
CZOTOOCU5B4TTzTbTnjPJHgV7NUGqz7L3ajPAxhWBEcuSG4akBpA+zkdGDuIjvwPIp9sSOwrx4js
yKLIL4P3o3X9eDWnEcuFLDrKSuT/LkrKLgAB1VGOVIxw0/Z1fjC9AbkQCKqVPqNJa9bnd1Gye/tP
d6P2Sn/50xwidKoXUqlMQw2oWaXJsOwrKzkOWtwG209ds9YY7y+A04rXX/4072dAz2dAPCbrIXVO
2Ox82JZl3OSmtnVxjs0QuH3I3asLG2UfOThZdbkwbnmTmvjkBjBGFF9dfsY87sGrJnEovM6nkh2F
U2PkplNh/Iypqv3u4ap4lGeSce6rqwb8ODQijjS0In5QnPr+ejJUu2ZOeVY8ymNiB8Jt1+r7iDUW
5P1yOBkt96vO9zpmqFW8yBHswG1E72O2am1R7JoHjD4+M2U8HIL5wFIOkrt+QOFRi12Mgue5m9zU
f/Y+Y3Ki99mUe//E/ml+DmmSpl0A6BKbAYv4egLfEIigvvrAmVEbnjd2/xCM1nAQPOZxk5xjmIu8
koE197LlJHV9zQ2tujpe9WOwKlDVf0JyxKgbuOCh6LsbLaSIk65Uzqis4sgbduNbOkGnHITfPg59
hmF5qfhnr+20nanh9Kcj4Hxq3CnYGkVbPygmJsVxFmUv01SxaO4s9zUVQ3dUhAo+igKJC0yTDZ53
2amsjloeeSc8aehEKvh3pxyh62N8wmljobIwVlMrfijmwmIcxc7Ftbu1bMmNwl3gkBrtj24Mknjp
tFG/Lb2qgbHg26vGTs1DE0A2D6JQ2Zrj5D53Ss2iNdePrQWmkJL2gxddHMtKEENkk8weKC3SvZnr
tFfZuscD78BaUDlRgJhmrl3zxbcj6yBHqGma3lzElxeUrq2d6WCCuISgASShqcPt59nVDCHQPqdw
/hkrmlRZTwamovI08oSiEuOWsjqfaH5T1rwZ8qTdl2FYLO5vwVMN5ga29mw20xgsbZQpzmHbbT/f
s7CNHMOuizz8/inmT9cPIwIyGaD5+W3L4eiw3z/dZ+jPJ/x8B7HpUhKJA3t3f8mc5QZAFaYPn68Z
Ow6amTkVuM9X7fCeWUOF+/0J5QnrCINR+Qnv31YUukj9zp/ufm7dCpjv8Ok+37f8hA0yYp9vsp8/
Ydbef7/719Jj3Vonw+9PJ49WMWRRAhdU1Pw9yqOLLP8S67V1+Dy9Q9kRc1IlXgHDq57AHc18VxVP
LFu4j5TKnhrd8T4g36A4h0HSIdf86q3Q8mVpK3hv6Z659iasBFrcELkxWU+5TkYunHzuMlFC1RPz
mJOiGV9lp9xUgDEMyxvv4+sO0nxLAnQj66F9HIqTWyY/Psd7GvlDnvlMOF11JQyFuV41y7RnGEg1
sas9hkGhP6IodXKHFjfHuTVWTn8IY75a2SmH2T6S9cy2Q1QhGeK3IXIULpLH8znkRm/LYZ11TvlX
zE+ajWc7zfX+KmPckPP39YV8GXlUa0a4gthldpDNQRsbHBv7e0seNbTIGVV2hTjnn/cb6vggT5r7
IEMxgg87xCSK5ef7RTP8F57PzVGOSNs4PDt6c3+nMoS2O3nQIQmp9vGBZMz4SIJO3L8SwP7lVo0z
YPzGl8E7G36eX3D6hsA6BtFV7llpBnWqr8udbDpWipJ7pYNAiMw2Xv0z2kvUYV/Ddvw8gRwhN7yC
n4+/X+EzbCdlDBn/v1f47Egr8ftVCkgo6MczH1I7NJJVfIaAMpPaZtKx0S3FgFIfJHum84hZ4yJ5
pOrsUm6vq4vnYZUwqGGL9yru89Rz7GcldINlZ+TDu9X04UIbjPFbXLTn2u38X95ErSYPsVtXOqrK
TM2CRerqwKfU8DsO2T9bJ1DesYZ00csS+YsOr2eVoTZ6g7rE0tQwVExhM21rh51zdJTO3Xu5W+8H
hX8uzufShoWZl+Z/5+IaT0C1SrFo5FZjyt8aXbaXPYPhzYyjnFryQu+y8XSPOoa3GHgQrEFU5PwE
Lb9yvoyalny/oqUboTE9WVb5XKzWbrgmm48V+kPbqCn3Ua1F5Ey94Kp64EHAFyvIMXZYYOpZe54a
W32M1eZFxt0gMVbxhI0hd3cNTqWBTZujfIBnxUZZ920KyRw+9OdCF0jQ9ma459LQ1jLMCvHYV4P6
HN+sKXRnM78UV3fPg2e5YZpIEpKKb3rsBzM9Nk3ZwlGed3GX8reupR16LSjIL4YrnCvL9TTm2Ytn
Uz4TA+YIrmOnL6WCrYJdgO+QzU5AuYoL9ZdsTUrropDuneWRaL5Yj6ikL1EK5lk8b9x8B7KkfZaN
Pim3KLe3N3lsFk8vZhCpF9nik6DL64cx5tMcl/aAAAWp+j3pA+U5Y/2551Io1YVZNhG5ejZYu0ZL
1cmN9RRhJyljUwafC4XrBqCwRdpPBuNB/697HmiLqTz42Dz+FS+tOdHQqQk30uk1wW0FWHWVvnXK
qCP/z5NfNo2SnKcRm8EhAKT1xhzgVbWq+AG6+vQqrJUcpOVeejXKjv8xZ3D1GD6TrTETmA/B2pdy
vuKDEph7R42bY+9M7ln2TtS/wSEFLyPoqptltJcao+M3U3Oj44TxKOl4Diq6qdjYYCw28iCrxCB1
FBGLBxxWjqj3+5tgZkzKTSx9ebwoy47pbNkjgwZYQrKjSMFMQV0/xaS1xkToN5EYNdrDUbIu+IY3
srMfXf9KnfHekqFa9MEyT0cuoflwj5L2UWstKl5DSQESWdAXRQRYws1nIhHs7WPIBSCYf2lW8w1l
B2A/0UwTx4n4ITEra2v7uJc33oAIoMIjG7++ZmZWewukvcuvjQN9SpvL6JrALAro0nfbr8pFkhXq
SxnalFpMXSeRbXq7HoWovadMM56kjNYoqxYvTcrSjD9l/5382up+pipP9mXfmV8TE6aCDTH8SbRk
vdo0ys6GWlC5S4ZgF6mOfw0do1i5WpK9RbbyI3Mc62c63O7nwfTqhp+5+iGsvgV81Sk3D9WHlT9N
uDQN6cuErdVzhB/Ec9fgBJU4+aMMxY05LWBtgKyeOyuRVZuCdPpa9nJvTE6d2QMRnXtL1IWf2+Pn
uajHzVmtpD3JfsfLsJ10+JMpH7knuuexy1YVcsZvwnI14BeRsZBNo7ScjR2KCiHrtnljJYaVUzJA
n5gHG5m/ofDRPWl+Vj9CrbqHBzsLj3kxo6PnUWnBNQd9BMNsVVjHXmnThWkp/XnWp1ipTdgvTXsa
zjImN0ARhnM6b6a4tVdYOjFkPqJHyHYEu0qPbOsqgqWf3TIme5GDAz2V20e1SeOl6Cf/0tiBc24L
Z1iOxuR+JQV3CDBifi0nDBwKv6m2cDKj98Cc8JZI3a8KhOZVrk/mKeq0+CGnfAOtV3e+5vH4pmE+
EVDZWIR+3oNr7KOHz43T+ueGic4RMmPlLhLXS/aTYocLOSSNnN+DgwgNYlPNz5iKYuFpk6pbVFbb
cP3LNquLTZXx9URWPj40CJodcIPvoBXNPIIx/V5PKCtJ5kBLC0hPiJoTrILRi76rtogukh0w97Xz
yP+H4+RZTGvYu1odXdUJqoDSUIj3rQR3Z6v3Ht0G+Ihr32RkVEn6IJPTrmSfjNluuxm8drrKVmol
ya7pUS4LMYHDrtdvHhCtHc7xfLLC193NhItUpFv2Y4jHCqL3GQsTo7Uf9WJyb6kDzIU+GWlsS1n7
8NlXadGg2hgn8dqAAHLWQGW7dR0v4zipX7Ui/70nY9CsxNM4lEswFNEXr/9l2Ji9OqWd7x0IbmsZ
9oPo6DnCpNjL3QrrGKQMsj76Ek/qdyj73S1MRHEZjdFZyPFNbiAVgW/nxTPU7Obr5k8Zt7zSZx5Q
2cjWcJ15bnWSce6tmL8PmdjHVha8xybF+fntKL2SblMk2Layybuz/ry7vneHdTG/CxRmjpVwfr+7
jqnUstf9TYOUSlz1xc/K0a5kZIv3KS6slZ0M6tlvvepYFYg99n2UvEwdEAXyNMVP2ODLpB3MqzD0
bCVMw0fqEntKufe5yYQybu0uOXm28P/qlGNN1XwNTDd86TrzqKW2/u4PFTpkeRKeK01Aj1f9Yq1n
vvM26OnVj1ztR2wUj6Disjcj4GP1daEcY2Pqz6hTwBw1w+YDrPw+YO79Q/PLL1hzmS9qreQbtyT5
bkSteumDCc9pPfG/JApe6vNQ5JBwdPLK5rmA/b3pTBEcVKjsV9SjhqWujVzEI47Yoh59UG2T6eyN
2NuxwEiWs1jQ25TX7aKfxvSLVUbfSkyTv5FJuBQIdPys9GmtctsPF153RvSkiBfCRv4GxsgC6sfG
LLL6pxeqD5ipiW9GF/2cutDaKbbXb1ScR558wHtF+YRcRPHU1RUL0NHXNjLWTWZ9hTi2w3q3uI9A
rjBYeqlJGgOHubGIHsM89q5lZIFinvdg4jcrkRbRunWRE1mHKIzxC3jHWqcozeOVdaNVJY/3XhyY
m1XsttE6cRAvotwtOM9/h9xjfKv3Q+T5Q63Q1vEQtZvU7ZRFrKTK1Xd7/ZiOAOWSoKi/dvEr+GPn
W1oLDN3RCT7zK9hnE9nhZT13iPF7Bg/5a2z38TqoWQfYIxCVUu2RV0ti59tkljAyRPhe9km3idxY
3SulhWNHjE+uHDF09rMBB/Mlys1ghz6oC3jPrl9Epj3JAUgSZQtE/YCcNU291ZVI5yugXgQUE3hd
8+6Ayd4paVZuaoxgHKxyX9G/1/ep6fVrd1CtL/YoVrhkj29+PZg7V8c3RMZr9Vs7ROmHwM5tK4Af
bTUvsr+kWWZ9MVwyCkOqOttK9OnHmH6TfQkc5w3LalzdjWh6G41mJeOaxUI1bjKdnNcQvpJQ3smX
IL/jrCIl2hp2qixrK8TqjLXEUe6Vc/MzJjvMsP7/DelNz4RPIczVP8cOIO0PqLrjaInEn9zUMTjl
KiqNv2J51hdX3kS8pVKAF9GfwencgVq/i+q09eOfuN5CuQ2D9vxP3A+K/CxA/HeJPS4bWMvLvu/f
cqupb9VMTnTR8Dn+CcF6b26Y09xDVNlqkkiwYhWWtaE5aqsSR71bUFjGujUHBE86z9uUhlmePVZ6
O1ixw1Ft+T0pi/v7wPbKY1aE3a5B5fNs+SjqtElJBUPBxS9BC/khjBs0Afw6eMq0DoXYmMlorKsX
YADFtbYNdWNrnb/Ic8tnYX3/LtRxh0YCK1Pbzq8yJvf81LMOMIMusmV4cYCUURZW54aCVJT2+fUe
i+sMC8FMTVfhOKpPkMGDQzvVAFh9c6xY64VLAND9TfZaaVutnAh7UNk0Erc/lWPxragz9amBfX9B
bPGUBj6qvToO9VZoJTvZNE2tX+Rl7N97o37aml7iP1I9DZ5bXazkKHdi/lKbzONV2IoAv9CaGS3M
w6Pej09hbbavkVkvk9FAjtkhUziZnVjLpmiTH3Djxwc365JbztrTalNAop5prEu7atG95KAMt6qC
igle3/i7OrbVPNYuWWAzjc5iVrtNWis6dzz8ZZ/cBH1br4Ue1mvb1qYUILR4MC1b3QYgSPZ55GdX
udHMKlmplY2hnVHk91jUThlspSDEBdQGzjgPljG5B4Oz3qmCAudnzFfwokftRVuAPCyndZcO1EZm
DZ7ME9khhtS0TWk/cBxydp0Q3KC8F083/F9ReuCB4f6MK/+XLgb1NauxTAZZFl7bonF36KNHaC3a
5qXX4O+WRlm9anEZUd+oup9geS3D8H4ZdfwcP+e1avKEGu37ps0cFOq67FYlBZam/994N3f+EyO3
YcFMWqRW+Kuygka/eOCZoWSo09oEWHAuJkMDGxn/xJJoRNVlHI9y73PjWFq21RIBixp7N2/ehMxD
YD3Ou7FRP3c6FeJPozcZ1xV4+jJ2H/xnnOz9HDzUWrVOVdPfKbDRtpitjqCN7OhN1xQF7UDV2sdN
EL2FSfY1sr3myoM7ejPnKnjavAa+M5Aazp7kIVPV6AdKhv1SDkpZwYL8gu1BFpZnyshjY+phFlmD
Y7zYsamtsmRsrqmmpztNrTLwC4Z9quI03YT1oD06kMSWPXSSj35yHkmyz0B+pl8UrRY+TPbIZxoS
mka9hO7YPpoNT5Cs0tSThlbtIXeVYDdV6nQtw3xcjRiZvvY9q+TynXtOdjKtkhJA3PQLElxqsgLe
mp6CmSblCaiQC9mWGyB5MQgHMeHRmPzXI88hh8sx92NkW1dQbO27j7Exs1s4S19rQ1+chry6ylA8
h0AgWOe4b7cyJDe9qYsruYKFPOYzLvf0WRP7HmPEfeif8yMNtr2fUM3I02VJc3XDvDjJ8eoUKRvf
mhqAWIa3tUhsHacqrg5t0Xuk4EV4dhvD2IBvSx5wsnJXLFzGp2K0WgrGRjU/c0usioxg5Qp4Z2Zi
akcUWxAxyGa1EK1uk40MxlruVvddN0Ch2SebNh7VUQeCprGeLgLRPHV9ChLc9ElWZ2q2VUWPMOJQ
mvsxq6t9PmcmYxQZN5NXpw+lIlPZevBsqkW2tNWmesdHOEQnlNRihzApbM6cqfK49edF1AJg4brr
K6TG/MLZOu64sGbAR1cp0YEFOH5vc9MJhb+AL6Gc4jTrXv8MEw7oQneAMVOExu9hfmP7mJYxzONs
Mi7PZs/DwLX8PYxZiA1OYEpPSdvWWyV1Ke4no/4U2XZ9C7mDY/huVUtfhxTQoUhwqL1Uf3LsXN8V
gQWTfx7sYvXylEPtmYeaZVYsNbBuOzlUU9v0IBTg2rJpOi2Gl16l73qHkhCyQepTFqKsaXlW8loG
rHrEpNvvbcxkmJ9f+5pMSEmErfZDyTvmXClC2+QqFi5prngR1FuWGZiugqdZN0lW3RSlMZeNgGpe
xx0aTSIjdUgR4Csk8nMRCvIWsbsL6sL9RX3uxR/i6qPMrHLpKJX5aICS27ToqJ7tODH2YsyMHaZp
3UWeEamfHFEuH9Xsbgi/1gWzU55dc+74fsYqA70zn9HsvHI5ziKFJrCovVzj/K9V0D8xKmLVIcxI
bU/WLoSkGBfmkOM3M2brDP0hVLoVo8xuUVsWL5WoXore0C+j3+UvvMsCcKNFRmbunJQCqTvXqA+y
1xFNjH6n1e1kL1WPCnUn38afk2NJw1qbhlz30IgLGJoK/LuRfriRerJmDxLbYXkS+N57btqz3Ggk
Ll7cAMzsNJ/leQshLKm6RWM47c9p4wdK+bNO0wGACJJYatl/QO3wTr5S/960ohnXaZEai386/mna
dcNqC3KkjE9RgXaIh4VgNpneKWxJQyO+zqI1tljhV9HwgxkZgsxD/wvlw1cMxcN3L0MnGF5Rf43T
wdo18HLgurjlNaMgvEJm297a5ugtebzxtc8bAcHgaGsuOnKDgb24DBa4omIsPSZUpi2f59cULSIz
ME990/jPftDPF4reYsxIM+u8el0LC8uLeTAuAfZ2MkzkNuZmKDx0nDFDvp/KKT1xCRXxIg+dWBU/
Ini0dOahdiv6JVOfaJOynoAXGUzJqkxZeBaGMhhvIuP206xYNwzhAkjygPNDhOiAtSqTsf+pltpT
TpXxq9/ZzUJ3bO8VP69xiedu9qQKNVojPH30MgedwHBEszWeiv0AEgflE00plm3dHZhquODZ6dUc
M90qlpuuisTPn7J5M1JZoNJwkxHVD06eM+1Vus5haHtnXSusCd9u6NOq7WcrIEK9upL99UhGuOjQ
K26Ef47Jyy8rc3AXeag+Jw7sKxtJhu1I+Wlj+3m9lMpCUjgongmwbVHO1vHAWtWpwREx1V8dk4/n
JvpVtlRS6CCvn/FUbR40NIcPdZHXqyB3rI+xK344mZXdSq9RLshDU/S2eq4jfB7mbOSNanLzLQvF
D4vv7IOHi8D7ElhAbIhoiWLzA27z/aWAxLSOXBcksedgman1zb4OoFv76E2OeOdgt6NOJ66WL9rE
DRIfEPzf2i7Y2B4IS/Teoh8eP4xRK9ou0WJlRwLw21gjbJ6ZCJBX6KH/5rKgEJnrpfNmjqa/xeok
39pVKW6hXZ5Tf9Qx5TJY+tfZd7VF2YWkc/jgxNWtV8J4PwyRfUTEG0XIeWOl16D8WlRhGyyCHr5o
EXW/en2jGup2iCrvPSz8ft0aan10WUBcA97iMhZMsgwUHDa4bpvXehLBsicXCVuoilGK9sJk0YrE
gfapXg1NTF+12WIV8RQ0RZ2y5B81bgrVfQvR2v3muhHKKj2EMx4o8dauUUbxVat/82zgWrUZdt8D
a9zWQUXhThjPXW56sPSUW2Dnu9ZEbGF0EB0ZE33ZtphM91nobhM0yY/F0Aw721UO/lTka230jlPa
dAuVpAeJGDFsusiwN4Uv3kMnb3F4d6NFk4/RN3SZHlyrcn6WXDxIOeMBiwz6xlPa9oD068GD33xh
wGxmDkPhko/g0hNgIEMQxje5QaBMOyoJqvRzKFEUZMUy11pT29HOvTNqZ7Uv3we3fKjsnGx8UT9D
H0+vCDurL4WivaJS6Fz0uGzOo1U/9DFQnjKL42Pk/YxVkZ9URCe8eBj3gYO6CvD+wjwpF1/AVAzt
7KMHlbEFm44009xURvs6Z7Yebb3rL8JuIa4rgNpMJY5WtSrCo+6Js9YKF836GXE4AxNDjz2mCD+S
MgQjNSJfIONyAxkLPL0cItte2Hxh0p+joj2+DHgLXas0fmm1ormQaOVKmnoqfH3TvapuHi8gWWTb
Oup+uFRCbtgEG+dhcKA2mmG0ZLZRnNi7yc7/w9p5NbmtK1v4F7GKObwqx5Em235h2XvbzDnz19+P
kD2cPWWfUOf6AQU0GqCskUSie/VakMZ39+giAFceo2+E9fHoFGPYO0GUL27jQLX6xVCpMaC6tF3n
vV28FFrYrBGFzLdiaGomtx9HgV/WG6l/c/Jh2dWUgRJl09LjrWtxaj26OpV+ywlUcYw8/YFUsLT0
O0QIfeeQVsO1GELjYiegWrt6rTva35zrioUc1t863WivY52Qdsqg+SyDz2PJ9zCU1OXQhNWPTn/s
bAuWn8h3TgVppgUsVO2qjyieaUKkyAOpcXcIxRFw4ut8TWDyvKZTjzT0NVHjgiJOTGKyzSiU6jp+
K8VQVvXkTlLKbxGongzdr6cyklvuQdBCiaEVeON5sAmWcZ97AvPZPSRNtqQMwnzKMzlZBMAESJz3
77XVxmkYRxp3Xd/8+jtpNeEhJhxuD3tt4OpvCm4WTNlDEP8o3Nw+9AXcj3aDvg1VN8ku0Kmwoj6T
yuQSbjKO3MNGy7XiMtqlRbGl3BDD8a5OXWS7jEf1Y2qTl/P5+u+4h5Ccy6BSgPBwvEDKnK3dIJAf
mjGyUBnq5Kc8vi9LHkAnud77tg3DXaujCB96Tn0Zgin54sTlZ9VNz3LBNz2Ke9TWgTMR5dKWpqUl
V60x9F3jjvIOrDRK5pkarxXDKvaKyW6Au6dbRleQmea5lKrltSqX5nc7Tx6VAZmgKpNlZGukdWeE
+Q9OeXc+v4WfvZZX2PlRBkVT0OzKob6z+SptI9Xutr1hD1fZsr0VHNDqq0yCUjWT8EdqnslkAR3n
y3w1+9r6bPnwnBatUj2QYGo2RVxnYF1KsNGEsXjmqq5ZpTfLtLKib0XWL/2sjL/LfokIQhrEzybQ
wE0L9clxHDVYWgywvL7TKeT0h7Na6/aT7TgKP9kbolzF18A3KO+05eLg6p0FnrD7rngRP5S2BRTf
qEyA8E14hIo4XBO5Ge4Sx8wXrWF8C5Xce6IUcdgpEKduIT11njmjQxWZen9BYwGAME2GhyHRO8p+
SnlTpm3zCi/qQXgEZg1ivCA+p3ZVtm36aidbXryHE8LcK+QfTvwtI1J/tXmBesJZBRD5r5ueoPug
BsMpJey76APHfTJ0nXBQ2R8m7EmnwRBc9KAF+zo+BwD1qKgp63VpIFPt8V6uTPQv99xcpJcmHP2F
3dqkv6fZqrFRnDH0J1meuEjdjIeimhtpCaRC09tu3zREr0dbST87sfW9A2l6LZxQv2aa/zdi7SkF
0M4iB0e9pI4PhgVHNveISA3bvo3SB0+dItdZU/1lQp6VBI3ynVPO90IOrOcC6qe1okSf7aHMV+Q9
nWsyNWCWYVIld7RzTUmV4PeolNVYglny3dK5CkfHMYHmhySxZ1su9SbRX35Ypl2EW0xc6Wrf9r5t
FpuI6zSXvu0INkuev7azPD1LXoUAwRhD/NRq8QnUxRcLwOQ50Ix15lePUFAHS3VUT2PlHPWEOK7l
2Mo5R9R9OQ6+sjLqut85caXu0SEZLvnUBLt0IOQCyiDY5Z4TrHSzUV/NAT79su9/UAw3+h0ndmit
nkvi7YuqdrJ1B0ESP5exNx7IICx9XTIQisq1nTwAYosLUyFW41k7N5LSJR95vq9K/Ml3VGhgbERg
NDkfTiPFqstEIx0dmlq/6oyICL08WJTUNU27iOrmEbKgZCdsc0NV2C+Xyla7dWd12oKnkbNOquDV
rjrCMJYevExslKs2MbRr5PjOxqc4202MLRmp8USBUbrzDBRvOrWA8Seoz12pJY8wKvBcjcoe2Cu9
3wubkgB9gV0WOKhkXzkKWN8VlTDUOMmR2Q+exlMyahNfZUkaDr6ejQfw2Lw7LhmMgKL+UwP2iAfB
6JNUkXboKMJdtxAw75Kit+9l5D1lS2059KA0T90rsdKAM44fNMvYS4ITmOF0H4wELGxgHqvCGtWV
5jsu5C7dg0c03DFMUvhjKJnnGoSiS73avZR52T3P0lO1M7IRo8lTkwd699lECAA5cp+HvLgun1H5
Ioge6U98fkwwOksY3tOr3Uy6ws2zRTHylchncmsK8tKrAoaw9TB5iYmwqNy7Ov9LDBA6ldckTKOV
ZZXjFYYpZ6EpdU+WRRuvN5tsmFs1tnXwr7iICU4L+sUAIjlZ8i6MlrKBgHstNeWpd6zi1DTxz14M
1QIM3dAwQnoNSFn43Lr8EvG5iuV2E3MnPJcG6r6SbOTbRHFcqipp+Bg4+6a2iN+n49koTW4ASXhf
F1LE15+fRZ5gLZReYehG2IQSktKw7oWttjMCjRW0paGtckyqXJJ0RHVB/W1HOU1XWTHcNdABXWWY
DZaa63v3Pq96S2guJlvYwZrvjVcbMNGJL13VKSt4BXVu065+dHI12dah/rn12+jst38TBC/v4mbI
N47twhYToEBUuZBuih6cytDkiO7c1NZdX/QDoVPkR3pTNhGasOCrluLPLhwnXwzkLRaGLtUv/N4r
yzp0vcfCLlFqC0v3Ysp8KIII0p4gOpoN2rxqY3BrmYai6SD1oArSyfpsIabUnrh12q2kLlavWvUQ
CHIm2YyR5+ENvnE3yYTj9lSFkb4YKSrh1KtOoT4E3ATBkmgKX+GxwDebjeLJ2o3AqawbxEh7FX6h
icJJ+HXoWsEXbZ6iDB6BPPTiVWMp+qEOqNd3AHM9Kb5ZPXCcXsh9kj3B/LgGJindTw/qblMpr1rs
FKcyCdzb0MiTZBkOXbiBwAWNlbTtpTXipdI2Bqb7UOnZX5ROgBFLu+7Ady1YdGSq7o0sAi/nxOPW
cFwAV6X04qNt9dANyVJvyurJG4byKUvsaw6Z8F3uSeWTo3XGsh2Ghl9YhratuFtSFOHKrd07I8u7
c5sP7l2K2Dr8nOGrl4TlPpD9nMINL3o1I2KTxCGDnZiNqKMGI0+qTMy6EsJVaSQ9yrYuP3D/2Alz
b7XpKfYzkE0cNAFIjj7kDWQwDa2KV9RDmM9GHEHgrcIdTkWV+ZxUxL4Bmskrexoag6xs84zbuxRZ
xnNClRKQUCVei7Wq03pbGL6b9W1tA3KYu70Gwy/OPOFVm2x0PXjS2Cpq+wDSduq/xFBFpHINM7+8
Ec5pByZdh3b0Nit7UUroxs+3t7V9764g/JG3wlmjmGJV+rZ7m43NqllZlNnvhLMcdICe2ikNK647
+tJSr+toC250Z1hOe2m9wdokwZif7OiYEaF7Qu2rVeTuaaqkeUrK/oX8nHPOYBbYwfAAu77Wd5em
jveUtDtHS5NgYxG2WvlajFRm3Uyt1kV3OkgFV87VAOrSVD+SHTnYHWrTwj8tg3jF+TlAvhx1Eyvt
eMQLyBPLYYxsHbmLROn/SnOj/ZrnvopMuGZcqEsPdwG8UTXpsGtjRM+NjFSY6aTqgZh6uwyd3nst
CR1vNHgONmJWqZD9qIvYOYjZTAfSV2Xt1Qts7aX5WhWJt1P9DNLyjrBdmJjlqpKKcgtymfuW7Y3D
wUGmwliHhvWrG09dXUkKdfnO4V1XT5R8E03VXp7x4A6d92Ly36NoeVhJ0AC9aHza7t0YIaJpJBmd
fgm94UGMwjHN7grQeWIExso4aSj0LIKJXn0sIXmy+x6+82lXBDq1zcSutQpNSbsMrvyz0aW9JVFy
OJt54M8PsQuYcnKa7bEO56I/BObyw0TmhfKicJNhOzsLF+IRnHVMuObfLue2HBiNUlGeESbYUN89
fLZH012NtdOdBiWVz7JKuKtRAQ6GnJH9AbKJYNIREk0xyQqJXqwZEw8GwrCjhaKQsClvvTibkswt
8rQfJoSzmIW1F9GPaWexDM1fDx4FiCzWIyDq264VsWVgTySlmgVI5lU0jOkhq4KfDbWB6YHId3oQ
vXli9psnPvj9By7z9sDNILwX+8/rxHD2ma/0H7h82Gpe+8dX+cerza9gdvmwfeVJv17+H680bzO7
fNhmdvnv3o8/bvOvrySWifdDaQf0Hf3gQZjmlzEP/3iJP7rMEx/e8v9+q/m/8WGr373SDy6/u9oH
2//jK/3jVv/6ldqeX/J0qGWI9g482gXT11A0/2L8biqqfFal5Ahvq27jRo+y9+PbgnfLfnsFYRRb
3Xb5d/7zVedXLXeo0Kznmfc7/bv9/t31Ocxw9O70kKfz+Yq3XT++D++t/+t1b1d8/z8RV6+H8WoU
XbuZ/7fzq/pgm4cfX+gfl4iJdy993kLMxNOf/INNTPwHtv/A5b/fynZKqHNL7esgGcGxkdqJIRGw
2TF+a8RMNAzFQdWuwiwsoleJBbOv6ZbhUUyXJJD2Towsm9Z5D5nW6EuvMqitqg3pPgtiCNTq/olT
MES20yjOqSRswbdM82LNGOjmgez7DzEv7C48UZuxhBFL2ERT9bBlmDogsBqy/RN00RdIPeJLYUvx
vrMdBJ876nxtM7o1MFTG5zyFgXTy0qIIJTkxG1gScDZPPt1sYlqN9O8tACoiZw3UMmKr3O+pc85V
eX1zdGGVXFVGYMOTbFBfko1I7HCyB4eJmOrGj9ByteG7Maif74qLTtCAvH1Idc80HAKruBRKXFwU
pdG2nl4AXRerW60adm4BsuHdaqt3ACanzWfIBdlRLKzMHFkio76f9xJb+51WEdT0jrf9gqRoTmEa
Q8v765LCLe27/qzyYHFz00eOaJa6c+Syp4gZvSBvUre/idVDj0yJ+jvh+kam/mocuq3B3+0IKNc7
+dWkZe8aLBJGsXyeLsCJOJKjH5KuAVVh5wVFpylMH5m1zwvLvw0cJXBAw0z2HDguBFcEr24rhHFe
JlljtCTpUa/frbl5VkO57uIkPX5cOCqDv29C6f7DXmJoZOaZSLexVyoDrfoYobVR7ry7oEm8O9ED
7OWh21p6WxfILHltZucJ4dc5Y3QeqSydXOeVt4209sG2o5i4aaAfRDMSOjugjKwfRA/BtGGfSMlC
TCZvbmLo6rqXUnDCioziaMRmpUXryMDLUBvzIR5rCvWulSTlTlhbxOTWYGq1pZi4zU7uoteNMiFv
1TsJ39mDjJO5kXIoPcBr/PSdZyPFf0RkSCVg+49Jbcz0na7aX2e7CZ5QhU8rzcjyuPJWzMwXc9Aw
BFXXQWEyveq313UbppTqUWpor8WLMCxP5R0pExi2bPcgGiPLUKy/tbO1i0ysGTUhRAsn3wRkC8LX
A8p3Y9xJ7zbQi5yAQdzF0m3D26J3G5Y9XK8SDA0rFWb0oz41YZg3RzEUvbn5YKNOD9pYDmLLeeK/
2mBedruG2jubDGq7lINP2Z8SjogoIKvJ1Zf99BoaKaerEEEJMUG8LUKDGpHaSZwSXlr7QCkA4pRi
DPb0p9Ey/CeEFuSNsIMecw7zitm3FMKWYhuxdvb5MMy9nmoMp96PcvRZalIyGbkBk5seRo8BALW9
bRE0kPmEvRatthMeFHA5nLkd/2pNMPY0o7ouN+MSSJUFhf8EJ2knOEkzAOrJx9wk9Th1hbGeZkRv
9hFLqn5j9cg3za7C/LthICAq806xPN65bT3cj45x1eukeyo4cB9yXS3XQxmnXz3dIKUEwIrQ2QDJ
25SCkiP3U2EAXI0K6NfCunYXUj3sBdhYoJBFU1e2uzQMJ1nPNgFbTqmqWyfgt5Zi4gZPdh033Go2
H/13oGevbqM9zIvfbo4NVdxVAGMuAlfuwSkc58DJVU8XoisauNgNIAQVmvY3a0mZdl+oxkabPSE7
dZHhnHzIGyETOzViuV3UAQBLwgK5WfUwhqYQqsujVyObE1R3ZQ7vs+iJJh8Sqm1THVSHW/2ciN56
sQfIASZnfSucZU1DDjry4UStrerSp/FL6DoW5MMxkFMpRg3rzRaSyrqICX/q/cme9OlL/LZH1D4R
tsxPtZNHZ7j/o3NTWqvKIfQJqddPk5gci24ET1Ip+R4S2pM82kO3ED5VB4KavCfK8KkTUR847ZW0
dRVsRTdujO92oGbbdzZxqfBHDi/4SfQlQqZ9ryUQ3enOIZma3lRgpJzHoodOMLokZrX7aJda5/A7
W2/47kFC9AlN98nntquwirFYI5p2oPRkKWaKYpB3ZJVbw1Suuu7nLzXxZl8GyG7Gvv5M1KM2m/zF
81IZBfUOXL+cvShIyF+MznwUK8Lcjs9lzkNjrhOtNRt+aHRKro9+6rtH0Uu6/Mvg2eZGjLqhcI9e
BSSZm/svl/CtN9s6YKao4bioT0yz88RtsdhH7PjhcjXVOqu0TiZO/H+sm51/rg1kVCisYCP7QbYt
Rt27l+QSFvrCiT8Rvfts9LryA3Ftx9BJ/dpe+BhbUf3ZaSNSOmHrP/ihzW+mEUpHszbj44d9Gki/
jn5XwnfDh/ikyJW176Sc+BO0A4sa8ZxTgLzEcG5gBdy0IdBLsAhm+RpGkrOOYetaWATKSZgm0Rre
sebUTA3JuvfNbBMuiqyso9KW9rNdLJiHwk3Y0lwzd2PkoNX2jy2NfHx/hXm9FpKOqJPk6hoGhVAx
4g4WrORbMYzlPLlzkvgOgG2UL5sUNQvPR23L12p4vnoUuBQt6BeQanUkzv/RZOj1ovdqwO29EFNh
p8BjLbq5l6ACWxBWe2d0i8xca10Iys2pmk2gRMpUcuA/iqbRIZBA6/5ejLwCApzZo5vcOjwCa/zl
wVMT+EcFeW+lSKsVaUfvXAqSpKKOeWx3s34tjFBn+udBECLFk5Mw/tlnXjP7VBPtkpgIQ83byWD1
YBDKtWe4QiJXyZ/bCiW6X4NfM4VUSJuU6iiKYabfPc3L1iFUDkvxMzj/KmYDzLj+NDHbbr+j04Q+
uATSp59V0cxbzRPzsnmr2TlDsIl4bZLyu16Pj9T69wubjPthjNCLURPLI9dKSVFsuU2xrOAq8Rv1
oZ8mIcawl40CMlv49pJpHINq0rvNtLYgrRIc7VINLmI2yPmLpAk05mJokZm/071+EhKSH8th3VIf
U4GkA7IwyZ3bmbZyG9PfpwhdnBILFi7ORHm0El2IxYdqYWcgOylDLTf1kPbVotDkn663+Xmp6HXB
xMEwcFYRQ6LsVDP1gPAiKXuwqTa+c2tNeRpIei61yNL3oKaUJ7+0bNjuPRfF6RyqMFnvluaUfTWQ
fN0bWvFXMco2x9XJBqbRAwTWlPtxysOKRvcUfR/U9V9i1Ew5W+EbULrzW99pz3m56Il9lUwq97B0
xcc+6grq13meUngfLnoJYEbYWoVqzdpxne1YZNJdTp3ueqhb1OZ6L1/2VaIcRtHEFQCnbJITXAjD
u6lpPoPr4+Al7c+ecHnnrUXBpzSTyx3onfKgyhBLvqkNCslBMcyC7EhaxD8KUy1UCauE1JkppxMF
/y99QuFcmlTOSb0K9BjJwncreiU/GqblHW8biJl5lzGF7nr19jKGtiJRPnrx0gjy76RS80cyUMWj
JMVfyPW3J30aKbLR74BMImU1eeSFWjxmQbOC+ny8Cn+lGBEi7imREpOSYVb3ak3oflouFrlurAA4
Quv7dgE7Ts5JalDbr+X5siNUsjAjJzsKZ1AE414dqBQS10chQt4PNmlJiKutVnttqlI7WxLwWDG0
PEiVx5qqHDEsHKtayHpknVNPkl9/rmlbRTtLCTzjbuFor/MaHmLDq6qi9ufDaRlY8bcEDM4lmxpS
mMrFVxNj3U/qpbNNTCR6hk5ChMqPGIpGuPh68NiDTjzMJtGjZrQ3Cc7M+5A7tA9uCuXv2+Vuniq1
5m7vgHWdXoJoekuHQT31t50r1UeDs2cO24BaH9W+3JmdN+xspa6hp8UUq6ZG1YoYi66w3taI5WZF
EhEoblGt/RH8c1Nnv1mQydR8RoG0UxqOEKKJW88FdTWNK1lSb0bKXX5Oz44fbOO0ojEb5+diMa1r
sbpVwOV/3NqIHTtB2/Mf2+aUvuy0Af5GeEHiVYTizCelcTrutDoinaaXfVLsZ0iRrReIzspzFSIZ
aPVx+il1h3xte5SXc8SG6LmUF1YmKytnQuYjBZ0ejQm5KXrCNgJEB1Y8zYgme+uJITRpTDtGDC1P
N914s24v88x8gpe6uSp+0l5VxXBXXYfizWwz5cI7V7m7FaaOoktYZidKV22w+70wiiaEGGJrAuiY
eK6b69yYj2HtZlfQmRZHRYMizqwqHQD3XLAITfmcGKDZKDFdhdBr7nKy1S9NxTtUhQaSw5MSM/W/
VFe7TX3Up2FXg2ClQtg9iVnT9r92gzPciaUgYC9JqRZXMWfr+bbRzfhBzAVSvQCBEz8pjuI8d8gP
w/DimNJTAFPeFcBmdcxcEKnTKIHa4NZrnBgRAqWt9mKiN7zy6pR2s4NJi+eRyXmeaHxpLyt6g+AF
bsIXHJu3aTyAKbOv2B0RuSLy/dvq25xfAseQNGUteZ67cTofHoLYyy6ikQ2kocYaAV0xRND450SV
V1DTyLK3mZ3TaRbJiW7lRznUc2+7RL2SXTxfddZdkyMQ9DYhVhgdUbtQsiBj0qWNCdP2nuuY+1RB
NWYip5QnqT1kudAKFrSW83ieRrgQwksxHuq62FU6xct+NG4z8v+wPHnt1dVUPm9TT4vOIRqAF3LK
Py2hm3VT1Ic/kHCYJtq8LqlgAExKtHjtSjF1+qEDTyAEtPvOqa3rMDVU5aICXBIdi5XAuvqJYV0N
xbW2dR9Zi9mmK5JyosLpKExiqfCFxmZRp6oPRpHdxKTiecHtMrNtvozTUnHcwk1zdHyr3VOYTXF6
nI+vJo/cq0RviEdOQxs2Ksr29fu+larHSLe2nqyOYE1a7xiDMF0GYqhb0TpuvGonZoOi/xq6U6oe
dM5zwadXeMGtAvE9B0JEK9i6qJR0Ay1HsBXDMSxAUSq+cxZDpQTxKaWvqeY3d9yp4tsi9FlgHoap
YS28cs2QFmUJnl8MUwvCThXBbb3gY2vmGUoL0AHtq9xKt/zoao8kG/glh0jg78CEfhtC/G9wBPZL
C6nvywdfHZ4AtFjwTWNU3nl8XFG866xqedSO7dSInmgCpKiOVuG7BRzozEjArRatFtUQbjKMyupB
c+rwtYtqJ3zK06Z+zeXmu9IEG9sqivu8k9UnytKBR5YVT4qBrz31oD1WntG5WzEb6Jz3US3RAGDg
PKD8fYxcYFLR5FwSQ7xSAn4Qk2J9WPwV25yGhMXPw89eKcFwPXlLOcT+I8TysmHIq5iv2oNoKL6S
Df+hM9r8gWLOkViSDNnl6Ebx0o45rqa6DjHqm3/dZlvNN4w71VK/uwmCZH2nxJcu45eSx0nY8UEj
XpqpERN9mpp7r0+ea7P4ZZoWpKmdn0szXN78G9M7hP54bgRF6UQ+L3pzU//GNiTGv/Obl4Uhn/9M
qvuVHnsRWGkXxp1Bp2J4qjlVK1+FMYhG9NqcPMlCjD9MgwUNdn7gnoT9toNY8sFvtr3zyeHq2PB9
+K7IhcpDBhd+d6V5ieh9fDWpTmyo57Fu8UdHseO8t/DTfMlYF/yqwNSNRsCys2GV5lMb5Rtj4pYW
Y6hNAsDDABpnW9draBi9G08LG2EUa+amtK3wkOeddA9w0Hhsq/QvKTO6kxgRclU3nM2MVcvn5hHh
kF0QZf0pbWwFlRwqNQYzVNE3TdWLsImmTQ1ILm01W4thLo1gd4t23BOz5fPflP4LaOiACjWlQSsw
Sze6MzTnKKoc6lQC7yBNzK9sSuAagJA/lh4YdM+/iJ6hcrfJlAZ25H9OoDJG9Ng1XoXdHJMQGorJ
RYl/VB2JJLFHktk+5BC9ys+cZKIgS23obWPhWw4kDNy/YoRJjkkdZ0erD+8D3Ui24ZtJ2Auz9PPF
x25PRTtW3ujbajH/zultN2H785a56/zavc69LSAne610Tnqu4qCFaIFKg5wak0Vgtv73FJgnRUQ/
+Mt80uDGeh2VrF65ih1fsgwmQcj91N1gFsrF5BltZbZNvqR03yH5UI8nXweevSl9SomsyupX74yi
KxrNA6De1poLXAvMNthudTzN0wMU982icXmb0E3+Ok8E0MOisYbmpZxkD9xt+TmGjlSMqJTQj1U2
fhYj0XS5Pn1ounKtVkP2IGxyABFMOdp8uTG5iGaTqg3WYk6fTNCfqNtR0prlbEuS2l4MLWD1eaM+
+uYqaJffdqUc7ECZXLgQewhb6sAt68Z9uBE2Ho6CZaEG9Q6ekUuWD0h8ILP00Dpmf4Y38xxOI8rk
i4cBFv4NpGnjSgxFQwz/O0D5kOgkbnFlOBeXjLdYJEw11dZbmA3aZQkxNHXC/QCSzEWasc/VSww6
Xs/H4K6eRsKu+qZ+5NnhIEa2POqgFNWh2FpIbi2E8dZUsnpxVaTCtAamOWHzO1m704dwUSVluDYd
qbgLcoPsLNS8u9hStDv+3zaAZ0t5bk0SKHKr+38PubJMIEOhmLvVD6keZF/9gsJVG1YqyI4kaR2N
hXXSYSg5OJWsby2CIteWesgVFCzyq5EF38hwlT+scIuihrfhd6bcWlTPXRtHNZdZ4WEzm8ZZZDyb
n5raOYhZU4pgvI8HPuJojZo7GSzkPkbiZqWppXmibP47lAo+BRQKkt6TaW5mmwlH+y6TG+rN8RB2
qR/yFi7rX8uo3fxftvvdVYVteoWcu9S1B1K+nNKX9dQ0U+ZVNBQbrUIAv6fZJDw8dVA2jSrzB518
hU2sF0MKQR/Auxt7MZr3pUomhQtkm1EudWiAlU8yy8lT0cYUi1pfoLJ3LhUZtqFKi12mysFd2tVU
/xqaeU80COUpx4VcCR3SBbIYxpfeaB67iE+w1FdLoyPHySn/eONXfUe1KrqDk6jrstAplZmYVVXN
oBG9qREu48TO2kxR62BMfoxqPlz4RYPmuvfbbxSrHArKKl89yI221Je3uyJwQ2Rs5G8Gn7FdalvQ
72RW9tJTgLR17HFYi2HV1+0aoaZ0K4bu2IUr2dDCvRg66kR+hdDFceCn8sWDyYpyI6i3ClmWzug/
g2tOoV8rZFt97pX057Cc4q1i6ESOCxVZ+3NWDJNrrq8HT/7ejqMD86spozoU62B96zQCHd1xgjEV
FEv4z6wSqZXPYiSaxE8mIgv1e9hpabLurb1qEugnbKBRDiNrt970sE5hTNGRBKLQTEzoSDncZvmq
6ZQoTd5xaajrXO3gnn2bdgpDy1dix9u2VNYuhtSV1jVSMcs2brODESXoBCIXuxrBn3+TDUgYVOeL
NHbGelT84NCUdvqoRdo3RDyTbe554HQaLzuLxnb7+tTZFzEYqqJoVvOkJnnK0iiRWOqbottBaPji
pgXFhE6pLhzVku7qSTCEbIB3SWPYlgxFe2fPi9TTF50N+WRQN8QNcBOrYKBt92OL0iXpi/Bzo8JR
aRr217rzuNFFOTzxLXUZTVe3cEZkzldogr4qeVs+6toQHXhUUtZQPHdfIx6PY835qhOpI1Oby2Bh
VeVBH+3vYh3nAG7flJ3c91Q8ko9odO67gXGjJJP7R10xlS9UlKLdCURkL46Ookk4CvlWzm1qOk2K
Jigo+5TrAoHw1LJhGs5H65w75kocQu1wkmtLvaXi1vKlikL5klUuUpueshcj0YjJMHIXHbVx59mu
qap+anJtLJCqlCvnxRy18Wy6wbBoZUQFR0jm1o7a21sxTCTjuVWzJWqsaGJMtDW6Evq8a6p/Er1o
9JNqIbqeZ0fVYp6S7ZpDS6mADGfJO8efXWT/FnptOrA5jv0pnBqPKEy6KrXuk5WZzVZMoL7lIn0S
ZK+mnlJxmJd+xd+6Az0kuv5EuxNOohbTDed0ayYmn9v45tSQclPQ+oIQa8JMC1R0BZ+bwvHTt9AY
hZdaIlSMnuuo7mq31Z4r4PLc1UNtVyeq+iy37s9ZqO/Cw9ChDMdzgr2gls77NlrRtgx1/QcM+/sq
bAjyQdLA8dHdm5WVXUUgP1aLcSF7qX8UQ0/x/XUhQ01mR9Zz1Y/oI0XjF9O1801c9wQfHav8NNmz
Qh2+UDILLSsfYdI7ywKE1CGT++CTbkeQGTvVUzPAApkE7XdhtpPO3+ZavzCSnckZ7QBzN0zNU0//
53CQ+m6SL2T61r25+8CtkA6HPPdtzYd9bt4K8gLpYt7Tc6x7izqIbZla3Unysg7Be6SsjE65NGiZ
64j5YhOzkdx3J9FkZfok9Z61jarQdM/CBjUIGBo1LxdiBSCTgPD0tGuRjtFOIf+TI/6K1jc1SXnc
baK3Yi7+gNa4ELNGEH7OKrnZjbWiUtUwrQj8mkxQbgZU6b05iiowKH1MAGZfOcZGEdSWLQ80OQ8h
ZU0SYyuVkbnJ4TOD7VpV5JXn1T/ynFC+FBfoBFL3QmXFL7F3/q/IvjfdzwkhAH+zTQwZHybs1KL4
dd5GeAuV+Jtw/D/3/902s+0mH/+2IjVgVuG7y6sJplcTTPLQwnt+rYavPnh6qi0UqSpWxBiyKwpj
6dWaeuALKGAyL8IimtFHRa7sTOudqxPXA+eh3W3J2w59MST8jLnNWqwUW+u23N4NxLKESU9aH8UL
QyeMHPjhZgwNz1ko3FfPud2tFTEU65I8zkhnyvpG9igbp8yvbU4BiND5lYmrU+9r8YM/ttt5wqmb
9lgRdLy9DF2eRMCkFULO1n1C2KlxCJSqRmHfx5Wjn8G9HMScPJmyzoKoQxt4OpqGYqLOm25dKo6z
UkOew5ec4NxFxfykBm3dfPijXkzIe05iF34VmnvUbOZ5sH/1HlaXs2VHOztojLvayGLurwkpUKWS
gejAbHAXjrpxJ3q2V2p7r64fb35iidfFf6duOu4S/mkEvllh8ZXY1ZUWLMxpV+E3bzXhQgcrzw63
SypwZQRUZa26KdvYtY1HCV6e78QQrXOEgA1KkcTQTqD6KJtHBAPsI/oS1q35MBQTwtY6YbDJBz/8
P8LObLttHVvXr1Kjrg/HYd/scWpfSLI6y3Lv2LnhiJMs9i1IsHn68xHKipO11666YYgJgHLUkMCc
f4PyINg/Kx3yFf427T0ec+19klLzsmsTxtcwtbzNHOCZ/BpTg3kKdpt8QK1DNdU4NbdLWXvYJJgv
c/9yPSHiblcLuNgGrufXdiV/HILeux5YNECBR2kJMtWfHYtleYMRAnKcTiqqdot2OZoTyAw2RhNt
1BV+OVWXVaNVT4iCCD80rJFmHfMozDexxKwLPOG7NDhBmSbJNji4pddDoW8ubVio/ukyagoiFCzc
+P2XHkdNqpb5qJ6z/YYnyDI8Z71it6F2PcMqZH3FwclqDRtmqn4I+pjGMRvr5JTAc0V93jqmRb6N
yHHuUw9a1Vw3zpGarbuP7OFBswZY1qgir6xZdls2UNPnjCwC/NPp1YzQROAb0m3bXF7ipdvOl/hQ
mL/E1fgZOMllvJ332g2uikiyjMgnDU1zbhd33Txje9zVU3KcF+/dwcNawMBAbysWs12LjcueX1S8
Ub0R0qyn0M14QC1zm3Jy73Qt2ffLWKwP/KMfhS9ImM73wpXWSrSo9qAFt0Kx2/piGT32GJFMkDO3
obiawlzlaZCdZVLnjzgu3Taoib8Bsyq3biQ0BNaC+i2AyUz+qIbsh0c7BX9cE4sbKJrtDdLVGAg1
mAANfnsJRW6MQBGV/PbGaDVyaQXwbDVYjVEdqqkOtQePPYxw5IniRfPlY6A60xZJ52r4+nF5FVYX
+YgNcfK5997ysZq3rSUiY9vMLqRFje3aBiPSZs19VLCMWrqcNGtOY29xFy+CNN+SQCpW/2MWWKr0
aAXW5nIRdb3LIDuTnwzNaveplSbnj4NbgaIepvVHBHmk5IyOJV4Jc+I8kZKMDir2MUSdidqf16Fh
aJuPDmPymUbWNNo5soB3uLzYJahOqxZkB+pNGyu3f/0rLI9UXF/3X/w2G45ROMljoHs/Diqmmqrj
o/nLkLTR8tUv7Z+X0ebQXofYaq1V78fk//Va3vLCWlfHezybD0h7zLtk9OJVu0hodSj7IwXg15ta
C6zrMg6Q3lJSWxmiUTcZ9Z315CQke8N20nG5ZI5e8aFMs3mthiA/kKCshAFTFNXOfsw9j9Vjq70N
g3GAOYcatx6PFL8W7fIl3szNdytDqSNJY/Ncd/ZRxP120OQxFU71Hhe+4Clpac9JajebUWjDnas7
yc5DW+Pax3pi3edTjbWdifh9130phJc+W7Xm3VUQiUvk3p5D6jFPVXRUXeqA9AOQZl3gG8ho1hX3
QtgrPHe/NngFP2WY2+Jcoa1Vy8HM6Mkb+ZH5Wb+ZWGtvPGvlakn2GMW9fMzGIt34Rdjt8sKVj3pV
pTfcAV9UpzqMUfjZZ7V4Ui3kOLydsOFupjppoTUX85eLBV7842KzyPsdieCbqe8o+M0Va5hFxEei
kA3mZGmifHLldeauyVEDShJt4CH8pxOPMsYxcoGwswO+9KOjEfUXbF48JJbJAmhFTJVpzO4U0gqU
4W3TFdmdAmEtfWJpqb4oTW+FnuurqWPV4TldTbkw01dg9esHr7KrB9bSkCXKudyppuqwKnjCaeqd
VUg4sj2Znfd0Gb9MirTFLjVi05NPMs3Xg929p0HUX6shVDL822521x8TDL1b69wkT8KwV5nHIjir
E+kgFZyHh6DQbtM20tgsAfw8Y1kmz8UgqP/rOaSVECnPneXBWcCjqN2FoWHxJoZi3TgxJbLlYZqb
GdrGKbY/S0sdVGe1jPgY9u9jk8SFbxSQezPtqnJ91AnZU/vIjVxNaeFfj2Pc3OJR0qxxaS2+/ucR
BdcYf79GbzR4klhVtG+yvHsUk/Ya8jeeqqXVln28n4fRWGuaLR6tauwes/zVtPPsQUUcPEZwMnSG
repLpsA72yM6SZHo7vPUBNbc2Gf2pjhzF1K+DzyyY0dLXzsvsLYisJJDlenuuedm4A5+eN3ymGuh
63I6zoF25dcAIHF995HDnDFbmjvzeUJ66dI0pWs+9zL0fml+9KrBfze3JPe3R/O2mM3upA6BjvIB
D90KKcc/Y+pM71G8IBUcUgUpF4DnVGCrq6MsubkE+wVNmvbevnCt+TjXqGMrUfYeBySeSd6TNGZt
P8keqH5pJm96Y60R/YzfAU4CB0v8Z9NLsUisweBkEmFXKzk7g2aeMxRkIDfxMzkVUX116XTTzju4
kf4phtJAqSd8qQS3iMCd+53EwGZTBbP11MS2uKb8IVeqaSIOfpeIDJOeVuvXlvXJMOv+UfW1CCxk
WhOfVcuop3rtn+eEW/kdGjj+9ZRp2RoAAPYikzvdyGa21tgtxe+e5W1ZKTmfZFejKmKikOVOWvxS
L4ZgywA1M1uMSdoRRSc1k6V18j43zracPOfTMAz1TmZXcYT09wxiuP2WNPgcTp2hvbhyeG+dNrtV
Ld18EX2nPwOp6+8prt3keYXzdx9SyTTzaK2aZjkUO6DA7hU4vdcCfvyhad1yBmWvzfsa1LWZkxrS
l4MTj2hO/TwbC5Qy2AwMW9WhDkadu5dxHoIf14iGrT/m54IiCvZHvUABIoy3XomL1uj37IzbKTsH
vW5yx8yNB5Sah3VWC583fY5Wwmtt5LiscV37UXXt9k3jX06LsK6uDd8hBe3VKDJqX3sLdW4SbhVW
QyMw8ImnVGUN2OL03fBohotneGGnX/MwXJN67P8oUnlnI0b1Nk/8YGyrqe+6IKv3cnDJERqFebbS
Rt/EBgV7NLu/qEmTf6hRIfruOUOxivWyfS4lRuutF8pVG+EATn1QoijKb05MdrvvMrd/IiexeI2B
bVe9bRVHFHnsr6rTq6LgkTdGdakDducv+HcHN6plucJfW/4A4my5NNLFf3st1dlos//7tRIMT2zL
CG7sZbK6Vmo+RXlhb1TaTTp9jrtR0v3I1/3SlqPmr4sexSGxrK07E+2PGT2YPVoRzlNupN62kWV2
1S1rbZm2SN9q3IHl0tRHaz6TtabuS0szavNxzO7VRHUxz6kPOHgMPPPoxyCoga1VBNfqWro1/v0r
Rc91lPDosaLwcojMzgE6GmfJtpeiX6meQDY/ulXzMkYvhHEA53H4mJzW7Cwi9INWxmRxG23BuF2b
Lt5mwFipBebcX5dQuMie67ExJdgycXoZXSSAazUjPc5I5Om+8eboMTDjrg+3Q1RNn60Z7ak/w32D
0q4K697fhn8brS5SLjm930arcJym34IKbeNR9+WenZOzy1Cjf7Kn6Kt02+krIiEPGgJEL7aZOpCr
HB3mZsv2p5/nlRqBzOJ2kAFszjCuAbT3n6zUGNcWFfgbVpMor+paV92odg9ufFh0oYLhK0trbLsq
+48yqs/4yvhvg9nidtSQ1fbIp+5adHaOnui1k5SBeTVXg3hC2HxAV06MX6vWWm489h8khnaoDq/6
MpifJMAW9El0MF7Lu+a0wD3+Jo6H2k1n1/pT5KMFOzjOj/EJRlEf4z/iy3i5jA89xqvrqzf09/Ef
rxtxnb+MV3/P7+P/5vrq72+Xv9+bqquRAsqTFTjfY6sfvvaoQM9Zjj+Mv4JJlyD475R7UgbmV/zT
v42p7R0RuZUsOB1nj3pQug39cPqMXhtSbK32yTPRPG6WOObF02cUedb2z3gJ0e4SX8bPvi33ZE+6
VYHhyrWws7Zd5YXmXjeD5WHgIc2N6lEH1fHRVGetsJjyl+4q7Y99PI77j/hkDA6Zslh/xNYZXaYi
M99qKZ59qqp/oLdbaB56Y/087Ec8atYjMizbvA5apP044KfVnlRTnamDNlAuj+xOoITCI0mDolXP
3Y06ZHXQ3STLQTVDZ3TWSLx0m49Ya/fksVU70uZ0a9nRvFLz1BTVMdWoysLpbJH39/Q3OVtYvbXR
c+U7yUkOnnGJTykSJ2PuYqep40jC3sA+ywH5lywvjo3X46Keg+baBSXG3Wi3aycSvfDmPKjIs7Xo
35Xz45iwvQkqtlve9Ig7yPzo410ApVRivrjEoN1MGLuy4EhcaH6ueQe5bXrsxgAJXGAZKB8HbbOO
Rh9GQW6eVa+bLDwrUGJXhhXPjz1CXMtumMVkt7Z0K3hN4+mTgS7hH3l256FkGK1cF3zEvPAEkdW/
6nPWLWYF7EDq/WcThtuww3kuPiMBtWwxrQErX5S4xr3uxSADDITd9KY+qtZIauRWnTW3Qjbj5Vzj
GbtxzJz3bAQIBIcf1lARQT1vYCbetGU9VrtWTiyZEdRbU5wcbxxoWyVaUCj9WPI9FNV6rCcbvdta
u4r0IjlmxjA/CCdFchZhuf2oO8GV38Vi6484xhpaNL502SL42JXxwUz78WXyU2PFBrDEh4Heucl4
omCAZxfJiEtJwxPj5wETyB9N9kfpUQsa9OjRAjpDg5LPwuvXrEWomqQGt40swhNnacKzR/ROlpt0
tPgvWd6irlmBJSYFf+XWwnyttcVDXGTBLQW39toGXYI3lCbhS8bxlot3q6aDHVH6vnmvDizuby3d
QMowQrvsEkd2wNbqOwFy+77KIaYk5ozs9p9T7KQZyBvGrx+hGZHOvW6R0P64DHVSjG14Ml6mCoQp
1/nclxsjxAi5BYxzk82m9Qkp/ibSu0+VY0ZnHzHPlQrrmYmDhu2+GqhaUu/3t1iwg5vKSChuNHOB
K+vloc3aQNv0acseqSrt7SyN4tbPovJyKLA6wRgaCWwXKMq5Alm50y182BzRT7dFJF3YN4b3GYnm
bW1H1fdq6F6r1hhfbE8frjQzFScc3oZT1VXNZjD77kk2RbihRJ7shZHML+QXgNFELeSLwZheYr//
rIE1gSZIS48c1jfF8GiXnf2kg53i451fSpx57uI5eFCDmuUrA+fBWHkJSstm2e80fcy2jY1+H9yX
8dmSwUnjufvF9dHBtEbAOUmC6ySUTHTpxqH70kxQ6Cov9+9HlMWuBwMcwARS+0tD8s0KvPoTyvv5
PvKiZCc6p3tbSkZqAC69aOBOpTy20jQfzaR56cm77iJyAft2EX7tAsN4WhBH26z1kiOmv5AgEbNa
Y/Zlvo/aH42pTd8AlHL3gy/+EAdesrfqxNr7ItTvuwhtb4TH5m/ghxDQ0r62kZ+DuxHmXeRhWy2k
h+UsUIeyEul1sChIq0M4zfoJ7E+xnRZoxUfscuYjMu13fKEuPc4yMDZ4iz3LJuj9vA7vjYsRKvZq
TV2Ox2j2SC3+9VS11cG07fGoQyP5n4P0TtMpO0fDeHTShqsAYIzBCCGVoAMysxJDnqM2ce7rdpR3
afAltS1s1fMiLk/RFD6oPi/onPu4lvq+LcGkDlAK0nXmxPaVrFyDGtbSjlCZXXNrrpB9Y3hgo/FY
+7uiQeVvqk1jP7eUpCGze6yDDSo+Ygb/jYGl7O+ESID968NZtRC87e9q1yfDXGbmlYqpw6KngFeB
ccbIhEupWBear4WhdcfLCOfVLKIjGYoZLVEJd6sCa4F3zIJ/bEzvnup9epvrASYzsX9fWI13XxZO
d8RTO1mpZuSN5i1uiqTwpD9/EcZwHE2QLlqQzftOs+0tiw79DQAi8qfaQYzaPZkneT96TXb0HTNY
RWH0h11ny5Jv8bB2Ht2GtUlH3Ww1oqD8bGZpvhFhI3j9HCMAUII3nmDB4nlQ1vWi9a/7WBdUbCt5
Gy52BUjETo99D0pwsrXiNYqwbfY8hOpcF3UBeN73dSiyd1z8opUsbIw9BiTVMl+YmEGkQDM8WTwh
F4sXVp969z2Jv6tpBH4IbdzYdo2AjQHwYO+WpnUtWfQeIsnb6OvLPUJ3u709D9kN9G9uRe6Y3WK1
yGORXcD9tJiZNFE9P2JvppMewZBt9HwH7ZXReMU/IYNxyI/aQ8i2i73mm61Ph7pcRPhDB8ZwP2Nx
UMTTypWG9zy72OMmfcumOmphSJvZJhBR+woCCWcIq0J82PLa1zpfsReKXifdrU5IieRrNSr34Hxb
uY/tyDIJyZeNn5fIoppCnh0Rtvym3RYr1EZ78eMAUmRAdqIy5aMTaWt9OsXOWeZ1gmfNWB5NLJS+
WnX5zdGd9E03gC8mqY+vrOFSd83zGaCsi9RFEbVnZddjItrvuX5TWyt9EPLWX2hkikmrGLdgMSVy
+PLBX+i4KjRkEeosuTSPgZ/XjzPcxSMm03LVtJncj2Dittgj6bdZlyToVxhn1QIpCzBlOaBc2O0y
9Il5QkZ2etVYg7nS6sJ9QI7FXE2jG36WfXOLC4QfrXjUuougLa96k5QZzJGmTLalVfGkHKxMAxyV
4+lqph7EjM67IU1lzZsIwhXrxP50aTYyNLedgyCTT1majyFNt35m6PpRzwQ+W8iMrnIzbG7UoViK
Ny3v/HgJZuUe9Rr7pDr1wkZ9hBzZVeNg5pH7oEI6O0rPuVVsXQ3p+wkcGD/jyr5LZWDdxZVszhAM
UXX9MySWsw6FyXCcvOuP+Jhp9toVst4aSRahE41h5/5yOe6IYHcm53IpdWEsR/uTaIc/DDGjrT/G
1ffiLAa/+65lTr+y/WZ69Ns54H9qD0d2tsFm6Kp3VgAuLhqUkKVexlTCoNip5kfHpUnxKgtEefOX
+Gj3+iZFV3ujhn0cqooUhl3eqYjtF7W/GSejX5t2UF6N4VE3I/mgDrHPWxuaUj+oJkrlBoq/KPGM
Qj5ofAsfkLksd5Hv4y6/zFIx1DRhrxtpcFTjhg7iSzaH28uEZVhlxuVWzOG0UbOG1pYPbau/YEla
nVRo9PGalSI9q0lg9yrcRuJ9TYXibAwk4iYD50qrHUjGIsvP3dN806Ii2tquFR1JKxsPxoy8qxox
euKd7Jb+KHS/PbSOGLZhh1ewXqUHUdWOhcmLGZ6bDr5/HzgnVEmQcMVLYOPYi0gV1oQbZGDbA3lL
/9Xl4ZLUnv0SJ0Z6GsCgrevQ9V+tWHAr1NuUXXblvDgh9ieFH6+7CsS8YfjZQRSWcQKfluzSNB1u
q66rr1Ab1R/I1rtrW4j0pWkSA32ZAl16d/qsYQjxVcj0UGeWxbPNn3ZJOIfwSjj0MTfnoJxMdjdk
490QYf18egud3F93czBfN5n0npPcvYrrmTj6KztjRjfVKa3xrTTJSktkXUMyEbiQW5RAlulTBSws
rsf6tq/n9j6Mhy9qeu2b7qZwkGU3qV5nSXFDstk6BAFQ874e5dnyvPIqxm33yWkMBwprmXwRLu7R
asvTDodEDu4fiBw8O25WvSVV1ax1YZgP5ThFW3XFga3H5Yoeuq1nrRgwnxrd6qkZRwdov5F8cWJ5
Y2YmmyiuWIKq+GZQ8Zq+Lt4zlhn7b25i8XkMrnWyith+jAdgGEPuvQ0WUBYN9YGDjYr0ox7l7CIR
KJhrvcTQq7yg6KLS7q+5c/RrhaID1dqvp/I99JsEA6rQX7dGa+6jgOYgc8SShgHXZPI1YKg7e5do
WISr3jFjhxYDyV6rXquB1O5BLcTbz7nWAtPfoFkcvefxFQ9/473pjQ7TrkI/OYnIbyfNLheq2vi0
IMzqyjy0wp2e2evXx8hM4ysFLPs9nixxBUT7PV6zXvi7uBqvjXVLRbJw9nqeRtsiMGIs6K30OZaW
tusz9A+8MM2eB1Orj66J+aXqrYxcY98x8URaeoPAxE19zG9mYynidOJdwT1sTebHYUCm4AP9oWLU
OynH/0R/aKOdH1VMAURUh3CoCwjAoZ6F0HGAQ9uNP1uUkbXUfGt87uzCdLE8qd86HK9f2kVAnyQg
CmfL0Py7k237ClSjyhTYU2+f1Zm5nCHofztqc35UoY94Vbrdbvg5S3VQEP8xNeycX2aZ8fytnYW9
Nw0jve2LzNtU0H02To3KuoqpQwS1YW/WAa5WkHhuRSt7Frhw/+B52Ws5Z5L/4c8puIPtgqb3ry/j
1LXCENJktxBXfglqeuhuvBm8Q++IRNtIu2r3LUK3qzwQMYabyytkvIK6trrOZfbyCnYtvU0RGuSd
rD64d2cDpp0xtt8C63tdpeO7U5fWmrehuKW07BxjDMK2Jna7t7GROXikCe9KKwJ2loYsX1xdws5p
zH4/Ls3SaZFezvz2qHoRc5BAmeLhNOlJ+eL0xecgHdwznO7yxU7ZyvOrOnYxXxs951XFrNdvYPiQ
N4rt9JxqQfEIc+hWxR2/qkBoQBqecVR684Z6MwVu+YLtu31dD8mP6WGBxFiCivrZcvO/nR4Banlz
5+oyHRF2+zryAnPtFRZoDCsJ11lAtiezJvYCfp9+Ev1rgKjRc9cK7S7KKaQXfvqpt2L/SIqnw9Om
zj6N7Fq3uidAS/GZrALNFTtzCnGYs9r4PHa4s4/oQ+/FhEWSFk1y08W18zIn7h91jjtFk99DTWaJ
vZAw4GusUrc6+5Y9npTTrvLjXUJ837HjcP606P0Zahs8C4ciDYGwtv2hzZuHFHVqfQcnoPuliXdM
f8Aq6qHp9eocZy0MwzAoNpZto4C4HIqi/5wjl3KYZINx4NSlxa2B4vg69bx+q5pqnL50FJNJEbG1
yssF2rHdBFYOCk9a09MYkkVILfGKA2FDhXxyNqCRloQCgttocuc3Iw+1F6fLV5mTda+25erHcPS1
tZoVRWa/LhxsolWv/joh7/dKoiU5FTlOanC8O1bvabGZRFgfRaK7G9Ka8VbmPMHRGJAuPEZ2YJ59
Oa0Q6hYAck/gh8iSSKr/WSyKg7XI5GxYe/urbmh5vqNRtib7mD77XQYyC6/U74UAqRe631JgCKSN
vfnRKrGhHUc7urYd+GxIRSRXmgfn3mkr/Ipm0s1U09FHdN4H7sKUBiOkLbFN2I1h7R3gbrtnkQTN
Jphy87U1nVv1QnYS7zO4kFjD8SCt9RmoQRWmt+rMFc03TYs9CoG/xZu2CzCwx128IPW5HzU2nFJ3
5Em6Yjips75Mf5x5g6Nd6wlQcQZ8hP8yFHf04dLby0VXxa1JTGaUzbI+LvYBVlaXstnAB3TTmOmr
6qwXuEiVrKbcz59U8cvT7C8slcob1YV/QLkx8bfYqU6WIPnlWk0SaMdipJwcZ2Z0h4mds8GoCWhT
AptdxcLljLz7laablItxKbzEm9AUe0n1dqVGfEzIE6SlAm9sQGn+eZGk4E/xE0R+lpdRcTUrk769
CTLsyFXHL1fnBe3bJNXre7YS/bMo/ZtkkiBBlpZvFM+angRn1fJE9S0sFk2OqZDPHo7ueE3W88lZ
mjV45lVj+wPQCWbqiNaszSiQx17M8jmT8bQu8Mk7qLlkvLGWTO15r+aOOjfsaYjt3eVvMFAYCSWu
CWquT5Fr21t6vlW9QxY6QB8Xf70GC862cLFQlEP9ErrpftZN77Nra+4mB/wAeSiun+AP3l3iqHJs
MvbzJ30suwffNr+ouLpOMgnUOYNuvnNLuNeym/3PY28b3G279jZOsuDsmo5LGsJAQ7Arxo0YsZVs
/Hi4g4U53GkLPb/lMTnrAZCzn3HHdOINhUuHFRojVEfkGJhVlCiwLKGo1rUAYdfptsSs5FrFCjtL
V9wxnU1z6FLA3war+KsmMKdDRmHzaajm+64d8AnqyAVOnpBPrgcZEYeA07C0LqEYNZMWzVnVSuGr
4WWeD9eqOYVpeRXl8bQNMzCIft+721Ixd/Q47Ff1cop5/NZuZbwsYYj1C7vHANdbb7o0BoSz4HCN
OdsVwXwsa09767ilOgUrcrbWe0RG+XaBiHzrimCPiVr1zENCXKMQuzjsEkcj6OuE641uPDpDWcWb
6S5uGuM6YZl9bcGT8Xsy5CY37ZUzjO1DqZXBPp7ScTem+fRUmONXUv/u19TlPoJewqeqtvOtD/Li
SDI9uUMCFzkZN3O/+uWDq4/9e2di8euFbn4ODEABQoB61bzCvkYbQaxC1j3c5miqQ5gN9vWSmAHu
vwR/OQ1U1OqbYkt9GM3Hpb9zjGwdLFtNlvdrDAnCE/lr298Mnp5sEk3zNn3ReWccvHv2PCm/lrhu
9tKyPPA1dESOADAqnRGSIjfrvQpS0fIv3U4cQzYJXLkaUera9AZ6J7rlzg945zq7xVgKC6+pK7gb
j98xd2mxaUjnhyhgw4nIylm11ASqh/pmXLaqulb3BQvbft3kor1TQ0KeYYe5MtyVhRrwg7McIhPx
jajMgoNqWjLKz7G+h/F8B+WetH774qC+EK0gzj/o/MlvcZRl2CUl1aMOd+VKL7AYqFFlOXjhHB/Y
LUXnPEjwQyL38hhHjbbih999lk3+44omNZA/ryjQzdoFc6lfYRVq7m0jQ9OibcNXhJi/t67V3sUw
CbB7DF5UeLJ00ivFHOz8ZVTtWTvHTIwndtszpu+mw2dNXKKPuxnBch9xphKvZbFR/yb5aRhdiy0v
dDqvquFi5+OvTdwttRVFKHddTDNGS4PdnlINwul2Wk7lYgWkDsJoPLxDGFMjgNKtVPBjjIVy786p
C32dlKQdlTOwYU77sqNQlfKbXDlgNJ8nLzepA83wgKMquhrazn/p3OUbVH3CWCw4R0Pyx6UFaHMv
WO1tYruvPk1N0XFrDctDFGrJxg9DudUacNdmgFNXIXlShYPc8ZWtXktET/olcWtDgdlkdYb9J0K0
907kZSuszeYvPUhSnmBFfm9mWU75NIKt+FOqUZ0pwcWLKuOlh402q9xw+zFOpkOxTtzCWpd48w19
OdxNyyFvfPLoUf29L9AAUS0Vt6IEFmkzsRZFf/kyLMjb5rZ2XtWoj3A3scBxzKrYf3Q0NQms1APA
qK6mXk/o0gDvapXZl3qIrmxuDedcjPhc9VPyUILlWZsuKNSpBcAwxFXz2TC6F0wvk++lRTXU7Lnr
Bsau7I2aLaAdHU1fYCqlOd+tKbZeg2aKyeAU45M5ZOOmrBv7TiIBszVFKm56E0aJOdgLoXOQmw+8
vIzHfu3XARQ9CmZUWIZY3KhuAR8UZ5jhu2CDuGtIByPFU2XYxFX3c+/io2MA4yq1mtx7ZmL+htEk
n3bSHXvweK8w89TwlDzLIZMiXrdiqPbcpZBdFKm9iZcbrjp0XVrHl3bmtGW7sgRM8n/+4//+9//7
Ov5X9L26I5USVeU/yr64q5KyE//6p+v/8x/1JXz49q9/2p7BapP6cGDpgek5hq3T//XLQwLo8F//
NP6Pz8p4CHG0fc8NVjdjyf1JHRwfaUVTE4eoascbzbHsYWNUxnhjVOlZBGV3+Bir4nptPvNFJXfv
h3wuTqNDPBu9JzxR8j0F5Hyjmr3hmNct5ju85fSCTAhvrTA9qdYgQu8J2jt4o0uvxcoSyctb1VGZ
I9SqpkLXzEeoy5b5Vd9Z9WvkJ/7Bn/Nuo5poDZbr1i/S02jX9Wu/AVFdvGYWxaB8NvK1GqRnUm4C
UqEHu0yeS788z93Y3hl2WO+DqJIrw6qgj6tg2fjQ1eLwpFqkVNu71tCmq1IE2cZvivau8uSXf/+5
qPf9r5+Lj8yn79uG6Xue+fvnMtWooZCa7d47lHPA1FX39dTK+0GrnpUpvFWCKSpnx90qi/lU6i9q
FLuJnM00O4LIKL/XC2dGHRxp9Hj6ZN+B5rX3fOTE06w//hzlLJmSnyE9cm1UefV+XUfp+JKjWzGH
lAtUC2wwZJTkJe7y/qGcfci8jIm0UJxTxyYrcvcf3gzrr19SyzJ1ww4M3bINeHj272/G2IZFFw2e
82UMwytrUcM2lgP7p57FG2cOEkUhCIM/g40/xpuWIscvMTW6p8Z/nVWaDWd8ma3a6iweEQfW54IU
4mwhENX1W3IYOQsBNzu3cZ5fDnIsU1TPVQByrK4jp8Ao1Y7aAGx4JK/VHBW/DKEQ/IwqSYQugjD0
VeWUsBIs7Er//fvken99n9ir+aYZWL5hGr6lLz/2X37MJuDQWbKlfp9b0W0Nuy+2NmvoA+ne/Dkd
qlvfTvUvpV9QiOqdhLx/nN7GQa6tVEft289oEIeP0LLToyyC6SobG+wI2+4Rk1asPec8fpBdmh8u
zXgpsag6i07ietdrKQY9cd7DVf3Zo2oxE7r32YCl20dlRp2ZmuXdfMxVsz4u+stg5qvXVSM+4uEI
7BeJRe4LQF6u63KKrj0Y+dWlHVvYffJu7VSvuwz5GIeQYHyZEagZH915WpTuerDM6D/cbU1zuZ3+
/rMOLM+wHNNbkgy+5f7+CQndEOi+Q4KXWtJsh0IPcFlCJ8kPIJ6SjmH/joXcOQ1beaq7ADEDWXWv
njCTayuX5X3ipOW9keOSmg+BfVCxy0HCkIniGuPWZZyKIQJckOOR/U41+8kt74fa9Ek25912Ui8e
hjXF76qRV1BnQuRCoHNntlV2q7HV0K+2Mk4bmAekkn2xzjyjPgV5DV/ol9MOYeZ9Ood34f/n7Lx2
5Ma5dn1FApSocFo5V+fgE8Ee28o56+r3I5b/abvnwwyw54Bgkmpc1aLItd6g1rACooxvvE/EjjXM
Ok1DGW+H3giveZToa+C1/X3EyrHCsDJ+8jtCeUQzvBel6KHiDZPyngTBN0UFpK/ozgld7ukJztpD
ZWrNbgJARji4je90YsJ3sgan6Ds3QMHy7668QQwyatIX050G53ZBUfowWFPwsx/XNx30S49wZaiw
auWzMN5k5WX8lfATBG4bMSpfLe2lKXr8kHUBPXquxfaEpL2s1lPo3jplE0C+eWh+ipgcub8E0x7P
YdNk7TYBUG9Z+PHOdEZlTxI4RulbqY2l5gRYJSA2cMIqwDslStMdicsjFEBL9lt+xVnjtyrg7zWq
9dPhY07usrldybalW98i06+3Xt7sQ7UIngO1LVaCHMUpn0zn4pJHXxpzUqBNZ+PNRLzxKs43ZFnN
Pcbl5JG9lrxuZY03OoNkMAyej5WhA+V1JjyMnUs8ugaWJQcBKUfXvkIXQXhTsTSrdFyMaoRN2DzZ
aFzS0Vn4xTbs5jS5vXoBVfqryDKMeogJ2FvO85O+qLtUvUQa8EXk7TdynqX9UMcmuNpN7JzHDAv7
wbOCL24POyYeBceyrhZ39oDenZsb4ZeqyyFoeU4CjshUHknHXczO856JXXULNzqQSxsvilep/rrD
Y5P0L3A7tyyuhgK/AuleLMbTqTzKvgzMK5qgWnElovPcF2hsVJzU/TVHYQJgYGB3I2LO/roQbG6V
DPyIvE5eImtuEEE4SvjXfNxrchDOT3hY1kmQ8MVGYPDW5uQFK5tjxVprdHY4qOtfYIPkR+FV1rW2
des6RqAO//3NIbcTf6xLhmUbriMsx9V005HbxN/eHKKMcDdWrOKrYkbZ0iYqtM3LAm9RgEzvnUDB
Dl27l9xx2iPxZPQL5n4nQilRLcR0TSbFu/OF+b0vrBGfWs4vbCfqg9AH9TUqi4XsDzwj3BENLTay
qWVYhILgeCJqZ5zMYKhuty21gg15o6aXSQTpJtG1HuOFJNzoju+wpsT2a4+8UTyDYj/1p/7SLNr8
iz/GzrrHGGifoLv4Gqr5DWAcoVV668fNvH1NiCdLoO+n+Rn9EjDshkqEjsMxrJz8cc5LroosNDey
qYxNfoWVuouJdxUIL+swvIMu30dtXjxikE2Gpal/jKOirf/913L+8Z7nHWKTCBP8XkInjfHnW6Qq
a8Mhixl87YIWJ2gtf52s2ruP0tK+9HnVLxrR9u9DG4Af8F0LtrKjPaORs8ESu38X3ZBsnVYPt8JM
m3UdgHQxwJcctblwyKwdZVPWZF8gdHI1tn2I9Di74z2OpIvKhqvEC/kOsUDsYgcemr5Ui5Onjf2p
wCzjuRnFNaii6YooUf7s6uIH+Y7mLFvBHKRsiqA+ymbahv2ycu1+X81Xlj5HNX8y7K0cDcGNr420
qje+q6eHYIacgYFsT93MJ7Jm7fh22dR9fQK1B9RS9sixj1llryMj7nBayGqUptqo/85iZs35vVS3
yI8R23xgfS52cVQTTElUQhixylQj7uapdePvbA9yZu2O9tlGym1aCDO3z3llXqpcjPtyHpCjsl9r
LPs/fnj5w/7+mOrEKIWm2oZqcljTPm/weqSou971jS+j7ler3CpA1AqlvxUxf/CokbgveRVZG44U
0dkqHes+nRDetRFYlC3y4MlVdCZwUI7As6lUt849M1xkNbiasUfKTBZoRWUXx2ZN8xtTYZOF57iD
6hShluHSsdXb//sftfl5k68LQ+XP2VBhwhqGoX3aGsWmKB1Di7Qvtua91pCazw2rzG/F0KPOB99R
Y4My2YsUcekzqJF+ZWaee1emer6JOd5jpIQGqchy71A6oXVQgdDsumSazl43VJsCa+Y76Gf9ojfG
5liEGrF4s6h3gK5BCSXT2vFSb2+C3zvIWqFG3a2W/V37X6MffR/zSKzF/7FU/+Ph14Vr6Y5mOoZw
58P7p8MQG5OJM/tYfYnS9EeWXQnPe+chiqxLOGN5JD5H6Gm8QvFIrD76ZC1uHf2kYbB1u6BEo2Yh
q9E0g4iNctzIG8jJcgAlmzn64R1HktbjL6h3h8JAGYwBWitOf77Bv2VVHepZqmlM1j0xUHAHEEZ1
AD1ww/T6aksdk7nPDlvtfJsC6uvWNOYpPporC7RmR2Rg6+yuqtMn3RHmQZoN4USc3fmqaHYCEV0I
WDRlIefmaXybm4L3dxaiDNqdrwybPtJr6L5Oqy3aoTyDlHe+BGqCPb0DGI8Iic0hVryZje9+sXq7
WcJcQF1E6527KkGMVZ8HEBsiHJwH2RVkjX8tJg/RzXkgG9m7NN6IGbgI8nM7qHN4iIFoKl5NAJH/
/pjY8jn4Yw2wOA27AFtt2wGEaHyODCBZmWho2X6xBpDjZR0S/MJdYB0pvf1Sml6/EnVt7YK5qfRg
uFWjyc5ylFc37r1EhcdCiKeMrZPsHi2wU7zcvqEGar+0GvgPJzfVpRx0dWxYPB4VinnUye+Dvn/C
nai8iFLYZ+GH+rJFWfkbMHcYVcb4NtUFqD9cU/ZZ6BdPlVK9ygmdktULqx2be+Qe42PgT8k68Qbl
axMu5IRcz9xV4Qbj0SsyF594j1f/fGv89J7Y31pP7GKM3WAouJFJ4qWTWoT9/J7fF5mjrapF9f04
F9B/fvVVmVndywKplN/75OSPa5Woq2/zPvr0CKUk9hR/3Ovz/UsbVBDHJJ3s+aNtq5cATsh7YmAv
FJdDts9rxX7rI3Tja/u9a+DQJZ1aodbkWe92iR04lEU2ph24EgxGEDmjH3ol1IQ6s+66bEDzOoEa
6rrlvitI/CEUkvCYGD520dD9I+hz1dgf2Xj0wYubN4+ODvZFz+sXF4LAeTIb5xE4m7HuXcTdQtyI
H0e/6rC5w/coQrpiycYFhPnQXuXcYcLBK6kUD9Yqc32NZFiVT8lCjt6KvFmabjTdJxyITmLQjK3+
t1CK1Dv5JH/yIbKCkfa0xYr57qNLXvDp+k/NT7drYfStSqFbC3mtlFn5uF+K5dhBLbA0yu1m3fW5
cScKrSHBwccac22Y++SoWrj6rfbv83I0wzeuSo7NmzHuloS7y6qfe89Ga5m3AWLT2smVCHk56syz
Za0YfMApzIvJEU0GJIiJvRgoajW6l0XuNYgZeGG6nNE0t75GmNPezma48DyvnQu1aeG3xPr149LI
bpWLPrXLPhr1NepGz6bjjve2OtVLre/qrWzKYsi0dtF3TrrvmmK6l31aCjxYgfQkW7K/GN197hTj
+aOrFRH6+W10lxmiuRPZD08jVVwnOBoRah3fsPX6Qb7Rv3MVzXwYtODSjPbwJkrLAE2DehMOKb/P
6mNWGqiVlzEtwOXDGFxGo5GWy8S/eEibPbiqMjzWfsQpmpTh1u+m4VEvR+M08w8dt8tK4pN4QIFz
ASnI3C5XHMgovJy0+FHnHYEu/3jPMbB4VIe0XVtar69lc3Tj8D4by6Vs3WaMpbY0fV3ZwlgmdOZz
RkbYy642hmcax1Dv2P312Q6bSHsnTKuv93JAFkkP7HPjCmPWsuqrhZwtRxpbPQdJUT5oLuLZZSP6
c2w72sVrASQBIi2/JQiQpcg6vuZpmm0z9BR3Qs2LZ6y/7uWEL6Hu24fArpUQNTp4HW5jngfHGYip
jMMVCmx6gQywuM3Q2Mkcldg8fcyQ0/wiw0XNakAmm6rDZrlyOB0HWJMPYpi/s6Q6aj4i8kFKM7Ea
b59lvbFGraFEWZNAhT146TcDAZ0ytobvGBUBLMZS86GbfORx0sbaeZE6svY69m1KwjPnWvZfFkll
ya64y7J03PM+TlGseG1hemHSNyAAWOe/CndufvQVqcnPOBMtNyDc3EVALvcNq76lVA5IKxvdPRUg
ZlTm9jVQeS1LxYBpTB7stNRPRc+3PBU9is+oNn6ZnJmypCnDJVUJVZmYiegmh1SQ38ui0cov8IZA
HwVuDpembd+h5lpJVn6ZAPlvvXoqtrKZ6Idi8ICHDWO5m0az3siLkYRc5vDcXntFQd7Ji8e17A/q
cNdEmnguJrU7JL0pVvI2WmVf1IQwmJf1SAe06E4mwjJhC3rDu4mN8aK0pUHRNN5j5P5F9ms+2G3w
3dLYYHiLh2MwT9cbRd25GPat5axCFVeztkj5goA+G1ahoNjZD++jaJAAKBcxfmvLPnbEs6W29mJo
6umt8esYt6dw/CoiH956pX83omxHmsQHhKn8zOFGRgQqriUn9mBBmnvT52n1I/bTe2XojPvJDzMY
02K4y4DNLyFMeJs41mdtX6X1dqPe5Oz1hqBee1GyqNBPvLpCybyFocEQrPhKN3Hmo5IfveuB6nLC
Kivl7PWach5sdMBivTzKro9+WVN7r+cfxYbz04AZGMp64sO21WDh0DXFVycJke0xFe95zIwERLOr
3Ll54d9zwnEWBhQOMrH0WX6fXYQe3JOiPEWq0R+NQTOvauOLK34h8SzLtpZdskgB2mDTMrQHUpFE
Zlu2DK6qBc99DOAW6EsMiqQNn1HqsK9xV7JeMWh58fDoGz/yMgyfC1WvVs6Y4nnkDs15mItCj5B3
yKqd6mXNWXVsirkmB+W00jSKpYDEt5Z9n+aVyYDtpfUEaUc7Vbo6HXs3LTHQqaOnaSAN7gO++BHi
m9GY3o9OBOHCQ3qKfKs/rX0QY7eLIPCVmyjRFgKo9NHWEY7VYKR1CFYa3U4xm7tbE1V58zTWqMMs
7LUJ3+65yTAwqAoek0ik1XMJUXCNMViwdXyrfM4M5CxZ1W3cYmjqpYmRqJMjejk3Q9u2dwFa0kvZ
dNquPLDBjG5NFBXdI7xE8Efz5HSy1LNe+N8T/cmLJ/UrUPC/IiCa70Ndegu/EvZTUun1Knes4B72
X76J+kE9D0o5ELwe1UMy8iMlVoHECn4+S0vV2zsYtvFO5b+9pY3NBVKeWPnVqHHI7r5rWtD/5NFQ
qiT5GbGzW8RYI7yU4RisqwKI8E8n09NVbCU8AWpkuae+1HfYLPIAFKb1kpWZcSi8cbybW2VT8E35
QfYMCjhZKJoxIWKqps+2bwKJ9pXqIEddLUNzEV17IPGM6t3Qo3LnThvZJGscbXsCeutpzNJn9KjM
Rdoq8cnN6+Cq69pPFsPuNQzSfFfAs1lbCFO++rmrEfYrVFRZGHW74KQHTf7QZKwgwkfYZu62S7M6
wmaWC2r32qB3uy6GWt3KUf5YULlPqgR8Frfs+1UFTOnFREbvavfmb58LKTBdy2uMdtjo2DNaalc/
4DiWA00useyKrfDiI7W4cqq0fkUu/RVmEn+fUb8k4+1+cyYPoNZ8kYB7sh0CgVX4fFHggNQysDV+
nYLkdpHl9EunKpxvfp8iUGFH9YM/f1KqB79/EiC4+jWr/FdL8ZUfadn99kmweneTYi1YSwUo0TkZ
L1P0sqjSZvMfh7w51pHLZP0tK096SDdVi8AZAKR/xnnazCsCRYVPYUeBgfBnGx/1KtNfUj16n/yo
viL8p78ERgyCta6ehpKtTz96KzkJLja2xkCtb5cEzXiITFBFsjkDJreo0Bn8cNzCGZR+hTaJsZN3
RCISlEURk3yaR8cwusZY0NxpnMoPRH/CS5572S5I8Flgt4bwh5jCk+8m+SKIOFLm4QC7NB1wxkqs
JznDH17RfOse5XiA7Qif3VxkK9R4FaWjmhxGN3hxatdCMMXgNK5aW68ylBlI6JzglkIPmpu1kkW7
OI4i8EY03aQckNd07Z1smo0FM7Ro9GPgjI8sxC+6Y2UPdtxlDzFHDpCYROi7gmdh6Uc8vGGWHuUo
iJH2/O+/oGb8I5xFhs91VUGsxoIlJD6FsyKb1aSsnZ4T3jBuCRBOBlnJiYXRSxHHajDTjs6tUM2j
VWX8UfFvhWjnkUC1RnHnZd901YkeiiqPH0pMrPdOLBrSYxHEchctURVh4m2thsp6zIvuTe14Mbep
0Vz92kFtpZj2iaJ3b1PXT7tJAOMMEId7Kw2UNyZCYBfLxCEHfPjtcughzd6peXT6+W5FC0PWdazy
3GNP8jICz5aX18WUHwqywxhwMa2c4RSZmVanFPTpq/PrM123jo+Om5lLOcsXCPpprI5HeQ80kUjW
jSvFiYblQCTwTkdh7q7AfMFnebt8dLkCTIwxINom+2ThYcWzMVHXvV2KnLN2MkvrVcVE9+Tjr7jL
jRS9t7n20fe/av8+z47cX/dz/659ukscumILdJoconpfd4q3jYIwXHJAm+ZT2nSvpUGyEW2Xrz76
fK2dVl2rGWt5mRzoTL1cmqndbT/6bOEgmDbq5Ub003dw4Mhj1prgyfPVvTAIY02iR6m6Dp0H9N/z
pZUF7bveiSfwYwEgHGVNBwQm1SkvRtnVX/797/sfiWzD4IwAIMOChU7YVo7/ljDKLA45od4E7wjV
hPHBsne1kT1B8Gp+WE67FWOtfVF9RywD3TauJZr6+yqYrC1k//yUo36/yAEOLkBY8Uc+Fwqy/isr
Bgkqm3rdXP79f9n4nDUxbFfYBsFNy3BMxxSfAmeWpvphQFbqyzQOq8idaqAPFGZS4Pls282OY3K8
6FXvV5862Fh842e30FOze7ez+gi1D7i5BsWKNALkqTTt333w+otUpOq5RzPsURnTq5Wq/XtR8QPp
WMrs0mAFbbrwM/08NhWhzcHEXztPeMlbrqNhm8iIrMlCTiQD3+NbFeb/AUEwnE8LE/9wx7YQUbZs
EzwNCJU/k0ew6EEYZLP9gMWCKZIyP5Gf8Wcjb6r2XKS6n5+8As45Aez9p37ZlDM+5sq+RORotSYm
Xn/zTT7N+2h+XJu7EHdgNUVowpr9g4G4+TEQ7jvEAWIgtTli0GD7YuOYNaPzFJigywHm/J3sAq01
7FlJJ7RpGZQ36VVsnGonNHfI0Q0PalH2iGnciSjnlkrH36Zftai2zBfImyheGSyABfhHeRMYZuMl
xjpODoq6jdde0ZsyUXJMiBGy5SQ9H8+FrDW1mS+QWW7XnwayFK32hZxo8agsdQ0h2aotbOT04mkZ
GGH3ZCfWeOELeWjTDnWvuSiHdxhT8eNt3CI0yia5PskxwBl6ljWnPMHzxiobtFz9QMOzwVBPiVb+
qsk+WcTz6KfJsk+O1o1p74WPOk0/+cVRdVuCD2NyL7SiIC7+f4UcnBwE7ze5ORZH2f4YViMkjUka
DCRpXfx2lUnZGPObV5sLFVxGpLXpxZnfw8BD4vPUZNf+9hoGJL/BrLUl/z6Pzm4+SHBmZBJBC8ib
dGWq3ot2I8fkrDCdqj2qqyMblfld/r8+VevGfeiZvz41Sgd16QwCKEI6TSjoYtCYILn3XoNkgZVW
uFeIm85VNnt9VN71nii+gQDDqRv07JpmzVf8hY0LqvLmRdYsz+QEiEuGVRYmx8QJcIkciDjnYyNR
l2vZ/CjkFRW6rh9dKsmHRavFyKQ0vXIG4IIYm545m0C1lLPs+ygCyw+WfhEmB6LH8RENLxwA55os
asUb84WskrVKNmijXqM2SE6Rn6GA5RTZ2uFnWFVRUa1TZDZQlUAPmiDXAPGt/emXOfoZfZc91g1x
637U1fWtWbftvYttkG6YXr4UWUXopSw6/OiYHLh9e8mi6UTwJzn75PCQPRXOwmtM43UYdGvdinra
ymaOOeDCnMb4Wga1/1KxY9HcxHxNprGDsPzHVVZ3l0KSYbvZRMQF9PobT/NhBLT26ll5tc17jj95
HhQoWoYPcgJKb+PCDjzrbgjd7iiKHAnhwS2+gQadb+AUirPKAAQdERbS79rRnBZyAAjUPZGS5rnz
/AJ1GQRl4wz0eujoBzlBlGhSKwRdOgc/1WIZp57ZPfUuh1YPjTZOztVmJuF8HVYIJwIeiiGwsWU2
dl6omy9mDeRoHo6cGDS3xXkl7Str7QRiOMzgYnhfSM8pgXIspeLcoK4yG/EsSczwi3gf1EUKL9dt
jkPu/yJs6EP3nXxCcY8H2nipypL0FBDM99qc1lrYKFf0FsaH0SWuVIAh3cWZPjzoqCzet+ZJjsme
SrMLUDeBtZRNYhf3pmlaBzwVg30dGsYmVrX8bczqjfwurKHtlkEz1Zc0KUnhjULcvl6EmFdZlmfv
msFDjSuPuh+CoXwUGD7JKzMtRgKtEHASagA4ium7a3cYgy9wNW4/hO4hstc7aHQaeHVc1aTMllaF
MILSIXmZmWib1iU8OcitpXurjLKCk9Ct8vfQqP7/zPnnR3CfrG6reVvw8RGKr4v/eC3r/3wr40xl
qIA3Tduw3M9vZSH8xk2tdng2zcm5xkl7xb6jfNda/DE7NFq2spkh22FVOgGziszgsm8JQY79yst9
pYv5euximSGIB0lQiYDE/19NMW2XXcYYbWXtNlpa/5GaRKbkz2PrvLMiLWnZGOQCITI+n3k4O9Rl
AYb6yax6hDdR3VUrQ9vZJmKcsvbR5/6PPjnPza+4hi5GJSUrhWZMsg8JTh+6qSTymLjeodOL/ZhN
kbHVBs/ejC1vnlsbd5oNesZoogzJe9c2ycqoK/tQugiKivoxspWEXZmV7cMgTFmeaUZj9x33Re0O
KpMB6S/8LmcRAUjXhoOTmWxW3pMNpOW1AC646Wqnsi7JkJVozYXFq96y/6iDBv/HuRkW+co3vOrJ
TyfznuePPd8M0BltnJdyF8fNgJOeE3vJNkDJ6dqT5T3Z3rCRrTFu3ausVa2jojKGn15sIz+9kJ2K
lb6joOXtPybL64lSbdT50ttceW3S8jaWnd2A63joG7BkDc3b+qFaslfpi1dCwDZIgCI5yH9J5LoP
ZC5Ngrdh99w1GRFe/kUWfgVLOOUDiluZLd6LNPwaRFP6VzhF72aVm2z7B48/UAdkI+aQT/OEkPfE
cyhKlrreBWw9b5duVbmH0seYX1Yb23ppGvxPfGysKq0tvOXHVgqFUjwXYMdtp9ZMN044lXv2484T
aeJ7wwiNr4XwYhQTfeNiGEFx8cual9A80AbTpeDBenbVzN/bYdVtyp4Fp47+kuOknoP1lGBJbzbq
7M3g9WuD7f8lSdhX9JpbfNXd6BWWV4esny4OJHKVleznW19G2AO/zVqq2761661duMpbgHiNnJDg
H7XWe6M6oK8ePWUhAZr5hqpvVktnnJwz7GHjWhcdKZl5oPVI+KJkpdzrXu0dpzQtV1Yq3Luoh+GC
LulLXeU18mWF/yw4GxS+Nr52tl2cxspEP2nMxldoHuGmCY0MRD6jYYGwqoL100WOVnCebDN7RWVp
uFTYJnAkYVYcTtN29BXEkNpwem2iNl6q2N8c5UW2669bpNuelLpX7uwMJ1n5wfBe9rYbdCt5EaaL
yarxHGuPpFl9riK0WaZxAthRz6emMDKeP5r4RP1qloVXHQkt/d6Uo2FFyEFe28zuSmHpE9JNyT26
Jol/EXiH0O/Eryqvvm72py69gwaNW1n/Y0xeoXhibcSWCiZkH2eeJ97Koa6Q7EBwDgAmIfuYBE2n
W/skn6XpvELFV8qOjsXoicd4ch5u/YlrEXUDIes0g3fPbvqH7K/ZkizTGkEASEvJXdoUzSKYoSbK
iF1LGjjm1ZrK/gL+Ez+ICFndrgVYgzjv2s4a+3Cr4ldjH2TbIxmzxXYTjRxesojhmOdsRMayLrHq
ufWVpXUO1Uk5/Aaumft87X4Equ2xWLB9BeXWReG3qvcf7MgLf3R9ucWpOA8WRfotxSA8WhTtlZOx
CBZ5HKFo4U8/6tG7WpXTf8N95/tU5dq7PpkDqmAI3A2EvReoxCOz69k2koIJJwgIbC7vIdVDT7Nz
CHLNVTlJ1mqjwSvKcdKl7FMqKDMLJeAeqbwHGYRwi37nTzn8cZ3TYz0WBFO+7rx0WLjInMM1jf21
YpXmhTOuCptV0/aZG7VncFvIxImgflQC9srOVHVfUIq7ej5oxYWy8rOuu7GbwpnUJJlNksXk+6l2
DCaQPzP/qRmxprCMNF901WADQKMg2Af9ocCzzvUjNiKQWXVuf4eCWnfwg/pNm/3ZZOHOTOLWT88Y
xCtH2SWnWgGikB46p6uPuXaA86Amgl0SVWKl66N/1dNmwr3KGnGmS8xzE6ndWnfz7AlfLB3ureF/
MwYgMDV76EUXF6sYWZ+/8iGeFfg089kNET+Ud6p87ded8tmg1bAUfWsplTgT2spFGJyduZGwDT2n
/ZQg7NaX4aa2ldkXgRE7MSN4iPhzLkFCEjWJmh2V9DTMtUgr05NfVM0ux4HwVgv+7vs0mvt1v1ah
8oMOUA8usVFYJXM1sFT1oAgK2ZSFMJzMWt8moWwodIw2mOrElrbMtSK865DeTBwjeQXyox8cs61X
ugXVGb0MlMECogPQ1dI7JzHwYZ0H0EMrVr3bOofSD9yXKmmXiWUOeKQA/c/6btzIJrivPU5y4glv
n4h0MQSwBPXtFj9Xvmp233lYe18wbQ+XaT4LlClGtcmSMDshywuWGdndbTn53b3mTuMyCGCvqwnJ
B2OOMPlzrKnpQ3PvZNXrR5esOWVvrsLZzVDF8EeLU+eEI7nDoR/eHEpzYqnPTdkni6lg57KAc4hF
pIM4H4pB9xUBsKVGPgwh3QIpBdme5vZQ+6CYZJu3+P+1/bR6NdUMza9MfVPBD6eVmv3kgIhoZyY4
LwE0CGLTegArbG0CpwiPlp3659aZE05KUz23eYb6Bcq+P9pvSRLnPzMdDGlV6c6zwrIHcCBpzn5f
6YfcTuNtUrblA6dOJD7SMvnWYbgpr9K64uqPrFYA97wlS+v23yN/uviTdkOW0HRtXSUs7AphqPw5
/RnzIkYZdI5aeH+JfJY/mAz/mBLrg9vxU6/9+lsaT+s30SJzHWGwvozD86hjjafV0IoVoYXXVh/2
OCFh+Vd6Bjuy/BJGVb1v3ZVhF+E2LfLgIcgekri55oZvHlRFGAeiBRi65EWyDLsWBIwJ2YBTk7nK
1RHVryFRWTq4HQxaND437atmKuaqGdFvI27XbKFVEE42KqgiTYCthXawZvCNrcIKQlD6TdcQ18qM
t+gHyFnjbsqfMaNzQfqgYKyT38Q5yslOquZp27RqnxV3wqjIJ4EJ117syKamS4iVytGOHgl6oOqt
9/VVjDhxeR00mxAV6aOi2qTcUUhdZPi0blKQqavew5/KCZKlJ7R8A4VL3fReYmwm8Vdr6tm+I9Sy
tomPLwVCphsi4MPSrgr23qLde1OY7ODigpWZwA3FIl8g0QuhEw81JeR/uc7J8cQCDee0XAxqOD32
iEZHCu6NY8A7H3ovmiJ6bK/BMSlrgHfFZjQcfREHPan7uClXKoJsOD+gJaP0+tc4R7Kvs7Jynfle
tlCUMl2lvl48RKABgRToZ0Ss9XMDxynWwhZHhmCJws1wAHDsHnEwRPi8hiBFzjB4jCFNLpNBJ+SI
rxsgxLLao8O3Qg+TZH7U7Cd07BFrKBbWQMQgmtq/UrU0TsBnvvmBsbUD9kxWmUfZwuvG8kA03G/8
9JQa5ssQWcbBb1R7FQvke9m1+MtIcxu8I62aHMsTp7r0BJk/PZUs0mOA6GsLI6OKvOIxMIsnIZr0
IEJS1Z55JHx9RRbLemPt3QcO5u74jjtBds4NK3qtlGSr2X2PqVVYL3PSkfcmYLquMhdJYIN+KAIM
4HDQgykbLbqua86tdZiAQaxnNc8Npr7nNnGmc5ADUFFssuJQs06Fh8usCiNrYw+mOBRl9JKnXn/2
RoKyMZoZjlZ5u3bU7x3OowuWZGePbCmi0PrwqEVVe5GFbqOcOJQZFnxBBeiqVI2jMdZA5Qz7VJCN
vfYgUVajFSDfb2NDC9h22XvTolHPfumIF+iHCycIjiVR7IOSKsN+dLv3FP742dQHsNEGP6MBwHWp
GxgLc6IH3Ah+ctVVCCR4k6NvB3ayq1S3l6Fi/KX25VoPdV4v4zCc1Sy9a+Dk4U4PvhaSPPIYo9Gs
4qzFCD0N1gQs3G3i2/kKEeWVNfhfLd3o/mNZ0/48brOqCU3YAronUQMsYD4jgVEiy2y3crPvwI70
13wET4V3jN0pEHIaW+HQBWkZDal14UVQ6ztR/MQ3w94GvNHwSYmxT4/jQ0yWvQ27EdYwz/Z/rLx/
JrL5X7RNogHAlTWdTIRtfmKqaKqeVGlZRD8GnKGQ9MZzsFfz+zLRcjxrx36n27ioFMSBlgVnx02i
1QujB2klZYSLCVWOaERU3Eg2hmbVGxIuHFvCJr3P1cxdq1Ogb6Z5rc3iPly6VmKszVTgAZQHr82o
/tc3/meURn7jAK81AfweUsg/6JvEMt08htn2PUXQ7IDmonUEsbPCRz7ClClBDwuzFm+RwXddEK71
cD7/f+yd13Lc2JZtf6Wj3lEXGx4RffoBQHp6L74gJIoENrx3X38HUtV1jlinVbffb4QigxRNJhMb
26w155gZkeaag/PQdPxfv7mu+Knccn415LKDyHVdQbP5s3d/QuSvDUwo311OIXBP+oYA7/J9cOLV
tDR3wWK4qWclkFqcyfnQlfSt77rpoh/d5VAazq5Wbc4slA337A2nY6jECM46aW9FXMOVX6BJ9kP8
ggZMvWqX+CptbYG4Y5CXea9lu54kDnNzLn8QVfmslDL0tCp5kH19zyrmbqJqzEk0y8xdo+rPMiPo
MTGgthlWCjVubTAkvdvzdgEh6mtL3YhoOOR5q/mxqQ7+HImGrC4bG9H6aWNZ2aYd7VOE9Yvch9zL
J9IgAXV+uJ2Md6bsvmjFAlqxKu9Kx3CPWiSOo1TuYYMlTyl3rScc91teAgvU5149ocsx9kXEAlIq
WbIzQ605cac0q6657z/M2bhmPsAF12SbeYQf24Rpf6GpXYem1iW0Qa1OXd13l1lOHLMVlb0Przj1
UtWR1InEDeEJCv0bSVJpOy8fv77+4i+7GkYiLTyTO9/QbNv5tKspIaXatRkV3wtbnW6Gxq2I1wqN
0aevc9/GGseiiqq6to7Oqi7jW5O54NevQfvLGFx7v2hUGIg6LdXPfWCh2O2EnXX5LsrsjVS37gL1
RgZdLo9QqUKKOTentbS5ROix4wQWHeJZTBtK2sifx9LZSlP7RjBBfzkRlgsaZlZOGUyBZC7UYBwH
7WIZiQX99csWn0qV54mJmAHDdTThrr3QT/IMkXKcRNdkf5cNg09Nza9uP2oBwYNAQsKoPhS2hURm
6Z7MeEPx/gA8XX8tnenA0o1ZlRxCNiHVeKUMlUf11T229px5iUM2AWEGvuCasRV2xIOshbqZ43IP
H0oNujY6CQf2REiEodXmAfkp1mGKljagcursRoda39hlcFZy8kIJZ1ox39lzqEzF1h6hMcf0qk81
8tFNHYaQWCI5XNjWTD+HNjJWXCJJ+zJpvTqZvxUGvc0YR6SfKnO/maPJ3pamE3MOLYegTYYaN+Ts
bqNe38al2dzqY5fjnc/szURu1zY0jIQdictu1YxGqntLh99Nr4PGiDo/rNi4uslXjIFxW39TDMO8
ZGY3A0Uhvlc4BIfW2NQ9O5EztbDwAaucexgN+dGz78O1dN47T/MBBG+1r9oONTFVlx07BnGEoSuB
Br+pOrG+AEL0ZiBXq+zig7X22gyO26RfShImY+PQjtG0GUGYsQSYxb0LlX3vDv27CUoxZ1Ojib3A
EHdTtexUrxEgcb5T0c0ew/nC1ap0H9ej8ObBkAvVksI368yfiT6/0W2FWNkaluWounHh0blQbmXx
UhgIGEiiEPmJvE32hoUIovED2Hh+35aGtTeGdvE7StCqKW4A3K8xR7gJy6Vr/2YZ+GQI+jGUDbAP
NuV3F+zeJ0NYr4Yu96UdfrcaGbObGgovtRV3m6JA2gpV9jSdh+HKsszhyogE+Z5JdCozrO1sHraT
MdwPa+AgzsWHnIvy6zvtrxMEOwDXdBEcCEuz/wKY0bVxWdJpTN9H2V8jGxb3wkXu3qAw9kPm7WDu
m+ymg4aGTmLwhTbjSBOO8DuTLYyik+rdtqJ8nZweBW1q64ggk+HeHh/c0vk2R3P1ENHz/zuxiPt5
bWWvomt0YnTdcQ3uvJ9PjJaQbd4SWfCuRIBvFpCKY2k/dlnCwgW+dGtN2uTFSlge8OzQHkIWew9t
+MbO3GMhLPNwPkwNqn6ptBN6veKgjaRllT3nHUE+hRehrrS7sb3URXVIKBzuhBOtIA6MNRDT3GMz
Lqqnh+2OaKC3GaXYFz11EK50zWWSh82O2nD6kA8NZTNmn66fnn995T4p2M7jyjE4vDmqqaF1dT/p
ZZa8hwgwpcm7k2vtxk2tiPUkxPbdOre6rNKTNQlrg1fqfVYIiuqnozK35imfmg3uJQDEY3ypT2pz
YeZxBd9avNgE19/ojnIgsXBQOuMJsy9pkJg1AtSL0qvbbPApqsD0SKL6ainC117tmdRCDlX4XB9D
fD2npodF/uu/lfHzl+uN/oclVHMYpJawPt1EzZibrRMVxXtmmmqAkna8wg3sErQ9RPZBsum5zmUa
oJMpLt0luje6+COsF81PVc3cZoYbXZ4fSpfSLuQeIAYmykrsVknfp7dMVeGhctovRDBPFwrlXqfL
N1JprghUngAwUB7F3Xhl8NpuDIBDkrG1d42ITPtMMW4m2n1XafFF2gciNTLSLMlxgIdTuLpnVg52
V1V/rK1+E9Kj11NDnAglR8vfDSqkXVLCenQzBfb4ymYtoe61D6Mk9ntCQ7w2KtbmB0es5c7MC282
LIVQkxwECAada3AGxUW3Uo+i3K2JsAcIjpaGF2b2ypMyZ3VAi+Ia/WJ5pU0PXbfIPUfOiDq9hak7
LypShofMRwiu+Yv+yAYFiWc7vvdWf3LrhiwfZmtg4B5NxfQ6Y1PnLQhaNwmJJ16+cvgtsyGquC6u
2EG6J8cq5YkmVul1qWHuRRxOx9mZPybZa3QdCnEM10TXUCve474G4UAd0yM0YLqoSOkIa3IpO9h+
E1Ph1mSbgkWOgocKtGYthRrmWoEbBtsjeuY0DQ1QsSR7soyGTMs1gVdzqLmhGcIbI05tPLeXxvBB
g767ztg9eOAxDrDexp0RNukTQv9j2FAjLudvTqZEFxx66u0UQfVukNZ5yQx1iNq4ejLXBxzSHgmt
1UUUVt9g77w3+MD3ojSvADsbd0bfT3sbmuoIl/Zak0gqJzN/K/rm0rCg0ndOdDOSs3UDLNVvRX5H
ckT5YUeshdYVtX37uRCL5c20Hk6Fql1NptDuZxHvZqdKb0ZOPDDP5m7PtER9e4xHIoRinLTo9faW
pPQPnpTFuMrdTcJSfkLxPl9GPaWqxXHbm4j8s7/ZX9p/2ePaljB1k/Oj7Qr0hp/m4YFkSkad0b9b
xMf4aTyz7cnxZTluzxzKluHacWoGZLvVyHKvvCQC5GGJKIgJZtxZcnnLJ2nushTgfGICHn+l6mF7
YLLcQ5qsFSr28ax/FyREYgYBhccUF13izfBSqxhJfwktT9OxSUfj7AQimsH35+N8obavaVbsdUSf
dyACSgIEi/4SepW5TUrxcabB4BrZkV2iH8yJHhD4svRL3g5ZgHWMVaSPOZjzXGMuzS2eGG2HeQBv
aCTL0whUK13zPou26e/7RBP+MjzkdL7grk3JRi1AA8VL8T45KI2saeh2UUhDKV2HcNjIqyEZ5ktp
mTfdUjU/TvX/5ydqXHumyL2VYMUQg3WfPv2vhzLn33+uP/Pn9/z8E/91Kd/oSJYf3S+/a/deXn3N
39vP3/TTb+bZ/3h1wdfu60+fbIpOdvNt/97Md+9tn3X/Tb9bv/P/9Yv/8X7+LQ9z9f6P375+z2UR
yLZr5Fv32x9fWnX5DEONRfBPvt76DH98ef0T/vHb03uTl8W/+5n3r233j98UW/yOvEN3UXoIzcIM
yDIEKfD8Jf33tdOt2hZzvCpMi2cqyqaLofSZv7N5MlCumraqM4J++4+W2NL1K9rvlFc4wayzklBN
w/7tv//8P+B/P67b/wAD/GkNpJAEW8J1bV4gy75hfCYLOAKmhSQTbx9Z7puDKUyXt4sYJ24q1EX/
8sb88dz/Ch7U1wX1nxYHkyK0AOZmcQLTXfx5n2/sEC/PmqSMKawR6Vajx+DZA2RPUeuSvAq/Ub+3
rXpAflmr86VbOC+sCYcsVzNPDvlrbudHhI2m14ztGIwdwirIFrBsI9dzCvkoHfWhygySki2cmxmn
qApMT9BDm2oQvxFMCLQkIf6vhCkztiTQKgMdi0Fpbn79h9o/V+l+/KEmrC8Aiy6HjM87i9jKWG5T
x90z1e+njlh1HSEYJTezRQ3npyLLfNjWb4aafbDA7KupuQFjn/tdWFQboMfbKMz3sZp/5EZ+kWVA
aFb1CMooc4NmK/dnS1KcLJEpl+3oNbl4Bp1dHrV10TcO1J4Og2W0/hIZ2qbsgEZH6WWWMKOp+kaQ
NXdUNLXcunbyJC2jP2ZL7GTITXI0BrGu+kYGNbkRCwUml1dq8LK7gSSx0QZ+56Y48e2oeyFiDyBD
VO9jUDOFRDcV4f5imk72iUOnkn32yjqXHyKBqVoR/WpxAeJWhyjiiXkBTF/fpGr0YaVa6xHUcV/1
c6CN0+DzZznBbKRfyrokcckdvg61mfi5lY0/Jraf5rV/HZT2upp8HpRYbzBx0WjjDv202qiNUen0
XyEbx4rjiTp8SPT01cW1iAsfKRi6AY+c794nqcgMhnoFxTZjsFiQXhW79MK+24kspk2qk7qdQuVt
KCOEo6YFmhyPVUxj06ydl4lkR5JwKLirRHYjEMn90Ip2TUUSTpN10daZb8XzoGa0ciP5YUJE9itp
kNhHUgWsb8Z9jcS/QVuzochHwgfhaXpTv2RQLo2ydIikIC3M4fAUm+kp16qnfixu8pKBZ08UqFBc
SpG+tmZxE7Zzu0XbQujKTPqKJlb8nELHq7swEeZMOekD7eB3A3xVvgGZL1fRKFQ0CY57qwqUceFM
2TYmrJ6glsA2soepTT8cUGBcqLvcZcT8zT31by4TInZXOOAxASF9Kny1ht73M7jLvdQrXGYqZAJ4
SDPEQ/aE2n1npC+/fsJPpfYfN7HjUGszHJOusvNpYEDPbJGI84z03k+VZd0sDnJyCh7wLIr+uZLF
FeXV2JNO/4L9qvVkyRW2Sy3d9IVzYIn9aMUmqqP90H/59Wv7d2MWuTOQdCbTtRnAm/UvTgwNTEpB
6pW7t7ULFxc1LSZeGitZiyvBNv2+tAa/AHj/v37atYCG3s+huaZ/Lj67DViqbFScfW5mH5PpPKgV
8wHizY+27sNNNKVkvzkPv35Sof68HzxfCJM+Lsvkukz9ZY1ie6e5IzfuXu3EgKjtGj8DZrwxw69A
jdiuRAYZNgVO8Ri29kOaGJlXT9oAvkr9EMI95cMyrGRwZn/yHDm0nGo8RX6opsQe8Wsy4ZKYinOm
SKjn8UIyn2zzNMis/MZoMfhks8QmqNwWqGSLgbd6tiNoiFa5qXneTTbFlpcZ1japxo6xeWORTB7Y
FhnoxMgeUE62XqSz/S7Z6gMqo/FkFxGgUsSyvr2EXl3q+EKc5q1TH0E/o+7sx2uXvrNH2BNdqtp+
7eg8piavbEyxv6dkbTAtpq6P6+Vj6s0TaKc0SGQ3+FU+bRzUpF5FzqmkLrtOPNm0XIA52JSqMQC7
4bJV9VaxHPRnk2UiV5gf9KF87MX6vSytnjvP1CpYc2plUL1eug8Gpf0gdHlzzVonrIrI3XpdHeDZ
I7yt1+yFrepAOmnyzCv7XsXzEqFPb/K/q35pxs9Hd4aEo6oCpibgA8dy8fj8fAOEWpih9GsmEpM0
yCj6NimG635G1QaRtvQH99ZRJ1REorrU9ZDgh86+XMZF8TJ0PvNkoOveZAMtmjXQ3QsddU/psvey
POm3ecJCxF7FN8cRuW2OyFbto4tSE499AuqIFgy0im3PhB50fVLA+h5cWuU9pSvzTWKE8ed88ec2
13zTGaMgzzoAsHjZQ0EWFi0WVpAo3sb5/IHX9ojbXw0M0/1WqvilRoKEibCXg6g44XQ7jd7TJfzG
76nSmtAN54epChWy3bDGM5yATcpqudfV+CIzizunJhfCmhqCx0r66ZXQXtw+G7eaYXPuLWwPhSj5
7QlNVuy0/tKzxeJMjKFGhD5E+61SFP02HpRnSofgQON55+T6Y7uUX0LqWH7Tms8NkShensn7JCFL
po5wPhBjloT2hZOllW+1ylW99IcpD2UwdPYtz9vi/3P3Ec2qLncgScTjvU75l64SdZNc4gEjO3hO
+oBKOMhE3irjqRuzln7wcFfU5sdcSxT0TbUlahDLfeUmgWXzusMkvo3ZWPu2SfiBlYpt6gLmyxaN
n0X2MYUaq9MyBbxXQTaXyBwVk3dPLpRNdPegRGy+UNtPU85I5mchj0NCoHuHHx/xYTdn6+5UbA0R
UpNPBm8RsRM4cX3sI2uABVjR9Vlk4adJE9QJ0TYTEklGA0MCWXDM8DckOCqdLaCe4yNIObBGKTzs
gpz2al2cdbmW3+Nu4xiwvykvv8wmlKYJ+OISZfeJWa/U4wMOcs2v05lwAmJc8r7eZ7WOABOyom3u
YoPBMBdGoHLIZJNLvxsGdw1rltFNj0qb3Vs3smAWKsN91NauX4kGf0EMXF7o4J1shZJ8ehKttnwt
+iNJaiv93rR2VWg8mbV5Zal1umlFrDANoaACm8wkWzMLapG2U2P81uYcmCVkbegUiSD4kmBN3Suz
6nHSajtY3IyK4lTqWNMxR+RaszdS1lI4JijsFBs19OgpEYYBp5iZUeY49ofFvi5ldVpi/Xoe+k2l
KF/zcrpl0+qx2tie1CnJNhOqEREOXwatuIvUFczYqFRXmokGjXrQBnaoJruVEtT/tuiVeyqsaLIL
plgY+vtWxn6WyNsECRousvGuBZ/r971ClJhCK6ppY88S3NUk++0hgS0+GpUvOreNNyFQxctPeOWY
XGJSZorOd3Vdfmn0svVaqRFpnc9U1pAkkDKuf3W7Yxj332tmm0Mzch+7U7trzfAqq+v7wjEPt9vR
jS+rWScTRCkuVeh1ZAMGlR0/pfnwXtv1mr4T7pnZrtrp1Fv1F7qRD26rvabGMa2XYz1rhIK5ZUIQ
tp14XVMk/mKPzxQ5g74L2XR3OzOl0jp1C2+C3XjJsKaY9KVXwW5oMspgWuZ+TQkVovg+3WfUPr3c
1n30kaT7lsMAn9PdFoqjXdMlXYJ5IBM7SgEmppPYKZqRbgHwBXaWXQxF+DBCJB6ncrkaoPp4lYYC
n/hhtHZPVFxRwTSy9MCQqj5b22eI9WSrkTZ3Wylusbdxf3iuqG+NyFK2GODQ3MR7ZeryAOxKyLkR
7PRM4pNmVazAHb9fHR+dsW05fQx3dazRfeZmJrnO9Wqje7Td4pYchbUfhHeFplyC4Gct4G3qFmgM
5f9Hm/PNYSlyw6smErvAZlTkLYbprnWIt+ribCNWSTJ416+hfGhat/PHmUkzJtM7UlUOXb0H/Agq
RrwT6MDp18LbayxUF6RGyCrs9hVcs02XqjiC6zIgRMom+4AgRuk0mTeOj1QMTa8l58B3l/7Yi4Mk
coYdvLKTE9cqdedvinzlLl+hKuDDUAs89a17O0Ht8iI3fWyrZmdMgsuvIoO9pUWFvLXNd2kt7Y0e
z2UQV3XjVwMuO1AlKuUtUhoRFCCs9LCtv1Su8QVDuFZR9HVK1k10QSfTKo6VHr3pWjBk0Vtu6Kic
a4Wk+2l47LAA+F1WJUFljkcE7c8E67yFudwT78QxIlSeUgsEoy3KgLM+bUgaDfteNV6Ghi4U08ua
7HSd2NSCO5vopsEN0pFjZJode9f+SBJN9Uyn4YUO5fPo6opHHXEzFvFVqccvYfTSaqeMhF60SEZJ
j9DdiQqnVRdr+/PPjsQAB5LlrUWmME8ZBFSXrcEoTISbpr/UKZK1aHyOLUS3DV51b0gUSgd0jfZN
vzwqfYbKcoj3hZtlkKwTj7Y3GWbphzlYEgNsOu7FLJ7LBdFrrZobrTbERjXa48IcRy1CRV/nOKep
cT/gY08+LEJutSh7ikk5IiabgLY6eow1jmvwTkQyfukUsolD+wVRg/miNLeJVO/Q7Tak5HQkoCiL
64+0IbyiyfMvIO53xO7QVoEGYg3OtDErhN6KK95jEuqP/fy16KybcVSIf6KKcFCq6aWzo4sObf1Q
DFu3UGK/NAnemKHZTCpZy2NF2g0bno0wFiNgGciCHrNIWp20rjgYjVIfFU6urbENLVPdqUrcrgdA
4oDXBxMKAay2nEA6y7xlu7psS12fcMLQte3JJ81gyNKV1YDc8ef2qO9g0p0/+udDtBYociR4gdoP
ozdB/T4OTrQDaO7sLNOpjnqmkiFZs//ulvJqntLliJZlOSa5THyXAIj1vYTs2Wn2rs+mHfoJcNzu
KXJyx8syyBRQupg7i6eGjJFt0XTdUYYaK8eI+iu2cVSkiUD6ol1iZUMJpgfFqOEi7bTLBAA/k/4j
Q5xl10h1r4ugE/YRuxFzAKOuQOVUte4E+XlbtwIBqkIgQyNvxiXXaT8U76bILu34tpKcPZY5uglD
9Og5HQfXjm/Gsn0s2vS+TuUp78v3ZpyAkkFydbSvTm+9GkeguC80lDo0aeW7lkU3WqfSUiXlBdGA
S1+RtHonvRx6i3W9f5z67J091Gmo122KEQeJurD0UQxDLOs1M7myyoywPOt4lkXm5qZy81fOffPR
VPv5OOp9ASWdEDgi1HPM5MgzO60wDoOSDceqQkMHh69X6oJYzyncmH35ZLETOgI6KHmTDyKlYRjl
3KKKLGXQzk54PD8UdDiOKmYK9t3hNlQYsqSv7IxsREtkVPWxUVN38WVOr5AW0kOSdm9tx17lfHXP
H53HilxMEcgZQR+0xD7ehSIvjnES5sfzR2jHUWbVVr6h1+e3jftgaY0TmPmCJCUHNGsRj9SoX8i3
wFBI8mTohLtiLWioSQrxJ3zgwLQ3kBH5bmFeaF306Oq93M2Wy+tVzb2cWN0KlV4a8Q9HZ6a+E3Uj
B9cBIAs3AZ1fNnGyjAn1ZevmYzPwFRWGF47i78Y8Hs41TJivDvBRvAet4jslERIVLYOl6V84tbE9
UhV1Yy2XOEvZD5pbOJ2oISyOJyFvT9MlH4NBQQ5S8Ps0JC4Cbf6ATlPoHE7Ci5aczQ1bTLyoMLns
kBtxhiFYWx/puqyvpb/zITGsEr+yqtKDGr0HECq885F7GfjdQloQW4fuUGk5Qc/r08lQfxRi3rgO
ZqC1hHcuc5Hp+VCr2Wu90N1O0rNEPnlrw/TDmBbSM7IDXWW+0hBppeBwjDIaJ6oab2Sn3iWaQ40N
dczBnjGF0nRxS1ZXKxaF3zMfbvqQ6HApfEiL4JCKyh86sQTCcmM07TdhN0iWZ7ZwYKG+Ol14D8ln
n8z4zxo93dtZ/zW3ZpR8g3bIKJFfaPIiQ+Qa5KFGrE2BLM3Sxr1NPbX72pacoNYRAyzTCuq1jmkt
2iYnFlJQPWi6vNqY5hQYDSKVSIWEcb6UDiFPPnq67DCZ3OP9WlYcy9jlz5puO7v5HlpUBIpxPkEk
YL8+UKiwkvYZlMDOnqlwAAZ8AiKCb64OqWGk46kxQFsDzueA2hibUmfTRM29CGDj0Z5WeFGW0t1M
AxzSU48ic3O+PDEzDT7Izke1/NpxITbDUjxpQGe8hMrgaJbXiYtKOVWXMVDC8W4xptGD7M/tkepX
iu7cqhgzfeRNPJ/r3CmSntmEbcPveFfshCoGmKAvspe3Skit9zzqUhx3uVDxB03sTkZ8+Xz2sdCl
M4CJnQshacPgQaGPQJqKI/0H1YtD5wHlBR289Wuc2moG1AE0+vkC6PF6pF4rMXZu3jaN8ZZV1IYw
cKG0UN+lol7BZYXMniCZdmn18pbKpMbrh8aYQiUZSuxzCiKx18uJf/vs/TEXGFh2vtZxlQUVZaui
NxzAGXbpfT5NV0lJdX4AQugRsut4vUouGJBpgGq5uMyQFBUUGzyThWKzMOC9qeO6novbBcU4Ktvj
ATcIBk0qPNg6C+B2vbbPl5z9wphssHfPHhl6ci+6rFtxBZSNcvPQdyOi8Tl5jQyqMEK5gKeWougp
jxgR74iQTnFqZCzHMSKxUcSbQikRUQ7O1s0lAmqj6PZueB+3CE7icOGmpRfG8avoy5zkjjLdZigH
VgDdQcj50CjmS0TrgVMBKeIFKbpRSsxoOhzSHkMuAvCPXH3s1gFsxhTWiEh/lUjKYPtxPC54kpS6
mWjU27GydySTU1JLKCstpkyoC1GyYOBRvzB9wgDOPRmcoB+UV7jMo/MgM+0qW8yVhKpt2EC1GcB6
u+rZ7qAGOo8xRNBjMCX6VoQ1kapovTZqX9+2rcFJoEw/1IWZlga5zlTpqTJH4zebVMOEdtI0Qwko
2Kt5vdM07AoTvdkctp8/KniMUyzVasylg5z2hrDycq3ihulFV8938RA9qzhvfNxASpABBXCHdq2j
sQuOBudghWRNztzP/IXte12ljT/L+GSKquBUgic6MSiQklK8V5hT8AotgvoDrbY8GggOc2GvjPIO
yObXpsb8bLdBaBA4OUcX7lgWJPtFuafa7BInjjmAUsId+Ec8Rvu8lIey3jeqVgcTQHRj3EVVVR7o
FDxLo7tV2xHDFkAmDU8TReyOrltd7kQRcz2eYIOyGYsilJfWl0bgk4qy+dFa7L3I7a+Do7w1HWAC
4q8MX2MHV+t4DdgWykRSisKR3nC+AVn4XGVx6st5erXNUfHaIT0MenaR5oJzTSFI4MgGsM1We4V2
bW922kPdFBj25JVaZ1f6LG/7UpWbLJdEhSSWF2YNfHY1ApBgfRN9BqmSw6J0CFYZ1GSTZIxHWy0C
sEtEd0nzRdBY345tfaW4Rr2jZJuc8iVxA0VlreugWTBQy9M0s02xultpUM/0ZL+flxyloqm/h4tW
455G4bOhzhx7oV4ux/MDnqEe89qfnzcuZc26HI9KWzqnphbNTleiu4ZXgB01m32sg44/TMp8ahcT
1kNaBzrzEuEuuN7WLK/cm61GJciFz904vEY6Wnppj1dSy/XiIqQhu8Dholdnb1SKBXgvgT0Wo7qz
xgwbiKIjRU9TnRGxfojjWcN/xEfnhzRV6Jiydm+ybtaO54ewJxK+blN2a3Gq//i/8xcWMo+p+U+b
KKFO2KDOTSL9HnWovKiCqB5raOhKWmrgM4d+D6Vug897PRpjhWI5MmHI8EQlq7YXFgmmvj8fTLeS
2Ml7lL9lXZwA9B3PrYH/L0r4O1EC0AgEAf+zKOGBEID3tn1//0nK8OOn/pAlOOJ3WINoD7S1oQO5
GDXkH7IEV/1dR4BDk41yK42eVTj3hyxBt363EB1YdJ5UUFJUVv/UJejG7/T1KcbbZMqw2XCM/40u
AUH5z3JMavywPC1KKarQLdX9S//NngH+xaNZHGLsPv4yNdVRrA8jG+ZDpz716xGz1DUqR4uK5VKp
y8xv1/88f+X8oOTzkHmdGP/4z2k9oP7zy+cvnP+v6IfU52wUelDBPHM9sLTrgUWNQO//+PzHh47e
HCiPdbvCCq19BniKrO78SDG6OJ4/Oj/0EpuF1/cJFfVav04cvTgKgmOQ560fjmHpLpvzh/X5WGQk
6/ysVyiMTYWSXy37YzwqBw61hEdOUcqCmT6ZUIm9Okc2Z3LG7OC66ulmwud3ROeYsfiGxGlh7RQb
2ypOchG1l7f1HJAEztnU1bZpHH0VE5CHeaoeG6GTGpPabwrh7CpGTCu+ImYNZ/mksIgsFBnJzPPz
fiUdV9l1pw43oxGnm2weS38WYc881ASyb+gqRLrP+shuvEl2Kv1rWNlgEAANnbrO3rpQSwK1iF8q
nF3zFCVblLiC0sCCMiGTJ0Xvb6es3bFacR7aTZwUttr4mMZDvM3XlXucDDYH1RYKxDNeg4eWZLoN
yF5Psl3w82KyfQ6jWOBl6re2Bb5fqWCIufcOIPttspD2vgjnpSBoqqLhvjHDBBGq6l7MA9OyyB1l
r86UTCUFfZ8USLEdKZl5CkhV8OxJqVL+ie/GLsE/XGwK8AneiqiuQ1UEqT4IjI09HT8XjHO81N7o
KECe7PFCi8z7HIX0XpWNpznyOg17Y2sL4vciCfhZZPiY4SbSmHQujbaa9oYhPhRimYJCau6xzqob
PW1qIl+P5tDYm5mgMNQf9BBU2yBid2w8+olGUAhBbqOy3Nlu22zjttgokAN2MqPM0WFPmhq6DL0O
MlpWkZ+WhLqiuK7xPVjfxvW3WDMF7OmlCGvKk3IgacBZXqmCyK2A5Xi+UZb7NmPHOGvTDbCIwpNm
RHYpEAPfiI23qOM4OOg0JzObYRPSsihkoe3mvNm1PY3ETrOOArs07UGXAy+NLpWj8VSHCPRrqGmY
Azc5BoQp7lw6QpBFInx5Tmc1R3WQWxN/54KIDprLdCEh7gfhraulB5MiLoXcYRXH3Gty+JYRVBPM
S3nbdWoB9G3ylJ6dJNPatmqwI8Y6x0NqryKsgIYoOLtt2d4VzdgH8yR9qpIETlMsp/jHjdjtC4sE
i6TPxGYqTZ+4GXGiTfGAvalAzStO6rKvDeO71Praz1NctlYJ/LnjMNMabD0mfHYczspvjI7Ci/pR
blRpsYZHJG4XNWdP8sc1faaFONmBlM3LYPbRych2ClJp9hOVF6aFcRIquRjdPEKZItWkRFzomEvv
F6vnRANL3SrRTiJjyaiJA01qdpaauZgxqtuSWN5qnkl7o6XVGJxO5vWF1QUlDPxceMbiqD3kxkMu
rNfUpqMkcOiwH6zzV6sFElzAPPbccKCgsh1pqNrvvQk7Ee3uwuUIiwAraRk0afucMcz2tk7zJxpx
Zi7/l70zWW5cybLtr9QPIA2tOzAlAfZqgupCmsAUHRx93379W2DcfJGVda3Kal4TGEVRlESCjuPn
7L12D9O40M+hp3BD5THsxzvsArw9+cYbgPjA+9yjL0UqDkHUx5CW7L0G648cjR/1fIzy5msaMXc0
Kis5sIDsszVeHps9M8TiAVz3sinrfA/yVNsrKTqqQXScDBysqXEeaS7/yNgxlmT/9vHEfjju7ufM
nrdD00QQ6Z/CyYteWwlctZrj6bAYxbHhHKPRJXZLNtPjM5lx0jie90NCWE4D7Zipuz8O+ncMTsUm
16PPiGw0hDpbYDl+uNa0eTb4obrOpD7vTcXKOejwQ3BU+10WRG3F2UgNyOqBfREINIJ5Pgcxqqop
itBs03WAN73qW8gG1woZ7QjRKYNlrI+iW6Mcw4wJTz2GZ8YbQ4G01RlnVPmj+9OeWF4GMWeHmeCt
bXXs5yH9yOAfVSFXKrfJvzr2Ly3H6mdoDgqfLD6GZRxty+oX+XfmKQ1BezcALKEbPjPCTTaT1jT7
ImWblGRKPBLPRi+DXWWqhcfFYN3sfxCzuBzCxXolJGHwp9RgRkhogl8WnhlwVg/UlZuoYjPH1uIo
5RXV9ZaoEeKWDYM5oUNVarraeCzIVyMEKB8uS/JtqWjxM6chCHtVfpkfw1B/WE2CEcjAYVv31sxW
mnkkLYtvkzd+TvOOGQSbGW16yIH++pbunRJVk23mPejMHRiQpvSRzPC9KfXx6CoioUdlHMMcJ6Fj
2lsbwfo2s5bsoGXsrxpkXaNDKo5Hw+xRAya3QY+5YWMaBrmkHaFm0fuqa07edMawgod/EqHfqOTL
PCXDtn1FBh7tNGoQv1rITxqteQ+xHdulQ1ndOmiLEpgjZU2yndU8FIrGB07F5zrnWrRgn9pnOsGt
KdzVYGTOEA1ruD3olblFk5zgkzi2b4NNfjHK36qvWGjmeS8WMBk6Osiq7v3Mlmv9UvwqPKFtPadp
oMTWUPG4qETtTLTR8twIomNTAd9m0ELaLzWMSZSc18iIiRhaIBWrBVt1ex+LKto5Vv3KblXsZ13c
awmmR3rqWqs/gEdQaMbYPyHy1LZggOK9sMVV05yD56zwttLcreULzYwQ62TOmFi/l4XzxCfnK5jV
+VRX1bRvUrXyQobfB/QPp7QlmlOaV6yNvmazm3IU3i17cCbWgbL1k9pkEDWWRyLn2WCtB0uZHzmX
dF933bupL2TgpCzqS5p9UVXFmae8j0HleVCl5WEiWW8fRvrEWocTY0Pb+1kfioIu1Pyuu0NCtBUb
SYTWGVv5nGknaL8qTpjN2VRfQ6rR+WIffdXTZNjNZKxFCdaZuHIOtQt9WZb1LvR+hDPCbdjaSMU8
g0bUSIuXeuJAcsQ31vx2RxosaViDs4tqln6h2QxdmQfTk7a5ZnkZPZbaLbf2nHCazlvy/ID4O+2X
AptKiCDs2G0a3RmWrb6u36T/0tE3J3ShxVAzfWiulhdTQKcmSQxwR7tNGEsLYzxVdWpdReJE9KWk
xUWCdruuQtw//M5WL/RT3pVjDqC+R2HvjA+xzoDXyoxDutazelE8W4khwFrEd6MXTycJEWc/tTgJ
hXJ246QeJjRRp9k2my1Q/Zqc1Awsfl1tOyXrkw3xa2dmLiaRbjla8dOsXqMmideZDyER658jmLNy
nigQVAxpsiFk5l9PvoKffUoac1sQnngqZiACuWZQE3pmtmPS+0wANv/tvI6H+km7W7zUOWJlHln3
7E251u5RRXIS2bNMuRLjZ+1oXYAmAVudKLYM3JGa1Ea4yUIP8HM8gJqIW+mTlVpxYejrk7LM+pSH
H3YbvpA21e5am4YeHxLdcq95ZzWHUemvlomVvYMpo8zyNLYZPvGZpkIq7ZWr0wcLxopd14iv7gq+
aQs5+gpgHtLQaDmVui4C6SKBjpt2D77stGh9e2K8o3U5p1RUfNTDU564OO5YL5ReAug0tH1pZiev
tl4mWh1pneJL1cwt+W/DqUeFiyhZfBJ3ScbzitfCZ4g+eA5rH5YMtTkfJ4Ph5OL1Bn+4vcUK9JU6
UO08M7mUhQDkUepIAYafQxqSuFHA80nH7ayrX92UnW8y4wpFNkrCY9RZ88leNxF2qe2UQMqUuVWD
UHEm1bPU5bbwyprEwWfH7ml06NRgelVJv5jSL1oNUw7oUuC4en3QdIZ1YVa2W4o+OAJFOx9z79rM
Qp6q9TBG3zPpwlIKSb8kn+vVsoy1UbKg8lNpdIDtwOwpApvg1k67t9i42aOydjKr3qko6GrmLDYS
KkuHAaiucAk1+eL60VQQZWFXO2ExPZ9BAcf1E4F32b7s5XDWmNjN4BSOc3+QC6OsNu4+qR5e6RTF
fKzas+Mx0+sTe5cjkBjVfMIugJrYq2q/V+Td9bOzjwnvOLQOPZNC9qgZclJn6L5gASvfYk1MQcZa
/vtDbY/5F7M20QhMHi7k9Sw0Gwaywi4JX87kDG6pNHZy+JB0vo9YeKxtrmvNNuqRPE4dS4fQPJYV
Wk/w+/l0u0mhsSOMDmFnrgrAmMG3h36tz+M9O6u7OBzj0/yI+pPMqY6nI/D4uZwjBq9Jp849cRwo
ydaSb+0DiSTfeUq+RjCqtkouLHjraBA5kwDleAL0ibmK390T/dr1c3KMQvbMZesRpmFQLxgWk/P1
NAd6UmxYeNLAE+8yNj9UWqHxm6sLHpmzsIhfsprlnOGwdEbAogjiGigsi8PEkJJaOqhFq/FSp7QM
lf2RF16Lbp6pdO3+ytH5nG4HBk5UYKFjfSEEmHN03buiX/zrkFX961C2JAtqzl93AS8gfEANFYIK
DqGg81tkEfgU3bwV6cFiGV+4kLYno466E/gRI9C6+tOxFm/jxbHYTiTocGI6nZ+jGDsha/qnFh9t
6WGkJSFyu9spUg/AJdbDrnuLWYxO4aLbp7jOnd+30lGA60LZWHAdYnzjtE0QFToUAg1VjzUpWt7R
2B/a2g66sWFbadePXhGpvS5qeVhq4cva807D+r0/h9t9WZJlzKynKvDWh9QYtU9wWK4YXuUOelZ6
wjFi2vRQoyKcv9s0V7Zz7zon5gpcQEvh3ddaFO1v1K/Sk6Hf1WaOYoEhu92gu7HT8utopB3XBg/c
Z0kT2Yj1n5jDQ+u96ukV5DicCoR0ipOZIGq2YvWJFlT1+xCuV0lDUe0mt6H/eiC0c2G8YQIDZc7r
oFD+rRu4iQe05UvNZOB4u6zd7rkdoHVXDp+hOXf0k74elr56LjrbC1K3r/05tj/BKEYMHczxvEhO
KoCYdbBwjh6ivDzieR7PhRhyULhFUgTVtCpBRYauYjhGmrYNUU2xBuhcXdALWyq3H2+HXNO/6T2Z
K51st6TNvNQMlLlwhkHceJs5TeJz2Th42s2u2jetiUzCIYKNgCOp1dB4OPO2thEVPjRD+6InDAMz
2BezFb1PxVVDp9J3kB+LEoecNOJPe+j1TZs5LbFN4RdVNPKpqigNdBf3B6CltghJo/AYBZFm8KNr
tD0GDPcUV/20re0F8+YEoEWkabntqCKee2WBi4pCknDYGExmGZ0b82PRcwIsvP69gDnArI7JVmK9
tVVibhhe0gu38Lyles2LFUHeTNpx2yPaPeI2+dn12TPuF+/g9Pq8myz4NSPbs1CV03WJY9RZxWeY
58b3oi5PNAXeZjO3rk0mojWJ3sZAYarT6A4bNk/TfRXXP3TPXfx4YWtZQsqgVwjUfSy9I3MIeTfo
HWaYnPT13B29S1x9M+iyn6uHaR2wsQMx/abMx10Te76tWBHLeUGQabLzjSojXxVfA6GM1BOzgMfQ
jLLfs7v1m7qoiYpumssYTuQH2MnVGT/nSaUfJmTFTu9EkEzWs/DEp/uWRYZ3z1Ux8pvOMZ4VOtW8
88zjRP400rxivhAw2IK+8RzGwq13YdRFaHbbGThuLd+Lcrkf1IQGA/3DUKFtl9avRhXLUTjJuIfj
5LIBcbUga8EyLIz7I8Tg6Ofs6a5u2zmwOjH4yh2/ZVoMFKxo3xRIle1NHXOTY/ReJH26ltSB60VY
o6I8kQSRHyK9JSq0R3zgGSOyCJb/dBALQIe+g7OSkFDBXdRC8+mxzryevhaHee6HU0JW2yYzFwzY
a5f2phvq1iauVrq+1+J3wma6s+YlBQTICZgZGJcSO3pJ15W7GbzxEAGj18qhOHnrYTabR3b14++7
zFvTtTLFSzfV0c6UQ3W6HfT1livqXdkBfojXK06tHtu4nI+371tc6U8t2zMm84paIdcntM1mS3Et
lpDRa0QddzsQ8Yk0mNNX15nj9UI1qGJWqcyt6Alb/unbrcxIMqLOjNfbTqdkWyNzZeynySgOkIUP
wjB+GLWr9lWcH1e25gFVpHc2I1hd5UDDkHHjNjRM2i0zoThVxJtHrLegyvX6A/8eTZF+zwcGBXio
WD+0xwnO/HYIOwMlTz1u7En8HObJOM+2e3bdxKD9t1QoDvsgK68qSk6K3MgTz46WKUyfxQJNcZF0
j2MTnZYVGilsu/ohqfldA+o2Ds5jZEYhqE7RYgUYwzvO1mqVWrNElqYPFyuNg8Zd1IPbQZcvhn1p
1UivIHy4NNlpH42+V61LTfTYW/IxGWz8M2nkZ7VpHmUiCfJJftHUSve83+k07SqlN0FGFOx2roaX
NMkP7NmiYF5hEYw1tE3DW4CAb06DeC7QNbXo2pvkBaPdz34uCjZHabkZI/XJPv6hj6Z96qV0etqw
24EB2po0F1keh91Uc4mGdRNueJdSwzp4mk7iDnkQgYUvY8Nkazx5hsla7s6FX8W82HKBNCfbFE0p
GIud5RCW6F5Sgp/8fpHfitQ7dl52yet5ZKTBv+8tb84oTwmeRyBlDzgq6NHhj/arFt0ZIfYVTV6f
30xxkwp+ul/XsGU597OR7mW/PE0GCUIUr8xEY7rXrRUxnLSqi5kiyJRaYjyUswHVTOMEdeOLxYsj
DJulHGHLjnEGcnQPvz29UubwPyednu7o1RA/aaNbTc5sH7u0iSkbsmXmL91yb7TaGfyeBThKe6LR
/wSWhvlLZXxdqS6w8fZxMX7q7K5JFtTba77EKAp089pW/NttDTzb7nIazpSDcRY9sRFIrLtuzke6
4uqJxEVta4dc8ZZVJFDlz8KM7iQ18UBQARmYvNH1bNcXmWyB4xMHK8zvsnYXiPyviDPx4uTyhdHP
qwOHP1C9be9RGd2NklaIR/wehV91X0duyGBBWyUQRsJ+Th5bZZhMONFyJFzNCi3FE6Hv3GZ6Q2kk
j5oxP7tutjPEjLWUNYurWnOpB8ef5n48pNbU0cw3ql1vqK3SkvBAsOPVNBkIxIMXBno0Bosh0GwB
xmtRg2Z51ZxyDJxFnoEVDu/6Wes3i9kgG2VqoqMbgndnF/6M+12MoxNoTjpsdQOrU8SoJ/cszzet
n5rXkUas7s2irLaRVpIAYb5H6lGRxXacofPRNSQWiPIAxcZIA8uBlOcIqJjteDFyi2gUWK0yHxnX
NkvNi6WzqIQnkLAfToO/6HvBlHCTRcWdNusOHDn1ViTf2alCTXQ6DCV4W5cVfAMOxi+qxzlGzLx4
dK1sbTeRffXcgqjS5PJUO7rLfon49cgGWhR/YHrmkzYKhNbia2JguTFma9e1IGGSlMD7PhOnKhW+
XpXzbhhpCdhIv7h0WYYf0mZpav6VPPEb82uZJOi5U+vF7sxvELFRr4xIOSAJvxY5rXKjj1Nw2wqa
SFPuugmhcUo3sZiN54V2eEMOeshnrurt5zD2mkMoBwiM6XNq92j9kqXwAWz6IvcI60hmxUJRfEbG
tBkqR6zQwmVrMTnBL3KF3n4YqXrazhp3oiAqLeaCZTMeiqvDUsBhcqV21fWwg+G4Yvy89yKtJrpu
ytt3LOmtEvdmGP8CPExE2BiB561AmbkAEDOj4GqkqKCSqCUh2M0RUaFG3LSzOrUYd4vATLVjP9I3
9ubECDCjEWUB6QmpM1phLmyIeGLtW6u14M9CGFRttEMdVwWSsMvAxbCyIZiK+uM7H3ZfNagy7GIS
tBVMNtdK20rzwSImiby3TZ281OzPNqKpyn2pM6xoI+MV6AsUsMU9Li5ci8I52vG0NvDS0rfL5oKM
s9uPGfj7+aE13aDJGrHVLYWxsrlDLF3xQiB5raxfZkOUGSMTzp3xfZQQHkPl9UdQsnfqOSWEvR/P
0J+YANWCl8HjKQaU7XehNm5aLftAakWxEndvDBGcbW2ZDwnNwWNSkrvhELNjL4O7tWwqkKx7mJQq
0a0sMCfyUu6WoHKwJlQ2ah8+9U2jxLaThRVMBfl8uDx2Q+Z978KSV2apQHAnCxYaPlAtPaJQa6qN
12xkXbEdcAh/S7lOkM1aM7FhcXGQdG/aiT3o3LfsgXSCRYTrj0XYB2zLOQuRN2byg+7m97osmp0d
V7BZjhKS0nNcSsZBGWb9tUiMrO/x3J3TGf8Ya42/TPmRfFdjg6MxcH9IhD65vs0KKTFWrC0jNJT5
COxY1x8yM0EUSRUUdySp0L13fFtLnkigE7h/0uswc4rpEwO7go+034FaCbIKGFpaIMgW7fRsy/KU
502yc+tpIqKWCaSCop6DWuDTpVhUpVvuHGRanYvfzJGkecodeTjNxp5p5OiU6/WUg8AwvtYZ0cDE
cCYbIkPvYgacY1Z82t8TJ7PuzWp41xBObxrYJEcH0OsyYrRGkoDoq2jLwJlcsend9hdrDJnLOrj+
YhrOqNcYrLBm7I2BzqvC+eXmmO1oUUkchEEyNnR73HtmuWJHoqm5LQe7RFveDRg4wrXG/XOQqyo5
MZP/ct+fh2gL6r0N2zGMcQV63Bhi86norAhJznoTiA2KAroINfLfsMIrmPMtrmwlQnaXC+Kfxzeh
yfw7z16q24/fHvMvN38/3frwcm0mCJOPh7E+hWv1D8ZiLEzx1l+4Hm4/++fL33/En9/3L0/9bw//
/fswAugBbHGWagwn2EX5LePazYnWJx+dBGXD7VcbCHNRNOo9qjbzRV+seC8jgNOw477TFJsPfQfk
pC7d8lBQXQdVIr6LOT0Mw1tcl1wNEWgqyHn3UjYnwmDek2WcPxSap0JJHIZm7xw0c6FjtWr2vdGj
Gvr3m0Wdt6faZYPT9f1HuG5VqJ/+OiSuQBFy+xrVgWcEt5vkytaMedZHtbpMTrlDv3ewj2V+/vfv
355PFnSsfz9Ltv6224NuB2Em/3ym33faC7WlKKmcuQb/edyfP+v3c/35+u8e83f3geN2j7Ld12sD
3WkBC4+0GjfSni3/9qVaz9P2/3/3dut23+27ty9vh9sT/Pny7372754KO8JI3cZ7ARfI1xi00Vei
UR/x33KCr1//7Z1W1bDn+PP9cv2h+M8P3b6+fVvU7H569ziuo4Om55RmXs3NsJTzXzdv37odnNin
RaYBOeXp/jz77daf+0h++Atr8n8qtP9JhWagAPvvVGhPK7DmP7afTQkP//M/SdF+/+g/CTnuPxye
SgrxG4KDtO0vJZpr/WOFDQjbQlS2CtEAHfxTieb8w9QdCLrmGktp8qg/SjTzHzrsQdypDhslOAX/
OyWa9V+UaJ50AMjbGL10wazgBij4F9xCH5tpwTCqPDRlF+GxGuQlrvvn3GYYL6e3Zhza69AyNW2m
gQ6KbTiXZD5TSLDBcIS7f5C5VyJ5CvN7WX8JpRb6pFos+1IzToxKMQyQihGE8/0MDeQw6N73JOHq
jm6U2RM0WSqUBM5EjBdyFBNZQ/dIDJInDxGL3hTWC4IADAuTpe2MBaHVJLrAmVMsiDqxrU7kuszl
XFhh1Gib1hiWQIfpj/ydLgIMGW9XTR4Sg8g5e4glBNVQahoG+hjJXrpTZeA1VXEsw/jkTlzjG8DY
bAwjb19UMSZTG319R0kTjeK+JR4eCVX2hMSpYcRoiUOdLoxcKJzp6hM4SMPbqkf3mMdsE001vXiK
BIeCMIyL5uz7yY3PFRlyW1KU2nfNwsDXNtY+ShJvB7bcvg+7ZJXikqwkxuJHk9LtKMpu9gcE5Ps2
hRCmGRO8xRXDZ8ft16yMEXlp6rWD3JVgnYZwVFtETntHk7MKbqo0TtlofWtW7RhkrYKpF8FBhvPs
1S3eihgurNnYu+IWeTFBMg/NCCHTAMsywIw8fy5DC8v9xQGJeSYIzQgSrBOWnhSHJUOcgw7HvSP6
JBoQgHgiv4ZdjI5Ia+2HcbZzZChc/8F222ReSGzLvXZOUXCcVNrF98mKCkRh+zII1e2sfqa+i5Vz
ydgOEZISZP0QXsIWhc8YjsiMFF3Kwm6+LKXxVlRLfdEb+TrBGtxaDhXbTHjddUxRng0aVLe6n4+i
RPBC2F+C24+iSnTldolD5xWuDfvG0DqaTXS12dGhJSLEqq6QEefFox6K8GwhVNxOJtPnWYnljJaA
IrXDkCGt9MoL6mvkOy/Qmp5x8yLO9PAUapkiD3FIhL9UIyiElKuIlkbWLmp+EBmMFgoOyKMNqG1T
MgDIjepz3lrJhesx1l1G9ht7ZdM05iDeVOywz5od6EIowUuZPUiRzUE60UR18Odv3Hq+yxVs+3Z4
FhHoZjXlV/Q1Qdx3Tygil9PcKFL5IoX3RsBSCa1TrI2M7aUlv4RVe8DcFB2NIjr0dt1c4glDjNXZ
1nFV7ydZ3Qd4h0kmXstd6fTtuVvHC+WQHhg012dyfDVU5JJxOSdQ/iSm7t7M4vkLFKwfOXpv3wSp
xPta0HKK+mKnai/cJDl+UiNmB1yzJUeLO/laVeAbQJF7NsOzoX3IGU9V3NQICv08qZ09b5Qae6BJ
iXvRPLbzJV2ajYsr+JQ26Yue26RaeAges+KBcT29T4rEyZyyh2IfUW2Jc0lb/zzRIAaxouuBnZin
HnY2BVI77D1VjTunLE/hVPV78gFU0E5m8zAuzDQ7kMBWoZ4b87VgJ5e7MEsL3SDOPZLGNvHM7WRo
8pGd0jNLkHwcx/4XGCjSa4qw3cZlXgbY5MUFiwNrRmUFHglTbDdtsU9uJoG0RMgn6vspiuWl7Dx0
MciFsFfgb+27Xruz3f6aV/V4SmJB8u44F9jIeivQEhgJc+XFvD4mGECbUNc69eAV9D9ake4iOrh7
LcrSA4QGpPF281P2cxZAwTT8DjtrMCZu/ojFPXXPI/FmWRKau9gCNkP+R+wXQGM3UPgXOFja40Jb
IFgmsjSV5f6yvfC1YcCzrQw2jAxv7X35RoMnvp9dbF4JKGf+7umBl5aEpDm/1sVPUCH9C5XOppxs
H8muc9DtpGf7DcY8zZGGAfqOkuHYGGYeaCBfNqOjT/4wYJkbuQgoly6MnH+GdGH3bS2BIxhqoZ1S
v0FCxJ4xNLRSeIxXFF8bhKUbV0YlU53pBaA4GOuJPQQ8gosCBLEd9eL74oK6KI3O14rxe25ArTHT
7ojMdwjkrJJtmWWBZTByyjMDW41poTLFER7XBLgjgsQOO+/MGRg0ZKzXap5oZoNO3MQL5KSImTWb
6Okweagt3FRebFubHt0VMjEux6kR+qmX2NKLhYXDapwmmKIxZ5mf7O2yzhxb7c2mtTK3U4zb2bOI
fICaNY/fnCmfABa4097D9360lvrdjJZvJJiE2MUwHNrDtZ1RMKcOqBg7foxiw/C9jg6+jQ6GsHP+
idaOvzRrwDf9PWJ8cyuizUXKdmrfWeHkoL2T3s5IowovoQHENvVOmQGHxLO9lpC5vPN1/c4dnOWh
k0lBkGuhH9wCZduC0GY02LsvNv1x8ltKBOz0CpgUgOe6z20b2kSeLwDVkjxA+2YSEMaGg1QiJ5jV
3J3EUgchpf7BS+0UxGrzxvRGHcwOS5uB7pZtbfE5YzGdOi9ZR5NoV8QCWoxdsq84wWivs8DK1juW
1aMQSfQy5dohnxhoKtR8LcSZWUp1tySKlFuLXZfR/Zpz13gu2oNe5l9halZX5G1vZb18L6wwCuBc
o7shz9MpnfaBFkamWcck3nuhpp2MvnmH9Vof6gy6slfR2gydJKG/LsXek0v+ZJjdESEJ4ijW710N
mf8x5B+wGtf44gkmZYUWf52xz05teHBNMFumRNNLayo8OSLq3tLBfnLj6UuLXvXrAD6zcNCFVUnv
PLuhBuwEDgQvyZs0oh8we9otI8z2XiJgDzwqmC14Zv2QorzyUwaQTzbQBRo/TYeZnzWPRBeUj0wJ
vk5i/jDnrrs3YpoXXnIRkWl/DkSf+6NEldkJ496tY/2sVj1fKzr56Sj3KwyQT4Wz8qjbaG2LHidX
GWXyQuPQfh5kg5APVkNHHsIOvml0dYQH2g+t62GZER93MQasSk7pqXemq83g9c4aGox8i1YdRHSI
llD9rDXGPI5okidwgQwh0Vcew95yHpKR18MBErOD4qUOFixbOFP2rzJKWBqzy2jOP5WrX6SS1bGe
aIM6urFbgBLsR5XOxCORItnMRnHSDDy7c99dRHFN82ZkbFadvNlrnr2Ok9iBu/F9oidWifoau62+
pbHSHgnUY8ZUPvFS6agXY5SpndXvBBqdi5U10dmtk884koIpvtvzpjh+2RgI/aZYPYvkca2zhhxX
QBYKaGeFs/Xy+oVr7040UXoEi9L7mK+vfdU+3rRdjfvhhrZFvbt4T4tsLUxIS3EXU66yVoM+yRb0
nnH4EwM/doGO5OCqQBmurSdO2pCaAKQJopPMkdcW1i/m0w5STzDveaE/uooqqX2zR6f5QRfhPTTJ
ZkIwh+trrrjAJbafLgR0WjCIyIh4hRbR+kVUmVucrDFS6KT0J2dR7+FjYcV3oRynn1FVnpWtlve5
tZ5I1/nWekV5LazhONv9HesRK4hrZUig64sY8RIYnJabqR87TGFfndFwN7lDVYpnvArKxWh+hh3v
o2xj8eAONhCdXAt07ZcV9oTkuMRoJHqCEkoQ7QXLqg0Mmdq7WbNHenBjBz8ujB+FTW5SrL26vY1q
bVT+6Fb6Q0lsyNEY0x+Vm6Z+OxrzoQynt7psg7rS5q1HEsh7OjR3EFqGY4IN6QCNB42zjZve7bZS
N3+NOfpv6p7Ol73eoyJJix3bhB9WMW1SYUIrbgcTERi+BYyar0MbF+h5EHzr5cDMZv2Z2w+OqwJT
2cyOSsS/YIHCp2rUWn8pGcKxx0qy5dzq6hX6GjKJYfrhklcaJCbayKzuBF6N8FXomk4bf9XFRdH4
+8D6fFR6BS3G1P0yQ7GkCIiXnHFmAlkZXPSeAuxuMtGrhdVC7Nw6DrwdbgrIeBjfjZIsBjs2oi0J
ZQjLCALezk0wCJoYaSS8bTYA81wisCjFHC2+LhlG85mnoROOkMXSqmLIViVv0DLTXd/hbWxlvDec
qdgiZWOcYK7j27Y/R5JYVUfhl+4d5DzWOn++QRvGlddg5ai7mEF+6+pJC/Ie+ShcDEhCYfdcT3Pi
ty7tSAv/JKFIdIdXGXc3qy+1I8XOWVswlCdLLa8lECapvgl8spfuhxo8sDJl8pA7aPQ7BoXMp9sz
rdXoGGqOfZnWYXKs79OOySUCcHVnaKHaFWlyWAgmeXAxcK4ozCDKUde7rvTuhiV7LfELwlayccOO
RFbVYjv0GLhblSZXA5VD5dQ/PWy6T8zYmOTSfAyyAkdUGiaYnRb6xCtzyFkKfZdGuH7MuEb2Mdp7
FJw9wrttm7TqlJBb141W94RJlK545L4nUwmaFsKLXmRf6b6/24nYd5VxkaP6phwPyhf+I625U6g3
asKbN2GN69zEKcJLuTxgz3jvUm+36MAixixi+6FZfiSYpK0rm9JJv9LRAonhnBbJyc7us9jZhDk8
QpzktqPPe3I/940ahkOBov3QE994Y2OEXLM2+UJ7vGcPuGnSRBx6xLMo8rVdNOkPtpgkqvLLkI/2
yerrzyFh4gVw9qq19Po9nf6tE+bpOQYkNbqfYrIe+ew+Fn36FlqVOHnEiBmTfm8L2fsU9rcnKpfJ
OOBkPtQhCT5txYWjsowgZHbpyOXNjHLzHJZ8jlVDwEg9dCHQryoFWMDp16f5yC6I9oHyMiwgSFnC
Bn17ns+YgizwZYz2mtHL9vhVH4Zx2nYOHBFvRlQliZDZRCb/UzvIhdayOeBic1ufFL0nFp4vcY/7
JskpIgE1wJlr2I4E1ghLccwfbil2UYLe/6GaEuNYtZaG6y9Cl+QwEdW6H1rPprfxZI+9DVnB3DT3
7jQTTJPKCXPKRGzu+kKiJO7Z9bjP7Kyck23VyNpWXaGnemvv8HxVBT/djpyMoayGqXdd07x+fLKX
/D0T3YPZQ1vox3H2S406ilrm2UBCdyg8SXpzRF5sqKLvVEMNdX3EPEo52Oecl3EKUfQM2rUgHNHo
r4ZrpEHakToxyDxY3Owej/sSRGRCgrH8f+ydyXLcTJplnwhlgMMdwzbmeeIgkhsYKVKY5xlPXwfK
tO6srC5r631vZL/0U2IwAnC43+/ec+tX3RqBN1nB2beT79RJjAUtgXKj6VtNZ68sZhxkP3cx2TLG
690OW9kVkGh178XuwwDvzfjTZ+81k5gnIX6syX2FoY5fJsYz1AECi9vZLzzSkZYE13TsR9oGsSgP
Wr5vybB5Aa6SyG6+jNLYwWCC8ARsh7HzDXrnR2us6qxlCtjq7w0a4CHHFK/GyWZ+10a7vCe5WGNO
i0wyG8YngA/2EWWzZQqsAItxtqlGHJC++Cm00j1f2tF1PwAYdE69JJndzqnvhe/4R6t2UOVrajJL
gfFIQY4IQDCv/KZctLHZXxtmfMuQKt6N8pztEKbRSbDVXzZV7a/1pD2EXV0ccrlWhJWI2DuLURnf
/ZCAiKvmMwDKCNeldfQ0H/pc5HTr3DTKK7bT70jlL3rRENwgnoc3c1rVc2Csj7vZteTaa036wdUG
C4lOQ61k14p25cWQUujOM6HhQL3DlMlINYWhmQzrYkpucVbumyH/KTnrMsXCvWwzsdSS4Vq8BDZT
VAiiaVC9uqSrafFLbvWM2avDDxFoOWmVJGbZiHFP2y9Bw4KWI4VMAvibsYnG4pAO6U/RcDkITDkS
msKSmN050DqscPgkBuiJsF7AqxbZp14x0Sqtp1KPkmWQUH3nmfpCSMJLmLY/x2zYdfSWAV6rL4Jn
CQXIM6IL00JDzNNWPBdy9iwmtgnOH6H8dqLgG90QkNrT4KftOjZNPqDqLbbi996aJWIIU3xyRlls
JJY65ak7tlxk1i75zAPj3A1NQ2ouZVYDCzzQ9gBL8aJl305V7sHvM6tssMiCn9SjIFtLdsoEtkDj
do2+l6ATTxyqjnqk3YrcAz1SX8kcPIdd8eTgg5xX+E3E/obN0YN7pPELghbdjzV7oWrD+uV3wwXk
70KS+aJC9YHAdAiF9gUFB09KIje0Fh50B7OlZJmn8nHn6RAUy3TDoqaRjDdvVYNtyh1YcRk2kkj4
NbnV76mXP9FUv6TSWk+UHEVO/1oTNnaz4XfokX4xqvGsheaXNpRPE6Anup6/O9142GBbdLfbT7SG
dImB+yZHPyJdtWrb5HPQCuDd/fBtELLyRMPtw+fAQeUimarBsTb3bmjlC+UbLyZtNiNcTHoJuJ9w
JBXNe16q555TQJ9Hm4TFPMnjXd3JpYk7YQq0bZqSiiCnxg+7o1aacvHYDLi4CyMi7ml+OwFTohyy
UGOHNrJN8qqsnNfo1Q+bU4hOcAgQn1auEoGhzim+kIFvwV6m33nJwL2C51H1PFipmlwwFOSmkuMZ
995XI+TRU+M+7xWyypC9DgrubGNg847ZlzU6umee/IwSf7THFZ7Mpxsn3Y0kjQ3nGwfaO1EiLPQG
+8c8c9ZWkV3LqSCWfEtwTOPhh0EKJaa5uVxTvrNMS5J+JXSvqeeDjUEFKY8RJ46gxkTHFbQyqDo0
15YNIHyApo67pIbx0bK3ZmT/lAWcgrxIvmJWiWPnQIH1vsz56xMadJNpBmLo8KeQMceo2H2pNAm0
xZneg9nsoTyTiEykL6MYtcXtgz91Zl4aZY/cnu6edtC1gEu7MoNMP5f5z4gOZs1YeZMu0qwl6my1
j3JK5R7/eoDGsVRpPK4ljKVX1T5qdwAB7HQeRrXg7MV1wKk82SSTR6Y4DEnWYXudxZysDItNqLH0
GsrAA5f126rTzb0RdNVy8oYvPw4+spIIEhSUv4BqTuHgVIEWAcU6aIinx4TRRLBjYtdtoVoSt/H8
1d9iJK1Clpp5qA3h3aXQcSROLk88B0AnG2Rs7eFIW0Ht5TR5cluJhExbmJZosoYiAl7IvQSqsRjS
lo0nRSBkEj6twO/h2pUUILpYSrj0F4BS9aVjq3AhQmWdALSYA+xXgV3bVOkc8zvAHGEP1IaLtlMv
vsG73F8sZXxmye9y7rF3AiYEVQ2gxtOjYz0a9HbYqsdk4mebxNcTlutqY7TUyniAZTckAtaaKdcB
CY9V1oGxoVb08beJFHJJs/dLxM8yhMdX+do68AgnVarYVR1NqepKuaxemHLZTxDfS9ZnqfDFC6qX
CaV2z6PQXepuH4QnoVnaSBI6rph1MKNJM3ce7PQAFWHqU+Y0bHkuyp0YWm0lm7hewVkulqaXvY6o
cJXvPxculMQgCn/FgD4JV9CNyKIFj1NsQ8u96aV8NoIxJrwZhGerIo4a+olJBlA9ijqq9mMAC7SN
u68q8J8bXKkLWYNDd3x01VxUa72un5ykAaXUuAQ18HxmmJTGfTPinnBQgBZRwROiQKjfVMDogE6R
lSdWzV7EDNwbfvONAmhAmLrkSvH0E35KrNiN2MVNxh7Fcf5kkZsuM9Yq6jsh15XWLijzcR1GgIy1
4gZYdGFUXIZN5q9binHXkNvWkKOWoau/ssGlXbWw44NAE2EHkvxuc41EsXiZixj3scshTLmpedX9
CbR+anFdm/mlC6oNtc8vNN1jXlak39WYcMjri5WWep9FOyUIgNAFO9PtUKWSrUj4ZzFN44bpXlH7
21Xf/kT1eBjM9LtvaO4TebyYNOtdWtmVcrK1RWy67Ez4b930BiMwXFhu9jTYvCj97tg5Kw+qfjWH
9eSHsPsnJ0PCwKCtY2xCUAC1S7p4KjecKmhiWBDMtFay7XmrfSw4YLfoMqf1V2bJzhjqnWG33Pga
9ORmpDjPg5335CHphOAa4DJxgNNFc0h7b2Z/PdWmd2VbgPQ/l4JmFFPpIBds7nFYtThIJpx8boyg
wBziMdLPsXLJJpA1TD4DvjiW/p90/FZjdbZ1T6yMgrEfDWQPEa4Nl95OX27TMboUafVR9Q1XbPKu
2O5aA3AAOpTRf5eFRiBWWXbIqtzd4vlsYE5rtjPgFX9ZA5PDILbYc+nlz5R0HFNSTinIXeY21tu7
GPpfTBfXaW1iLrQPmtv+mXhLOiV/nCGpcCTyr/T+LuXaC81PoMIY76iJNVaD797z0RqWhiiWtgsG
AmuRrLxmja37Xil8VHVMqDhe25Z/LsP6o7bjdZXXr+zy5CZsnUs72GfNisiBc2pd6Eby3LXNW6G8
w/xvVSo+k94/smPdNuZb6VaESeeR03AweLaGEKC8MIOyeC3t7M0V463XrYdLarrxiAd3b0LYJz5J
3DMrMWZbFXmrGlOoDFl9zLnZcCtYIhcDO5MqV+uERapq5vOJPlW4jznqFOPZLFgqw9R4csbpOayz
twGhozGjFYnvU2oVR7PPXxL5zLu24i7dh/i2W+Yh1eBeVd9e58+r1WYeYnTlW1506Ny5dfea+qMH
pL+dIjAUVstZe8DrmkvqSLwdiJMdsCjazhMcdlXKk1GirRdmVSLTl3fq0n+VDn45qtqlIR70Biy0
Ri0ia7pZUbWGzLxhnP0eKRMidAQ1zL2TZbrgYtxXzrixyPNlbIsXfaleaRfbwDU9eG12LqsWqnqs
PQ9kl3jn7lGEUkVBCsOaAOpJQuaGPNc3U8Vlgv1tWTT+zWzjhz5zpYukowimAuvA3KCm8j2IPQDD
nbyWAvdlG3znCQPXoCwcZLJXtGd6p40KT6NoxNLSxdW6ePIDYeuYjJ0gF4lo3cFEcP0tMNJdzik5
nVY9y6Nsbz5BwYZrBMfyOZTGNoyCfRsFzyJi463R2k74L66LnedpGwWnzLOYuhQEOIuBqRLGWgeY
c6LaJ/gmm0bjTOtm24H+UILL+onm1jUIuaf5wm+06DNPUD14puXdpR8J5s1doab9lsQ4bTUiLbFa
143zwqD9rccBCraYwkDMl1ap/zJ6RxE6/ZOZuKNwCt9HbvmFYfl8OEAdlr2RUQ3r4bKm1kavtumM
UJXes0B9IImNmiAuQxgSdy0+GV+/14OzMyK8jIFIt3b/O8M9nTH2lNq0mkkVGiuq02hfk1F/t6l8
GYXzUgfo7ogR3+Bxn8fYWtNlCmmhfGWO+YF5W7Xeh668u5zqP3EZvGRZTJdpfGfmvCcruITLjHaF
2zaLrnq31fLy2Qpayom4ld3kS+jMgS3zKfPDdaja38gwu6mhAzP+rDSd1FL9nnLXa1lxaoPoTRQ4
XRvNpm/GXHWxvYvT9DYxgqWKHnlTVJsy5gGUkp9I3UNgRyueMXvH8l+EadxyPhPTcb55rYuyx4YO
CCRPX3QmaRbPz9JIbxGmTVn+eCOeR19c6gRABNRF3452SeCfwmm4OBaeE/DjkymPlVn8hCQRq7ij
j7F9M7mpLIsJ1Gik4JTJi+r3pA7fsxTSWCXQ8zjg4vNccIP9Upo6qZAYN2JjYZdgzIpLQBWA2TFM
0Zv+ak7FtRfVoZnMi5YayM88Lx3/AB30RCDoGXHpqeKZspiYiOSgBP0RPFvOpc3qSVPyYnS4PVNx
awvOT49M9SRYiSojRVptc7Ty+fQF8yA56LDk1ShKFnDMLy5J8eV8sXgivXn+zfCg5hTOAJe1oPDB
IzVn11Wy9DJEqwy0WWqOuCdoja6gfvhX2UGobrJnQzrrDhCFnSvQv3m5bvSCJvZx3dpPZtTv1Whi
TkDh98WbGjNzmw5IQPb4BKSIb9EDT1LVderkORrFjfz/F3HNnV9BREmnk8cUtZ6mSxrXH2kbPiho
c4PAW5i2/Wt0Pjx3BCk6/M41Qskkgy5NHT88mHrDS2+Un3276ar6BAz9LZDju038NI3d18Dhlssk
uPS6+Q0s/ixRwRmLbAs9Z4op2E6ZFT0GjViFmr+LbTtlNMZkA18MtXHH3kWLgxk4xPkZ2tHWi9kj
sWJgNOdj6ot0YQ+WvcBzI9atkW1KtllgFZ4MjbKuzjZemG5R7iUWuAMOnHF2oUxeZcdt308+//p0
1JEfCrPeZUbF5YfwpOSNPe/PyP/3DGdN5RD0oqtV0leXUIZq3ocp/FX31ZOl1Aa0AmhOiC8NNOsC
r21UbDQtQKBW7prky5/5+8ajdddN9xiUwZmAG51iM0dn/oapNJ7sFDdhGLinwW8fdAAfOHaQPgxf
RCo2TZe/Qo81prMygD97g+QcEnTbRDlHLWD+PH8RlQS/WmjiXPE/og5ALqbWcy6KextsbHI1/SrJ
sycHS4lsp1WMIVlQU8muVj30Cc+7664mDnALL49QhgfKBKzp1ZzaGfewKXDu16GztCSiCLiwmKl8
0UwLgcAMl+UM1ACa4MjjYOh3ld1RJWMhE8q919fXUbPPo08kPwBsNZl7+da1iNjjMzUWqyEcd47T
XmX47s9SZp//RL3zhdq6p/MI2wROf9/+Kt0XRjQ730t+POmcvQBCy2iVe0evPyfPengpxIw22NOh
zXTGXPIN6EioE7BMLJFFSpZrdJf0OX1kTNNWigl5ksA6imHZ4OGS64mn1hLqjbayGasuoybFuoBt
gAlUBjAZBWBIxfu8ZPr18GalhMmZ/lhLrb5aTmOS1tDLA2APUAUrD9fEWY3BrmE/cSDh/tfT+P/t
n/8X+ycWQBf63/8MIaQLMgj9z+xfjZ///Ev/NH464j/YgrGvly6gdqGb/7saEQah1B1uPDwulv4P
POE/nZ/S+Q9sR7pwKWq2dBNt4X85PyVQQ1fpJs1Yhk2tkq3+XxiEMKGpEfqXbjgBhI7GKdO2cH5S
PGX+W2M8w7KBgVwN8MsznpqqzM/e1NGbZqpN3rtfAzzCA8ntYEXgRV/nIpyuFRvJozsZl7+/a43c
OcA7u4/0wNxxEL6V+dQf//5ODcj0mhGkG6Pwf8tU/8lEfc81TZ7IZJsA6wraVTJsl6K31u3I8cSP
aeWpS6ZjWspudFSpwSg/Kx/D0L0XSWwdbQtfC2L2VczGUI8bfKENen0Q9lxjz2yE9/pWs6V7ZDYE
Dwt++HwCqtAY2hTrQjTsVCDqqxQNG059mwrfvxuqJYg2Zi0JhrpZJFMffLI/wi3SzSPuTsc3ZGQw
6nGpopnjrhsY5FArgLhrm/JOHIAkomfdOk9oYErUp6lq/T50sjqGSuNFl7+t3O9Zdzm5TFHCaPov
FkmMH1jRAO3OyS07Uh0ccou9vRiODQI3qZ3aWo+RDvvEL3Z+6bgnpx0o3QliuoE6jcLkEnxBA7Ls
4oxds4K9A2DQiIKTI7trASOpyppxbzRad8lbsqUUwvyMUFdPbQ8ezJksIDsi33ZsxFiZIkbfwrNW
fcUxhgUpXvth3Z2sxnqymP5v4SDMvHQju2awKGPW/BOcjV3OYs1jeDhkgUk5m4LMnPPll8hedZpf
3ULxJwOlBQ0sklh0NJNnCGq27vjWzcJFfAyUf3d6PT6ndveYZg+n4nw0kvi4EH1lz04gY4VtUd1d
XFgdvppz0GgfCcst/EK3PLLZixl3o2c0+REH8MQwsnj0pdsvlZ2jn8z+Ngp1FLBJW+xRaGosNsba
iUQMbkg3mCsMwMa7yNli2osXo3ltjaL/B9D1fyxjNMx/v+Ek95nDkqA7AuLWv99wTk261aum6thb
trbucAwCYu9OJiMQCCDhudZ5qigzfGoC34AvWL9LD2dFIKOeyA163b8sWP+HxlJBWPe/vSIApBgD
QaQ6lstKwP//F++3FiZmAUXDP7p+0O/pFI42SpFPTYr+wYQTEbUjYlaXHOjnPgbQ5hq+UXWsOmMB
x6H6xRmTh2+JgSdJnTn9PlcYeP5HL3ssNDRpYV14t/ncFuRh/Gf3d+FSpCQ1Fwd5S0kkFngJ8Sy2
tlnEJiuqmWE3ncYMg7+R58HZSmDRUyizaVr+Ih1P3cp3iZ75ou73JlLPQtoaJdWqna72GNEEke7A
Adr7suvggBVXg+q6Y9DRwaoTXVpGFcwEqe+RstMvrZvUSvc0e2tpwbmSU/Ts4/0ZDVjjNoj3paMD
SI9JR3Pats6xZvhny+AkLwpELzblzTmtsicxah+9648PpzLXqtJfQVDJEyT1gyU0eZsqDzI5qVnF
bmPjssFsokI860sQBzzvaWLAlN0/BjDTO+iQHFYiak5lMOzxlaa7rv+TemazLaP2xSD9fXJCsHJA
PlDNXKCm9LQsW+yNR9/HrIWVHEPEe5o2/jrs6V2Q4FxXTcrg0UGkz7PJoka1/WXTowbPO0ag6MtV
kboJk+POX9gc7JdBE6Dk1dMafPRR1hkdDX5e7SpgoHd03XUtODiYTb4LxrxaU3iyjiI6M1TZD6dh
gkfp2TPVoS3bXWQbC2F03whFiI5EE0FiAYM1fLkWKaK+ruERA9N+7Kpk59h1fQxiZ1V3Kt4biguk
bap3G7rlVsNpTkjXsrYyAFhCK7u2VBqs+QLNckmSFOVcabtJp+6i9sZfHezORTdG7Gilhkg2uhgR
pJsy8BIeJi2yeG7hrpvaKhlMS3kU0/jMz3SdbO9JWh2N4DLszozCALYjvyftYFwSORP4CACR6NB3
TdCEGICpQBNehXFFvHblyE6cu2MJasre2JUOuLMhdZ+7VJvr+i6HLXxSnn0PrCjegIeIFw55bmiJ
rnPyVUg5hcsZz3mhjEbuEyKujFO9TwWuaOu7/rIqKDc3+tDCDvKktZrHhMEuz7LAO5G68UNhncHk
jiqQu1t36IpVZlakiVoHYJmklaion+vGGB4OTHx6ALh5a21kyxytMzlke01auK4K9WSSlkWO3xQG
u+jaFL+1ErlvmPg549B7pvj5NVcYdzUz2zLBCdclJa6nsVoVBsogo3aGSwywxzi7FFGlrWiccdde
Fr4K/MLLziq4HYK51DEaB0w3FBIw2EaCogUvZ7i1Dmq6mbQuzLaSORADs2zZOF68SbOYoy1PqXKA
iApIstqVGiUieXJnT1KvM4OIvxvOyIRxcJmo5C9+N37JoqWRzfRvUQWVqin1cBtW42MIcRKXMvlg
wtxxrbHylFP1EegOzckBODGlqtcuc1/qFj+rUUzpdsjQt/r5fQBbM49XhxUG7h1GLMEM99lu3yqk
q6UybjismVYYgw0X1W9AwjQwP0ivRBwu2l6nqXkm7gUJyZC+kL8L1NGL+TudRM6egQqwst9IZfwB
esa1WHtLVQffIX63tTvfjJnn3QKr2hlZRLC968NtCzTi7xpXAMkntsYmo7bNUzF0zXFswl0ylBrt
FAogXV995H0f7bR0aRWADCu9+SjSHGnLoXF2KjHsRx19y2MEVXFUGF3nO1fIEQCJRXS4h7Xv9dlG
pQ8Gdvam1Wv4oYO6NH1mb/7ekf8l61jUbKiq2sbVwJwnn/Li3lUE3OVUnYoRIbtsxnLNg8MCVNL8
pMKpL3hXNqjyGiJGcfEqw7m5uu/eHMZry8LvsTL3QC87sz2N7arktdHlkZpUJVkf4UgK2PGIaVij
dpTFiK4IvjnPw4C5X4GgkVIRQ/cnbADLffYSkjyQGDZmMtknOsvKMqSnKoK0m/mZOHtjRACdKfCq
D7TgGDvRnnmlfsziXm0Y1P3pe+6/oImnlXRwxnaZ+WOxGu/iwSlpecCjYrk+HZU9X8GuBNeLpzL4
Kg7dpK3/DaEju9OBRP9Mnr/rnowOldnecztujhmLyaWC83oMcWdTBtMYJ04P1LkMCk64Whh1464z
v0EGIKKUZ5dYD6MZ/7Qw04TIPDTPXgIsaaSUwN2ST21qx420TEwjk+3fbN89j6HOhiyx6lMHpIqR
V8PDCGDnMK4CIuywpEtuk1YqakyyaZmBniSBUVx6PSjPc6Xxsvb7z7aRYlU23IRd04g1Q4zxGDpY
aVnTNg50A6ymIPT0DswvOJJ6RUEjDwg56IvSxDKgadyMEh7e3q4Qp+Z0wyKjVuWkRf1dy0PgC/Pv
esJFS2mDcuJRk62o/ZFPCa5fRQHPrlRduM2QtLrUh11QYfPQO9Zywx/2USs8qKD4t/QtKqL3Ky04
vY8dloUGk5muwyCeIkEBtXI+E7tImKb47Rr2HmZ4yI3LzEdSrT4Kz23W+bzAhvNSC8SroKxIkbDl
Vtob7fhmplNwEo7XbWQBbLsWyEERZaZWiSEooHeUfoxH0zg/ccJzOxaa8Vx3xqF12TUlbGnZt8xx
oWKJadC4YEp75uVEuywOfwZfb24dBgYzZtDfDla69f3ypSbgsw0lBbly8DDOlPW06uaPPexFeJn6
AV9cW6xYivSwx5Co3Eszx0nH8org8CfUzYKK8HE7+6kkQeE7VqILlZk8DCbjt28lRxU75dZE9dK4
ybgJKehphvU4v7lUspF5z7QHjy6JcnrJaAnWWXZ3CLUUkAxAGKsgsffMEt9pkK2OsGfuU1Bmj6KC
c+AMiCJ5CmE6KWitgCL2CHWBZTdisTApdV3EmoWvyK82wvUpbLUFqb0ez1ze3NKhqijeiMINvsrs
+PeXNtO/4WXw5VrAAazyxyOuLT/ugLK2Lgg3/oWlmDps2vQEaoP0WIf5SXZDOSiMWRnsYEvlp38c
IKvQnh4Z9Xihon5orqAvwgm1eZraVchuEPY70fuxYurtBemwC7AWQ8IXzIK95grZLdsw8MEJXADi
EXj2iBFYzW5K0Zc8bLJa1/V8KQKQ5QdyH9qIXYNgChO2xfvfqzL1/fEGjPEU6+rqFmVxC0pUsXpQ
QOPV8BVwQkJGgvuR05OyYU7CWFmOxQZV+pfgdLfswwjMd61IRoXooF1myU9eGS+voffYZ0+/ai3q
PaNuZKiZjMFmMvuDPS/9jQNv3W8LAJYAyXO3tziGFqBJAfj2hZkf89lZbmdFswVhNl/pEyyh9IvM
d32JuEYpMrxUmGz1uFyb1Hbu6856mFoYrR0tOfr0KA6t0A+yCn9kmH9xxJXHgXjPzhCcGzooelEB
X3eoIsbK0ADhLtJh308RlFjlMLbWbR5y3Mr8ubWtGswClof5JyOqsyhVy4RW7M2uM06Y0r6MkV2O
L92lOQok3ILWLng+0yILXSa4IYDQLpBM1XT2VorJ/yq3MOzlnUjWZeDcPUkXloQ1vq1rwonqw2Fl
u/SZQSayJj7gQNvwMn+j584+IVL2SmnsgNCOqXQiOHgdhg8BJ9u8543l7Ma0xcQ9iAszTqWIqNBD
Uy2YPcCsqNh+8KwwD7/t2bqadH6wki72Z5DtC1O0EyNHNtee5b+XqVM9xY14apxx27ZlcvLH3j6Z
vFlrDvhiRTcO3XwR1SaYkUiSSvmHTyU84H4FnkTDJKPYvaSaapO3xLlEXed7FaR3KpFePZrfMf3Q
XRABe2HoAxddGiwAZBS+cNCYJ9Uib9cSbEccjResV1nmnJMe1hM1SuZOr7T6RJT5nLdefOSFfXrD
ZN8xQKRbwDocEoUCbM6eexPTcrHw5Y0ZCO0HNelFVXJ7mzRSvbLLfYLX29mi2g9Zc2EPEJ8cReId
nttogEkLVDzedIQcwy6TQxEiMwWQYpFaC87/yVmlVXHsQZyvUnc4qlKqsxGr+h+7uUx4Ntxe/5x4
tr5RFicHrUI8aNi7r1N9Rj3MWDo9ZmwXOcbx7y8T9C8p46sXGPq6isS0bkmYYk/Qd1bGoTYS/Tc+
pv7Qd2wY4cgvBhVoj55yKgJ3jL3qWXYLi1n4okKYvQLijVvZSw4U9CfBjz1WuXQYQIAj1AYrOIYD
wMS//8W0a+V1IQxcRhyQywptETh5eWKH5uxMw7iGWEEf6JPZVbUpJzQWApBCJGsFf0YNZ8tUP4pv
3CvxbdCDamW2HB4LEW9sXxTXMu4J34rGAMNuDOxFtSBh5CnjI1W+9NkS+lga+uQdKvyfy140tcMW
Pfo9WZEscCSlDwRQg9JQJjN0ORHd6AnOpTaZJu+d/G1KNed8Z2WWizEjckj+cIzobLywshLacx9n
v9jpttswHmkyxf2Uc0kuEzf3yGGE49VIJ0igCZz5Di7ZEe7O0jeH+KHl+QjnHF4ZcIxhkbnG0WFg
eu1n0UsbzEsHpZxwhkWlQOuHz6BvFQwTXosW6sEzq/R0GnP/+9TL0H7SS9t+CsqKJcHIrH0wqorW
1EZgZB8jjBDEDoXZHfU84aRSsTYSOEDWLT9yRhw8zODQF5CVthpNXbfW8Z46Tuy4Ztx5INlqy3HI
tT02OWYJ/NCRGW9yHy/+WImz6VTG+e+10pB04jR879kL36grmSi2R4QshBUfJ6SMlfQERXsd/BjD
oRnb666Ttx71rL9x+qIRMQbTGgH1DHtnZL/MXBUxkG1wrZ+D8mWyq+lUoQacK435hs0urVRzg4mm
b4zSlafy3DS4NoP8FPYsS7bUG8Q9uPddlUbbiq3XikGofcyVRy8YNj3l+ucOAy0qYXyyRTQsqbzw
lkM7ULvkMPQvfH4kg8QxZWR8UrVTQyNthl01xM2urqaLZeMyINDYn6FbeUspsHJqNTWBSWZS06BH
xUqv544PPKJyxgcsp857MEecgXSy2iUs6Dxt9WFLmPknS93iWPcg3kg8BiRT4EfjCV3N/qkjuGAM
jgKTeZ809vHvLzIXeDT6/kl1wj52PWXfXTq0u78bENBhh8mv0lVdD0AOjIZvTmI6F8oHDK8nK2J2
rBcCJQYM4TT1P4WbPQa7PPZAbJesqJ++WefsHgp/LXhCbUiXtUvYxDWiB+h309lrCu1Hj+h+6SYK
QqSpyp0XXQAF168u5quq0M/MkN2XLD0LK8A5aUT+JaUq5ay0cKMPmr3jkcFkCv//ooxr5wbEjElW
59xb251wJE3xyYUNppzQPJZVca0CRYVYWb+ZBdRNx+3PVkj7oTf4IInkdJAqfyZlsfl7kMxpvNgi
q781DoJOXXO41dJ859AyAK6XH78eUVJzK/8M6+knD3CtuPUvbcAGaln23pyDYT6A1NFhu5Mmw7SM
cLFsp1wDj5C0wW4C7uPX7poPGbvi0O0LfLanXOvuTYYhDyz4W0CanZ2n+6nmI16Ks3PeSg9Zp3iP
UyYK0bqissDjKX/IjrXq0RQAF0SyFOhNHhdt6ltLjryIeYxqNiw09SZhGcdk1NBSEhJ9sJUot5zj
xMYh8rmixhWbTzC+RNXcK0kux8pN/dlXBB5rcN0oNLlO1ShvAFu3EVQWNcaWLH5pXZNtHTFxFIIP
AGavYt9svo4pm7AxTS4dKujJtZn/+j697AnjhREq77pIavM8Zg4ey15uqQ2XHCoQMitMGhi16+Kk
0eEQ86y8BuMa+j0tTKAt9+wEh1udcaNrzNvpTQXDbI1/emGV55qVqW4hVxkondvO14gn6L3CMI+P
3EmjHVoS0MCehbDCh8qWABNjlVUrTWUOGkFHZonWE0pbzWdrjhwNhZ1RKUP8wG9tnISO8BYi2HJM
IEFZpSh1cVTtwpEXN8LExsaNByLjXfBRMdnphAdi1rq/7zvzzaGg81JJ65GlcYWe57+qALwZrezt
wtRQ95ocs7msvW/qCFach3lm6Wm1G8LSowJijmZDCiQqxke1jCMSZUgWHDJQhv/YmVGetMTXnlqG
OxZoun+IKa1XvjH2eBRD3AGrx86UUoIUpZD3gd5CTHq1ABozVeaIiE+bKLf1n4SdWW+kSBdtfxES
EBAErzmPdnqoyS+oRuYpmPn1d5Et3dvt+m6VWrJc1d1OnAkRcc7Ze228fDqG8mr3u05QXRSG4Z3w
deQbcM0HH4b10gU1D1EYJByxrNtEJvFG5orjf+zss7FBVyhp20iH/g79926b11Gz6cCIbg2iaoZG
nJqSdWewveKpH+pdWGHTsZSzywIM6iYmHmR2tIISyym2Qx0Hq/Jr1PbDm98i6GblIK/SfEqCq5ig
S5gzBm9FlINIa58y06q+KBteoucXw7bILHxGPWL32H5tKwtDm9PG57FDAB0MswQcHX0eaWfFdEHv
nXvBfe05df0g2vi5WbiTPjEiJSKNjV/aaHPiwP9IMumDhpvBD8Hr1+vBAEnSzOt7R6ITrOEwUIFQ
JngE7WwgTID5Vxh+gvUpDx5WjJVyRjrec4Uz0vPjAwpdWP748xTLFz0uGaE8whsqauzrYRBWKyk6
IJsTCczDgD2LgMrq7C1f3Ni7Zma4xGNyaIns8YmQE2PnZ154trl1WqKgYGoEbb4LrSbhulV9ToDA
LD0BMoJ9SRwTfzR8O7/g98ovhTQ+yrLE6KMRZVr+YD6Utb8Dd18f2tZ6Sq002jTilzJadDKg6kWo
4VdwPNpEtTdvh9aeVlkTerBFilswOMVpTKv60gDTM6cqPM2JfDONsN6X4KXpHozBUzPEZFHO30r8
Gy9EwZO429bexuFEeUhnp1nTtclg29aEJxDSMidIDzWGhn3F3BTdCReKZkJ8iub2e9pQfHMqsk42
gR4bR+fjfky7YYsRAEV+h+W2tRr2cTDjDialDRbCHMFjfqptlR9bA+dhO3bMfwNGrGDr3Q8cgQ6E
e1Zb5NoBlAAzuCadpj9jxxizCNPC6ji/NsBJ88RnbOB7PSE0nrq1Sf6moXBg07Zfa+dHA61o44We
eZuTmozQONvVdpyTykC+AWp+6yLm9gN0xGAndEWzwxrE2bIxKSEE3voC+xW5XArH7Pw5q/H/Cvez
APzHljogWw2I/raGcXH0c0Dx+3yfMww8mSBmYQvsBK5YWbaMIxGhk9jpIDrkrc4yc/w01AGhqTPl
IF23i+rHnclS+rmo7OcwoXeTFkBk5oGNhY+IkLIqbm49NGPaBxeeDuuaxAbWqKAl2LbgVDvHqiNj
zl6HRaSeUddKolfNcDenqtolJFevkiT6bLRTuPcwq22sLEvXVYPpr888TTOOVRK0Q7mXRawg2NUV
YPlMnf0Aw8z937JnMhfFmY7a+SINaG0lw8d1NVNPOFjnlJgeu5wiLenKfe1ONzzUC9Q9sq897o5E
TsON5zDe86ivGYuZawJuuw9B9LU2pnZtWwHiG0XThJpIYyP3q6vjktnk+5zluwJspRc0ySe3/DGB
YWbWVtIED2CmRnEdnUkxr9n78/E84uMtjVo9Ub7RhGUEOOupg54yO9dCtgT5YoFddUBnGPqZ3mbU
+WUCFMzIBqBqjOh6r7GiPA55Li6m9csmOeI+1k4TTvh+2r0CJ9IvaiBlz77JDslgwzIC/F5977OW
7ndMrHqkcc2OskY+lY83Y5p/DF3RPocChLjyN64DhKCdyT7ureQXQaFyo2vxtbBNGDzShyzgpzsC
w0MMkyje1lM4oRsexaPTxLs2i0z0quFjgvzUsXGPU3xs+y7Q5DxhfJfGjyBs0M8aCEHpJCabGp99
aTRXBK9E4uAIsAilMgkCGWGaJxHIHOobKC3onWWJH0EVeYM09EBc8ZOXJi0SALTlU5//sEwrZPYA
mLpYS2smaq2AZGPl5lu7sIAZvqv1mEw89Ji7IUxnGDkrYmAoSOKsejOq2OaR4egCkiOpsMLJAQBT
Dtg3iqR/vX8XhsaFcCxAznLszI3IRH9A3/F5CNWHIaRL4IqAkVgdhYz2+XL/7v7FmAmG6W0Da7AO
H0J4VCiKox81ArkF519HD1UwHJuynxCoLH9HTkL0MDQ9RkqHfYJpa7KWUlp4LzysYIIT2MP9C9SW
cNehx/nn74iItna6ZUICGj55QICVPHD0n49hmN/SsUge/t/f378DyY5TDbQMNJmdGRu0U7pKkSQp
y4vjKyq0sv7JRs4SW3vTcobE5UTI4SbpRxMbrELs2nfZQdAQ3tSB6OmxpATj+vgW0IkhKkrrtWlm
hx5YCsevooR6UWuMABx+zRhFqKHAboHzHl5SWpOXHgS5ZfroVOdwPTkxnDNWhKCl30cv/pbzzmJ9
IJIOI21c0CETgXwbqLxWQH0+lGb1i8Stj2KIDlT+J/rJGFphGqzDmlZOO4m9FjHtd00qH2iYTS7a
lSrbk4ezN2qHH0XxRcr+K9zVVRdqUMBkTVswrjPvE+4kxmpRs3gsLv5Es5jajlObRAgaFeFzwxw1
db0O2nudrGc6ZyuLKs7zV10p0WkY2EUiF2Fjan7FIg7PFHftN495EZWUcyqH0dsWtcnUpg/zrZ+k
D8IusCj30lxhdjRWduLm6ExsazX2B8cpx0dHI6N15JfZyk6Tp6BuWzmSCuU9ZTJjxFvpBxfwJ2Ur
rDHypeitOYtnvfeNYxCgHO6WTnTkdk/B4q5VbdBTlXYPxmHMxuiTcCsP3QrnAyKbDwaIpbXbZoBG
+IFoGL4UC5p6KhqW3XrLprGmdeyuVMPPNLOlKmwOqYEFtSi/Zb07rBDulxty6yESoWpMvC3X4WIb
TseVN0H+/5aOPjppckQ4SJdy5VvSWg9+Sttmx9SK83Du4XroyIBhnkeRI37MQ/CBcx4Cyt598Ukd
iuf4x2itiMLiudBmtIYbh/mh8r7D0Sc1KkuzPUEJz2S+PxCI8sTsuF7bgCJWZjrWO6mDsy08noKQ
4sxR0xr5zbStMRHiOYN2A9wbivWw9iL3p5/+SDuPqWkTLg09UQDtqhaGjsRZgugYP9YeQyKpnwOQ
W7NrQSLlL0NfN2ujA5CZkBxJ1Jqm7nJeIju2Uc83WHzAT7NHO7TT9CesQ/vRBaPM3vHThcbBsR1v
N/p5ou0B0Hk046OdXRR8AgUuqXyun23t1juQAzsVMEgShveEZ52JQuhV9H/JvO9DqMZF9MMaxa3T
dB8d9PVgwNqt6bYIr+KfHgkBqoHMwrBS7bwx2XQ+Pu82MFs2Sb233eKxocEjJHTpLMrVDjH5G0PJ
L7yvcfUoRsAKkeSmKluc1mbLgL4ztkyt2WNK2ihVg4w5RB2Ouz5eBUgitl0A7ddOm2PUNgdqzoIp
G8ykHvQKlYtNQD1h6CDSd8OU3Bry7Nj/XIuoPBS3dNDYcOwSm73A3CRtjs1NvysSp932ccnc0IHi
0nTlZs4RJmVshwOIcqpykppGtorQqy+hjmH54ztNbZpNuP/yWlobNHVbaDiAR1RF9GL6VKoE4J+b
zWsCPbYe+O3V1EH4IeKPWVlBf8u3xAPjUPxuFiaEQeJIHnzzW4ulO7awXIHvyhgIw+03qh9TgoU8
r2jaz5LEzjz4UPr2IcvppWhLh7AEkpfOwl6HL610voMcZroyfUXZ9DVlRYNdh8k/QlCTNVruhsB8
qydaPnQwVvUoPnaDFa2817yz2t1c7AJbjQfPa6+kogS4R2jEORMuOwvc5HLehIvTHmP4e/bMIR62
VbrvqzeN5IXcqEjx9jQv0xADIy9QUpZ5eHJjPlS52KSa9Ehh9ylJ0m/EjmJHZjEu9LT1scTsTeW/
TuO5FsEXm5VoQ+rFuFOj82zSro8UzWVHUfnG6edyrqMtwJ3vVRkSFR3vwdDhAkpHDurl/Jb7+U8P
r/8e6E7QKzyi+ksuuxDVdc+oYb6UWtA6jYjsUXrcdHnr7nqjv1lNHlHGB/HV5LMgHxOUosPcvErK
C/3SH6gD3kKcK0fZql/97P8MXDbcOjN2g1bmP9Lj/79c7ndxmucJ/oEe4MP6VzBQ/y1OgyQhVJJV
AayNdBNP6lMlq5a4SKRX0RAKXP1IyDuk7az9wRaQAuZP45pS6G86ArngjuN/gyES7UNOR3/Wzlne
b8o5TP0uul6JyNfD9vTfi3OCOfIiZgmnpFHiqJf2l/TjFvm7s6VFTz8/86++6OKlo5WtexXBXCe9
TzKYNfDwYHENKFFy69J2KFHt6fkvF4i6+L/qXsfzpMfl+SgNbdN8J+3ro1J2wDeDk0OZB4xLc5oo
ol06x8a+5sIxzwx4zwImjmY2oG+Sa2Fj7vzzZfymMeYqPNO0+BwtoXzn3WdoOR3JvUgPT6hpGFIs
OTex3JS5+1ZKDp3Z8mFWi89gIe39+aWXH/0feTOyZnLafXTOpoVY+r28OfS9CnWwPIllJN0wLkzi
WG1dmCzrefmNQ0InUMiQxPPnF7aXz/7dK5Mdb1vcuaZ0yO37771hqTIpi4z8siqO60dkX6d2MDZ+
0FgHbIb7acAlaEGXL2b1C2ub3ijnBtqP0x7QTDqG8a98zKCO+j39t2IUzOAxkye6v7pu+TWXHOLR
OvxNniogEb+/bGEqU3m2cLhl3stTp5yWj8/J+CQ6TX/FmAmjR0FQMnTYpMLpb2AAmRRoUjE3zowD
O7Dn7IIAF4NM3U87VInJYJeXMGXmbgCv0F0zHfDPPFVt1Z47syJAHf2eJ4w9c2NE5POPfFDdfmig
rteMJlY5gotLZUdo5UAK0YpOUE8k9p7R9JWDt/X650/q97uTIBAKMmV6Hjxc890HVRZODf4/laeO
vjEmFEyhpqhB/XSfG8FJMNY0gC0v+aRlau7+/Nq/r268tme5wP2YfSIJ/u9NkpGzhvq9ITWc9Mti
HsnPzK1uW5EhR77j8Jf16vflSrmYNRXQaN9n2Xr3arIFRolaUi4Ij59QjD6g8V7du/uplf8aq+Dn
n387e1le3j0DAL+EKRTSYiwL797atIYiUcWlS+Zy4G1jI1lzJN5bDSnhZbc0O5YRQVzS9g+N56rS
BTIvwW5bKpqAy3i01p5zFGH1fBeN5hXZRYWgqhoCOBuus0tZsOY2dB/DBjOMQSf3L7/B7wuoku6y
iFKJQQR5v3QBQwmmIZPOKUrwK9KzIMy70Terw8A3ev54sCzjs2AQJn0uF0FVt/LzkR7bIkccFAqR
qtg3AWgFUB4+4wx5VUb10Sai/nUuPgRuPe//fMn/43b2bZ/RLm87+/3799y3h9icifk70Wqgwe8y
7XBVXRxQAB6toCQQazE60AoPc/P855e2/seax53sSUED2nPk+/3Qo3nLa+OSHBf3QF3M08pSKHd6
nZ4t2KGrQPfT1WoV4atJy6xr0dTqEbwOGr/+L3e7tdxd7+4+DDKOIm7dldIVy9X+S9fem3EBQUHC
vpY169WiHpoXzc+N+y/az9UHqnIeOM6HhmeUf3myvd8fbR+XjougzmNg8/uywqxLEedunirT/EJP
kKieSEyfXbXPRUbEHyNo4YJPz4NlhGMmIVrkkCFJJN+82D4EmWF90xbRlV3pPvYCc2dIZoyuNnpG
zQC+oN/FDC4fR8eCyssRowqcU+h31jntCdrEcLbq7N7cQxyTqzZi5FahqX0I43Ar6LPgw/PcXV5D
t2wm6W9jKOmbxMmfe9HCXfOLM0OJZfCHobQiTgnKtVOhmrUmWJIygsqRYasl/8ViL7OKt8QMn+1Z
NbsEXsQRiM4hbNeKG2UTE1B4CRNbLiSnipB042KJfnobB3EgrWUNyA6StsHBjUPtpemhM6DHZNjZ
UFElHdm0jurVpfCyF4JObh0RVlRnhfWX2+V/bNi+iRHK9tn2KCDui9m/bpcipnqcjMA9hQPZceBk
9ygNvoFDVU/AlM4qRIaREqDYJRaFTOPCZUqK124M3CPIAIbLtGDDGl2x3WV7GBT0CdAyMiyp9LGr
3Q/A+gyM1rP9lwt3f3/ifdNjleV47Cuh7nfivy48zHpkK5wBT3eZqIvGZDamX2Ae3W/E1rwpYzpl
meuRRTYHWJ/I1LSL7tb6hCRRPVivSGgwVzLIQ/lwCbJ4TfdZoB7U4/rOt03Dkr5i8jFkWrXtmfLt
nQBWSlsxa2gYa1n+Z3zAyOvhwzlnkTHJl8jUT9ZY3e4nq5a6/5LfECuwMPqjvc1siMMBs+Wzk+Ns
NZiFZPo7WTDleTMS3LR2WTIPNR08PUxQ8d+UqDCl5LHYoMPi9+N0L3iHH/NghNyEG+xQtui8XHv4
8pcl7Xe7DqGgLu44FlQeYvvdFmbWTTT3ii0sUwefZs9D47U11mf0TzD/BMyrfKIRx0gwLR3iEmtw
4GOEKILQ45Cc97+s7tZvW6oUvPuOhYWItc15fz2QNBhc6mk+8fEOR69BUuF527E09UPs0Elon8DC
lABd0D2OZrWLZpTqhcfgLSZo6dKRv/WXk+7vqz6XpLAOmlL67JbvD1BqttFk0zw82VEskJkSTke/
gmQ3VK2RRXvGRl7nSXO60u+Hxp9BFjd7+wxTW6z/8nH9dt5frgWtsWWK5fDqvlvzc9w5VROY0wnE
F75A3AnHpq33MWPA1dDxoQW2jfSVueemlYa18TquzRiqRxh8BRHq+Y25fsD/00GpodqlmIyT8zzO
b3+50N93J8mBYilKMDdRILwvzTIRxaOsvOFkaNtf4Z00j3loXlDHAq1m7HigAQtOB83/YxAQlOkT
KcSj7cd5dDHiZwEraD147ocoBPat+7hbaa3ySzYBt9uNCH2fK1CHa5a7h9ZvqxdWCJJ+IHdE5VBt
7Y5luASQsZmcVG/nEsBv0f40Z+Sf5SQCuIptjs6qKvxNBMFp5SYOzcVFWB3VQb7rlYuyUDZ7gVLf
aTz36NZigRjm3ra162ZFFFB5diNa2yjTdk6nvH3XZIuKzCsAZIPNJjcEjmhZxJsumScAAei4ia89
0RsNkDcaal06bgGun7Hw/UvVTu2un0pnfy9ASgZ6qF9Fe5lxS+IOKeTjPCFB6MG/evYHa+I4T8De
h9yuvmQNJW4YZ1vDackvD9QvbaIH6cVMhFahr2HktuAUOv/xvogmNA3Ppupfprr7YpYz3ghjO6C0
usSW8dzAIN+HI1oKzwmvYfWJgX+C54DwaKmnw72SjgP9C4wKXjMf4HrFTgBtOLQerCxmj8uDQ+O4
41/OHL/f/K5FpY/f2HeF+VuxGxc4ZFBzNac4FVRren0/Q1fDVuEB3hk1AwQwnX+5kZcn6j+nLOla
PPaO5zCk8MT782YbgkTqx0ifYK22O6N0rgR2+OfEKLJj0st4MytiWlowGosqK8fM849ewe2kuvz5
Wux3BY7DMd0jLcfkq+Wavz1TBdYPq9auw2jaeK09VVx4iNiCXRq2yH732Deco4yCq+F002bxa8we
d6Jbev7HJCURXYNMLfDSx3HxjYMIjWMyRSuEjiPkjofQZ5Q/R0+C8d+mRJm9nksNXabZluNo/22l
V+/bSw6/ixRSCn4XW1CjLnvTvzZ2J2NS6SDaPkUjND5lRNZpXlK78yahr33/M5ZF63T/Li2g+VdT
fBy8YD4lLU7o1f1bFSB5WmXk6ewmYXwcx3Q+3b8AIECsSSQGqw8Bn8vfu0ZJ85DWxSpcQsbtMWWg
0LYHgRCOIQhJE2mKgeKxm466nhmmJJI0ETeBlhRV4//91kSZYoQ0nnGOi1MSqWnryuZX7k/GKYa4
y/7edGudN4G7zkfSD0TQI1vKRH5wXIIqjIq5duIEZA1c+kBV/NqjgsOyfDthFloS2ovly/07v4kp
KM3C5Cvu5CXg3nwq3BazDJT4NoB6kQV1eKAWzQ6jdPa2MpHZjNFLvSCkWcVQzNWveUuOem2wC0T2
DID9Q5SHxFDX2NmYJaAXNyQIPR293p2Z/9iv0AtiuQs7YFz4gSA+UO8BL78Z8VerJUFP5PXD7EQc
wHU87gQ2rZXZlAC1gjRbj2hJbIYbz4nVkzkAT6dBy7IdA5iIWcaA1ZocffbxBO0zVmli9JS6eORg
03sOdpVj7e7HM4Lrbk5CwE4VpmqXOW10aDGK3a+SGfi1YPZ+7GIdr02vcF9IaVywZNwNlC9M5pEI
bWRmtBdDlN0lQfxEcVEhubedea1bek1t0d+CoDZfk9D09yHaYU3wxwue/3Va8wyZxpI2RDCvARzz
rvZzrmQDZo91gmC2TFFgyUHK492uw7ZFniPAfXCXpNTBpMPePmGXx6114B4EkVREiFdh8+yjEf4V
9AtYNuAuSV36jnf20IrBeh2cVKzSOjTwgNKSn0o3v6ByWdRO4HhSlGchPop9i8h1j3MLJlRL/eTX
DbPHQL4iGLO30GFDyEH4IVNgi62KDeY/4Ud6RI9YrWhDWc5BZZF1tHPnEFLso1GfSdwDFD3Fw5rR
B+ha63ORux9JL/msmhBhaRfhK8UVf7Q7vTN6zz2I0MLKF5YkVmLxryJcfbq3PyGc5excQN8ctBMf
GniBvGjS6fHGZa6IujCO/3QozRTZodLPZY1KHSPZ892YOi2y3LH2X230XQxh6GW6HP0uxdg9giDt
1oWRFFs1IK/qs/gTSth63ytuo7u7OEBhe3N6JkxGLOPvmqTocJZ7v7Ey8HDo+yYzs9dFEpXYWinX
cRlwv87204wy5nVAI75K4yxCnMQfwVySaVpbrLamRDdCd8HrBkQtkRhvsebUL/qk2UGZTA5NbV58
1yjgI+F7TjLMiyOGv61jTBEu7EA8oxfg5Wf9MtmZtzFdcwv9HLOXBHycsPOuVcrIszw6k6xeIDOE
60rXHcMTJ4O5x4S1yBb9EdbbTcuTb2I5RUCQHZyw9BENhcvWO4Gyak0kkDq60CyJjk7CKtSYPBCF
6IydFrAiW2AIm54B1lXaDc0cj/PToNjwPSbUfgmd28BZcB72U/qzSpGKou2rLmYcL8oUDCcZwsqL
XzxRqbREpo4ZIZy2v649UHOqhJOfGWV4VH3DKVOGNcHLHHlU4TxxYsKy4jfXou2sB18YCZ6IZ4w7
oGR1xxrTNMAV+9anoeKMw5nfPzrJwgb7rMZb4hbTDQVVxB0wr/rBA3/oROpmhI31WPEwATE316Ra
JqcYH/zSwB1OfW1cEoWfOGRI1pmfS6J6Q/QDr6ntB+yU07Rpq/ARAbF6SdPvbAxMWBuhTm1O1UMl
CWcL2yZiXod036vbBz1CKGCyVvNKW97amfUk1mlUZCfQ+cDRTlMae1hL2q/ZVOh9TPLMOqzI79LI
ks5lqZ4bc3R5S78S8Xz08cmcIFHW+wnx+y5mrL2SGcB4V/f5hzz90DWC6CA7PMeoyQ99X52YMiZn
w2WL074b4AGp0DV6DsfKiiXlmTwuIEPoP6zSfyxb09uNGvhakCZPTkGrr6148MuK9BPDxJPWoTA/
xpB8juGUf2DLZ6FCo8q7bdLo85sOQxL6tjVnYh8LEqm3GcPgfdjJ1RiWw32amlSoiBzVnCs8uACc
/L1RVzzNpvvgJ+IXaQmbSUTMY22mAIE7utsY1RRMNaiZiS7PU85xuQ42snDe4FjbK2gIsJqUy7k5
Sx9R3fMxJCTTNpAemAAPOL+MfZhhFMAtNj8wkqTRZs7+Bgqwv4uwLW9xxeT7YIaKnflWetbm1e5M
8UDZglYNPs3joAVOfmStaJNssVX07PdjqzelZ6sLArpuW7pltEO6Ze55Xw99m027sk7HoytqPOfL
j2YoHK+thdaCdEfxcIwvA6vQ1mMJVaxBLwACEyDL3Yh44ua4wn2pWSpzrylu81QW+6FvyZLXEsNJ
n2LxCTq1ZK5YW97JZEtKIl5KApKwjMQXMhpQ5c1j8tX0P8r0wYk774uEt9G4dYZfixjpZBz6F1Rq
67v2t0zv4W7u19yTqAqTLDr6Rkveu+Fc88KZtrrXN0rKH2QsHFTvz0fL3DgcpSiMxh/IOXAfQvXz
PAtyc2m5B6fzIAKGDzY97ke7mb5MThVssjC72I3pH2xNVvEskNqG2BPXXThYe45o2y6e5aHBPLHy
aF3Si6PqiEAXE5QHd63pI6pmeczT2tqUtfNyH8t0rUiP0iCRDELkmzBRcLS9vLQFqPNFbD2GAphN
eikTRx/ttGOcHIQYrfvWQZg3jAfBq1h5RcR0Ue7jMLIubi/Ps8p+1G3iE0XYbgQNnn0761s9ipRf
A750Gcxw5K1gE83nYvKrB/RlSIqdyjgyeQbyYmp/m/J2xEAaaAVBEJiS59JX0dXFPmFNlrrUxHSp
WbgwC4evd2d5G6MxqvNoq+fmUiuYua4PQcZvSVNZhiFtJYxV15NtXxNkNSJt3Y4xPaKSRvSWeT6a
VnM4pglIZZVbTxXdkQSUsLurESM4OvCPMZqSVRSAv3NNDPdOgfVeVljfh8XCiEMUn7AWDOqib0iL
xwPJwDcUraTTJ7pCBNAFJ4o8dPJYo9cWDM5LgD1zH9vuV4jo4urOzWJUSuA4Zp+DcXB2zEOtVZRj
XvDw+sRm0Z61J1/8rFqnTmLA9atrNHtUoGk1vBSiMc+dE24Yok7rdnIKmsVgabH92hzNn+ntveaT
bcKLRK8yBOkxi8EXZ9hWt5MnogfkJDsQc+Q+Wfghra7FeDL0MckQrrXFlJEtwS85BbN7k0b8kWVc
nwaaR4/w1HkAZXkUKmIBadOHbnb9R1onMkZAGTMRRGDJ2K9u+je6f9WTfLoDTmAEj7f7ORTRNNB0
EV0478OTLZF0G3WrtwZP/sbQs4m6EFocGQPAIp2N47TdEZFHswmF6p8MfziaY2heybprUMK7UIZc
me7JRH5MTEfvjRzscjAjvINZgFClib95fTofx6HDsernz9pK2dBy48UMnWpP2J3Pcp8gPnEHzOBx
cPTHunouwDQKy5DLzgmtvuK1xj791Ivmpc7Hj9Iagme6ReihqtR+7DFZ0x4CMDMlDWK+FKZ6k1K1
4G3CmtfP57gxZzIwAA/AcDTeJpE94kTqpOH9CsAfarRVX6mHjY2220usmY7W5AZUbWoddVpwvnG4
N7LFVIUDrKlwHvWShHWBP/Qga/UNOoCNc+xct0zJ5mDKYb7V1dYhhArjBnSnf0TADXACxKOMUzEX
rWQ9DSc4Ph9qIkIjvyqeUGOXxziC/thG3ZMSufd14AHzZ2xBXdaQco048rmSaG5YTYAgKuzHY5dg
UA+WPYNSa8wJlHE+y9rgPFg0SJKrpiJCEMnaqanq+Bjl0y2sZ2JgnTn4DIl8FY2ED5VJfwt7h2cu
acSDN7Mra6TfUxyRfiacR98d8YAMJHRNeKn9OPNfCfk8x8j7rl3tnKth0k9uUzVPfY8isq9ItVrq
h/t9O6AJXw8ahkvTofztPDE+j4O2HpJO+B/ZffytO6GHx+izmyqABD362I32Or3xh+k4G9R5VNgf
HX9wzkZuYrA07WLPJ/Np1IXLjI7VNkjMdeWjDi10Hj4tSJlKI46fwJ8CaBLjS94CLRjS/iAzjN20
DdVLpr4EswsAxfJfBvAr/3BFeKz1upljtvVlXNDZ2J642zAvlgFjxAJwS+NU5MClekXjDM1VMR5z
E5Ks0oTWOn0/ggMgkaPjPJDVkLFVls57PxugG2Slc2GrmeBD2AiQquIXrQyfsILUXjc679aAL6ej
aeGKINpP7Agz8a6iFDvEPOk5Z9h0bL32smDAT6TJb5Srb/w4xL/JhIQ5Tat96yPVGM3W2Otpavdl
YL4UzADOEw3pe3trbqLvRc8M18f5usq7ILlgsWZptuUrI/jXoZgetIGry+EENxVNguPRxSjaRPpQ
arye1t7IzGbdLiyjJoFPHOPBqRsSP4BwwqSokXZXdd/si9DHZ2WpMwtJv8dfTWoVza9N3DVf7bYT
IMn6mWkCyp1VHy5rWDEZH0zky6FLZSAnc5Mp+4Fh2fglc7GgTODMM8nRdtzKYEDeTpgh9VbRPAxt
m56sNjjlbVaeVZ1+C9va2GfhiKPDYQpWioVSvyCSWvSzW2Rb5C6l/jqmBfUAE2dXuI1+EgkHySDR
36bInzhqo8tSMcDHIMf7SWTqWsZjtgGQ0p77sBVQ+V0aZqXbnTgOxxc3P1fBHF7HmgRcTAD+SjMq
QQIO5kQyZHUj3kPiGv01fQvsZuNw7DwtD3EwPoQILg+jbf/y9ORec1NdJoUvonHwpNRTMhwiZJkb
0xBvDorjraSioGjq53XP+3fw9MdBsTTYgm29G4bnOwiKs5HJg+8TXaT+wUwgNbcegonQrTrSV8Pt
XmtUi+um1fm2UjKgYCeXrA+t7EoLORjK8TK4I7BiZL0VCLAOZd0WxW8KVUvqs5fYj9agmmfqc27P
xSCbxw+9yk8q9R0AnlhNO5JzAGWFN/r3mz7xyVUKQ3PTesgqJyOqL7quOoJt6ker6qZPHRG1DLrM
UD82CNEdXGtePzcPXueewz7ikwcPsQvc8m3Q/Id366E7zMVm7IrHFKvQxgpRX9a4Klapaj/WnXjt
sSFjM5qAnThrLwnAhMEgWrPyf8uNCA9aZtfXgdc8+oP70Sj9N84qq9pRS+6XzzGXpsY+0wUGmiy5
1kSR3KtMXRAytxi7skqKY+FZu8Zi9Dq77F3m0rX0++yhtiMOvF32EoifFjAu7OH1xLGKUFXCNj6p
4CsUxW/hiGfGIbdxG9kZ/kiLsn+0hdpis4SE3bThDmfbIcQdk86i2To97JjIj644B384HQc5j8bA
Slo1GSotjiAE07jV7NdU0BKzrE7+mNeyeDNmEV7LqKDaIUTTzySBv/KL6N3+0Y6zoza97JzU+XOo
Kbwc4cB9CcanYXIMFFgknLWpVGuCE9Uxbu1z04XTthmE+7W3YiJ2Jvco00I8UoteuOVL2YxHOtX2
hpwYc3U/wZWsroQKB7sY1TG/ko+gDQij1xdoSsg1n03v/7B3HkuOK9e6fhWF5tgBbwaa0BNksWzb
CaItvPd4+vNlstWsXXfr6uiMFR2dkQlHEgWkWes3PyONeBSsTIjePbCAceZdbUGsRg7r13Kk2/Fa
42PLs76KwrnDV3XAvbxQiq2nzlu6iXgXd+NJn0mBDlp9uQpBCgAZ4k/TJglUA4IDUYkpMTGqtYi8
BzPP5tCDMy5K6Cwpwcocb3Nb0CtbgIOgffdubSob8G+4UyhBx8w5sCHMJHewxsZVGCwF0jtQhJZl
+uHYiPMtauIREZwwtqoQVQum9nuVxM0BLRGo58PyVdmjywPjx7uMej/69oglwWREw0bKd6EqgHbS
BGw/1LvKH3WCtRI0SaI49W2Cl6vUQtDFCqe96TREYVnWuUXV7s2RaTduZ63FEGQP4HkLiOWrbsCs
NCwLf+jSL31nx3dM5etVYxuMXcybjlHZPY4d/rVG6zCkzKoMmhLJE9vUZj5ruRZuDKsYduE4fMLz
sNvh14IhXWoT+3Qc1ODdkYXeJCgq3QjQJmrVgxzx+w4libIcdg2rrdqAF8YzCQ0VUbspy8ePdqsf
YxPWs6NeINGq1lQdi4mUGbLmCqIra8RNpwcgns7KaciUouI/9bpxDOhke9duT4uqPi5uql3GBoGQ
vlFgbI8j7w4LUVcsdrIu+NqMqCa4Tc/TXCOy4Vot9lTeiAse0l/rxbX3mUgmqnDzWEbhMK+X9Z78
iXGsoAetFhQzDsECsUoL6s/sg/yiY74dx9q5HeuLPk72UZkhgBNLf/D88n6NYotNtKgiOgXT5Zik
artptcrd6Hb7XGEy9JQ1iXnMsVxZMiV/aC72aJmPVhqeG7f8prqZu60Gs967gBMIVLj9joiv9lIz
VB0Lsh5lUz5kFlpuYwybL2BAgGB+BNI8P8UZ8hbp7Ar8RnyXPOFOY53sPtM2dB8Pjj0jFzDWIdaB
dNFLNNtnZqLDfE8MeWM0aHgkqJ0+glklSVfbwsVibHkb0/negOUGcRjbR3iQxqPi0tmaeos8NSIz
66qH0cha2SIVIZ7cGlUYqL79HvFTBLqsIiQR3pprDHrRaKjGaJtPurNLtZ5xTdEJV2MB9WmcMWuC
naVUAUtMPMIvapN/Cbzic28RNJmzF0zM9Hf6sMA2Bf+IrEd10q3hO2v+aANpCqsO0L/3jFYb09aL
c4tQyc6Atb0irI2mQmg+NZa1Xeg4n0s6ozlyfYtJ0y6azK8VXmfvwRt8dLVqi8xv88Mi3hmm79zC
Nc59r0Z3Jh2yBqbsrPekD1zCLQerWH6McRlBbcAUHBS3+T4IPrEiesmJGD3hdmKg6J3e4+yLE2Id
z7sliiCYjjEC5CHyrAXhdPwk5+emUnl9Olzl+7zuV0EwWkjeEZOKcCV4hOP1XmcKdGdUZ0XH21Ir
EMb15yjtyQbV71MLl406bepPrqAiBGM13dd1qT6OWvERPl31MJftz6JHjUwfE7wPR8X5sCDDThh4
US7lDPcjHRdzp7P0OrS9lzCBUtpLOD30qCCVeycLNoaDBVtFiG2NAgl9lS2ECqyuTs8N6Gk/iBcC
gLPuL1Bk4PMAkz2C5CTQ5WU44unF85hMH4JSmXYRErrnQBtPhgiN2POAORqc301eNvMFHN180enK
Nso0EdXt53dpH5oPw8yFVyZfra5HZrtZRxK6r4fnCMrmwR5UXg7RnKugf1a9o2ln6n1WRvvSKbV3
YTRuHV3NPzVkV/YZMhW7ptS6d06dH5n4bwYbtvtqG8BV5nlEoQapSOWLVs2fRvQ/3kceNHDXQ3Yf
F9isS8/5AozMy62j06E+xSretbtTGfWID/PZMEDwJyIlncB3QL6ut7f7J/79+PEwrIYV/Hf+MV5v
wVru0Qs5WRf9wX3JPtjfiQbrFZLjqxFTcwzoiQsnm44ZBNrwWAdvrK1HL4w6wHxA3rg5j+59PD6D
Y8fYPmk2oGb35ma7vWwvny4wy1Zf3JW2DlbTdtrqO8uvj/FD/DC8dz8aP5G9YdaLIyOsZCGqygKM
PuCp7ra9Repjm+Y79+tEuuqgHrMTdi4P+kv7qQG0Ds8ETpSD9tOawHUgfG8x3Nv1455YPuxVkCAw
SNRLNOdYn1XRS9RXuxZBNNhSJCr7ysVaysyHfZD0JlT8xlsnxqwc3bG4QLsrL24ffRrLfOJFxRmj
yIyvKROBFdNZBWlQ/CnCojxn6TB+KSvEAHosIe9mIHcP/ai+X7DAasch+0AlAZlUhswx4+wDkeS1
1QBBSK2ohltumh+MwSZiljDdTIqTAeGj4Es8f2i29gqOzbx76MYNjEz/IUW4Knh+cB7hVdbVaG+s
dq59WdRmVfs1cp/XpoN11SasYP0ketL4DqptflC3jS+bspa2PBp9np810mk+ma+zEp1zIre7Wp9K
36vsknw5tTfNhuzIYbGGTeIahV/mDkoeUVhTauTLdlPmPsk9qOFb69hqiBBrOQYriXF2SBDu5M6g
HAq/HsLSF99gHHXl1faqcAjCwcEpRi33ZREmQc7LTXHbJmvI2ohunzE7g7Wsic9sC8brYAnqZS2/
uhVXrCvJ6a5DrYKG01c+npvlfu6ypj2pld7vS+TdFsv6dfVWGC7Lq7/ZltQIOGlN1uCGm71bijra
NY4OkamN4m7DgIYilFIXPiufwm+hdWZFsuzBMep0PXoEQ4hEtZ6prwu5LXSajJBeeVLEXZcF+Vhi
p7GXUk72hNyNAkTCUOn1BytGZavpSj8VHzSS3r9iB/+r7P/vlP0hogBk+dfK/pcf49/ufkzxt/JP
2v7X035p+4Mx+wNKDbgMT2DfQHH9/W/CsvMff1c01ftDtQwoQSogPUe32fVL299wxEmq6XAWAsGu
DoqnLXHq+MffDe0PQ4esiSa/56g6GL//RNsfY7g/Q3NUD0Ar2tmWaeEg4FnmG+xizQIECYIiObc1
oM4aIfyVgS/bHpYUyT6b9Lsn+gsYYDV8bJY9qwj0ooJ9G54eLRGAyEK0P1KQTTiXYzP5LVpd18Iw
48mHI2eiBDkjCa7XvlEpte8VxGr4FKqF6w3aVlaZJjTX/bKZOgHKFKkXQD2kZyhF51MZ9UOd9+O1
e5B9h9a2Cjo2ovepPKcg/fbdFd2J7GZk4YgO59bsSSJuZ02JcCGkB7m91CVwdWaJopfpFnTJCkSn
8XXiDe7nhUL0A7emrAHghawwL4fYSkufbGnpo69YvCqs3oz2vWmd0lAvCcPwmsoiFs1RsRSoXu1Z
bqrI5qEB4GJ6iDcb60YgDmQelCGlXpZPmcbkMRgMJEvNwaTbklWn10lnTE9W1TAXNsQQcO39xRAg
m0lMil+LlZ+N4vbjKYyLTkDcAfhbSjKdHLfcZBFxHisINks1fAer+qD0OLPYS8GQ6eV3RIPvG7Db
uxkdOrcoGNcV1qcNps6o0wwvxLD3GAepB83NX/oIimQVNZdRAx09O/VWrZLwATw4cf7TQtDyZIoa
iBj8BDTtS4B9gIPI47YZzWFnYIK9UtIl35bjksVYVyYZEoOyy5d/m8Su32VLR3TlrtDN9/LvFy5L
vEthGDdkBkuGQg3aIcHfPgFias7M81X7R1cWTO7Jxfg8z70va+SgftVu24xqNDNUHf+5Rx5za97O
k9tUL0Aop8Y3DwGK6nA77t9c5u1uedlQFzrPsnrdT7J1YcS+faYlv9ytffu8/3wbAXELkiR+gPJc
WeSN+uuGvNk2ZGLwsrxd6eCxxE283ZbrLbi13+yWzalIRoBeLRwYcXI0atW+acFuidcF5YJfRfG7
mbYRk4hbWx5DBjFdgD1xjtxzPUjukm0zXhjIHSSFdPyS/+qyb7bdPp6AEZ/3Zrds3o65fZuiw/VW
WETBNuW7yx1/ddztekqIdluTeufbptupt22333bblrb6PWw4BCPkPdFt5x1R8BCfLjE9QDfNr1o0
vLa9RhfJ0qBf1m+ruhtXvjKjJtJr2k63a5jxiHxoa1sJQxhLXON2tTdNea2UeS4vhTjQ42VDBFd8
+Ix376Ej2i+P+avz5LbryfIY+UWuV7i1b2e/2cZ0Wz+mjVoeSbYNfhV8BgiVF5Xf2YA3yDlO6rUd
ZzaZL7nrVdWaA8D2uIFnq7e7qv6A7Pi+E5167IjOYi7wSgPSSXhA9PmD2EPmgCHh1UGhPFTuU8UM
8XaobPZQgHdzapFYymo/EwXIbpR0RdFqQAuhPzT9bpnbR7lNHidrFibpQJd+nyJPvjVvlxlJl18v
GKlIq2AgZq0xohl84ImDL2uysEpvWNfuUqxf7ehaa0PuGWE1Le18eujXxV9t61LGSNZXvbgnkxwH
RU0Xr6Dcli7ivZF7Qo1kuDloQD9SkUqxTeIB4JWQj4kvbw++nie3ktfhEt0CkUfHBTnJmT/IAp0N
vn0VorEs1jK2GNxkEYtljKzJHVqq1CAbyw9qA39NVaLWlwVcyhHBjIREl+WFHydxqwzgvdd0KJKC
43ZCl2GFQzLM/5HOyerp/ogqvi7ktqi0vqrFRH481kHGCvTsIIrC4vcWQ3tsw6rz0xZDQFlLyIgO
Zlkd5961/FEU+PPOe7u3/UjNyRwFAxaGyNo/NQFoE3QLyPCKv778+87ij5wFCw+M3NjLZwd70tzP
TksWxpxvYDeXFjaQg24UTBtxi+SNwYrsYGqFA2RHNX0PrXBf1iKr+VWb7b7csj6LV3leoOdieHQP
+mIy02AGWPqqWATqUUnE3FSTjTvX7UGf2o01mcv4zI0qfctQMIurHEcYH2An6zUJNiI5yNg0Urvt
hKICQrWx52c5UhWxqxBYdpFu14sFFW9lBDDDrM6Us7dUzN5kG1+Rf26UbblHFsXiMc+rdACHRjkF
q2v7tv/VQfIisp1lir3T9e7u+jkLM0PI1UmLf7Dx7GpjvgMgggmQ6tCdGExsrgX6gERNYZ5p+cEm
E3jUxX5ZEE/7VcOlJmfCJdryzNsxnaKy583ht2MauzYRhFADUnmsRWWxsGhl4BdtnjK8+iox3f3L
/bMdgmZBNmPz5hh59P9imzzk+inylCAevwO/IcDw++vI2u2nDtNorRC2gKchboS8W7ef+6Ypf2iq
7K3lsRMD0q3QxCB0a4ZiBMHZCL87VvdGM9k8sGJoKeVodjtQ1iYnY1y7nXPbfb1snBnF4c1GpxV3
9c3HymP+5TabOfwacOnOVsMSIDdPuiw65Ez4m4r2q6psY1P/66C3u4HY8af81/tfXentoa/a1+qr
a094U62xILWvl/5/9stDl7gsj632/dVn/HX1rz/p9qXTWXsBvZXsXn0DWb0d8uoScs/bttz46vTr
/ldfx0ARuWXdBYZXf1Vkv5t5id4VEnKg/jnitv12gmOqwbZass+3TYHZ6b5uZTmQIFGVe9C70661
cmZdiDLtzMzVl8U0e6j1iiJNzD4TAeOGQY9C7kYAn9Xw7UhZi8B+b+asqFewd/+5m0w7i2W5/9Xl
dATXfH2sKnUtq3L/9ZNkO2mWlwWr+V0LxUjb3k6XtVfXvH0leXW5mz/3E7LT3U7DRGE7NPp7+a7c
3gjZxOVdKw7X98IegIEiDcMLKI9ScxSfEBwmoyKG+HFomPtEcgaEo1ru3wq3wFLUK3p17Uw1krKB
p3V+Una/ChBPaN7Jdg5DVl3Lqvej6a3Yn5DkZFAT74wppmeTmM7dmvkEStRHlaDYz0rf+q0bfWbu
QwRhNhQ8evofc29+DxjIM/JiWK+GG0t7DgnT+2U/fHSiVQ7aCt22TjM/R7i5buXaOuUypXfyOiPf
NuLXyeX7rZAr/AVBsq0ZMswoPbBgtdc3TRoywY1Sw7cNBnO7c2AzIJMN3Hc/mvY7BLBWFj7OYCR2
qsokjGdFa/Js69rwftDjSpr0/rZ2laEIuYrNkaFC+xfUuzfi5yGjUP8N2P2bgJ1DqOz/F69bl0Xx
41sXf+u71wG762m/4nWO9oeDq6aGIA7MS90VRNZf8TrH+MPRUQWD8uKaJNxsQmn/9OLUieRZaNfY
CKI4eDnCyP0VrzPVPzxX+HoaluVouutp/1G8DuvOP1HpTNcxkGxQdcjGzl9wjS19tj3yuMOhIbca
gdQFHFyfwbnE62gpvLXVdR875WfaGE+uCiezKpduW/QTPJwElaPCzdBAV1DgH9ziQ1Wa92rnvsCd
R9+vqILTUP+c+uwMCQRAh2Jf6A9YuMfHTGVq5yQDeIIeJ3oP5fmVMwTTCkDZHk4hzEUbbcpieRd7
fYIxxXLRIuWx8rBzrAznSzul7xxPf8yQpFip4XhnKg0OyQ8kIYOx2whogVY70ypEtQ2UpEgD7AJD
+5JoRbWeESJVp3eBizSPHsN9mJ8GEIDNaG2UpXhpluhn1NgX20q+9qN339rR3dgE56kr/BTOc6ot
SOt3OWIHPfDwamg+LlH1EgXl0xDUn1q8k2d12rZqh4Zh4Lw3jeihd9KfAwm4tW1VH7My/lmCtlpN
JbfZsfVHW1gbWtpZL7hPgPJbfMObj2a5reJoZ+T6PgjaLbQXaLUNK22T5Ll5GbzkYzYE+1AbsYdZ
WnUTFt8NwOmQcrHo4LYFLYksg1OwfapWgxfAQs5hJGTpFm2iOz3Fg96m415hF01Mmbl2jiJkzXfI
BtjbyCAfILhtQp1EZGSTt1fdoznZnwOn+4asRrKKh6VaZXh1wfw7xbCSiF/qJE7lk6Ig4WwvnzV7
AViOvVoakSZNp/CIUxbow9R8XBzyG5WhH8SF4d655CTk11a+m9WHcOY+VJkBLn5yP2CihA1zMiGf
VGaPbUgyqp6GNc6gsY2LSloV8IEBX4zDBMYMRFPcjpe+8HB/XootsJt2Y1Q2f/glfJdiu7kKHDSP
vLL42aIovc2QZy9j8vgOjw7/97jPYAnptNq6K50PDUp5Jy8LvwmNDJh13kviADGOYeYAiGyzCdHB
HlkLFXR9lCfLzuxc8pIOsc9B+6Y337Q0Vp4wo0ZFVxgt9lAmMD+pPRuzl8A3FzUl3ePEB2/yRxc8
iNHyXUfLOQ6Bc4wAE8mXJfC8ac3AsF1qzQSP87MCt7/RZuMxH3hnGtV7qafwQ7xklzTm74sDda5a
j0NMClHXwsca0OgOodBsY+bY8tQFP7PahYkZrXFhn4569m0agnVVIdgCuecJHDwmDk/q2HdrGLDQ
C5D+dlkd9xkabN02ivOnCooG2fo9gm0/7cAGeKGLF68GKB6R680t6zLN6c/Jgz2n69yVRi8/WMD/
spJoasqboH7QmDXwjGKcpSkFetBnc+QRcYayWudYpqzCosEdbgw/aiVsuq60Bx7T1lsjw/BxTGwM
fyGyw9YcQLusySU4IGT2dZWfUT3FfN54Ae+QrIYqPYTa4i/pV2h8O4DVa73mXvd8C8JXP81G25AN
MJf4JV6mnZZqD24UYYYFARKIRTWBqgejVObH2pwwPRHOvoaTbtFYNFa2m3xFXQD598lzV2g1fyww
6jgA7Tg6pvOiNwZmlma/ZU+xqjw8IuJ6gttg058aCDKtSeDXKwsiiee0H52Uz7UdYUTWT/uonc8u
vWdqO8ka6mVR0QPlravt6nxsVlWKoygdGU5M9TGv6FgKh9VVid2E3lrbSiiE6EDEKhJ8O0xTnoQa
+zoJccmE1lutdWz1VmMzD2tPF++ssFyaY+cyJXSWZdN80UvvJ3iVdC3MxtuonjZwgWBZVsG+NJWT
2yoToCJ4C9HiNxHkHaPmB3nR+7alOwLDiJr9aGDhkRT8HhCNddtHgEHMXZPEBYNBemdwI1ZW7t6F
wUmNAR97sfEMcX47dcC93EWatZYbNUl/GrBwyVgW5W6IrMuo8BccTAvAdYiFJIAmZxXN7ju1tzC9
xPxUs1Y1IsGIzpR9AjoqB0niOSXdW8461MFoLYxU+D5BZwoty+2g4Z2OcS867qb3QE5vZxr3Ss6f
QgmKMwas31IdZV3UczdRlXzvi+wZSVu4FdbHsYP1vDjpsitBK+7rufpapRjiFa31AnxDX9tGxKuX
ueCl9XBtmDwuoi8JW/1xbtIE3kr35GTRM9mC71iWvGts5AvcrqOzsMMHJ/0un/LJO3RphD52M8DZ
ZOYIdSBvwcBWTnkfG/HOzUe62wL+TW0Av5cDlhXxJ1kAh6JWClV3AC+2CjxjWCdW/NUYqvtp7r44
ffEzMuE2LP0nIP81QMvsuwoJeY0Yr4fjFXLlpg5JbEB4u1WHNWptcEHU6FSDg8U8K9jDIdvX9PZz
0GN3FWOOqNsIdDh3o4hSJcK1jFjVuo4C2EfWlskR49Si/lDt7r27hOCBsvlxMfIZTdH6E96DzqoK
GYwQpqYrnxDVBTQJFGmAGKKaGdYsHr+rcJlfJPkXdUw/gDTyNbBl8cQ4SWKpUtUfsBGTtRtMn7tA
B3VoZiF6MV9ME/PNoTpb46eoK8FBN1a7CqQK6ATsY7TpbLzUPno9ZztdVyA1VxzCPFaRKEUolsjZ
2gk14CQVnc/oKC/tgDV440L7C3r9ceibdd1P024RHSRyrBF+fozEqoGAaTac0NWHxJgsaKzyI8Ye
NleCwuR+Np1Vpl0MUg95pnY7pHVRfRHDIS+PgSdY8zETs68krlaTou0HREHXSqi8LHP3EU596k9l
D0gSKjTKBI+qgoylpkY7r2ekjOAMddBS04Rpg2JVz8rIb4m8O6PVgEuXmYpJgAq6TNsiwhNdxNQl
rvQ7h+DaytG1y7yoH+WT4xklnlM4iAm5n6hQ7K0DTIVgcObtzMJO0R02G8gd7f04BB/iJD9kplWv
wgv25SkPklmsrcnpNlMUPEAIjbAndvj7qwH+JkjZlwioNnHxwx01QpGWXe1qNfgCAdHaDkO0BYqE
k+yqrJ33aK8SgFSYZtnpDgLXyim7BJYVmuEs3J645cWBfHl36sixXIt6LqFFjUO7suamYMq0tafB
w1Kn3bvYUByYgX+KaptRIuw2bZvLyfHoNw1L6bHMPiDIj1h6K672ZEXOl9ABuupWlZ4jOLZofthS
XNuqYM6iZ2KDexIGEGV2nyQm6qeG+uy6rEqrGcdmTSznyYZ1LuYxca8NBEsJHMtwcRUnr0PIvdgB
tyRsSa6ZX2Xc3VGcFjkQMCSI5pOxidEyTHP33rRn7GVEINlzG+D7iWavFaM9eXrj7kA02e6oHxYn
ZmFrXrQ80vZqDP8oSgNM38wa2a8khTWaQ1ARyH3iT+K7FNxH1trZO6shwFDLHXXKI4fMPXa1ddj5
S6eFPiL6cY28daKFiOWmAdZxUKTcHm22qLjMaaduCx38IkKZ4dmxu3PVR4g0IJ3ApL0NzwGS1sgv
YpuJw57vAjPDdMzYRrY5HWwFoceieA5AOk5F8NxiHEh+efhWls1wjhx1OC+PqLBeAHSiPJwRM+dT
3tnRZ3RibN8ILLD2Q3bMugTyZsMD40L/9bshUDToo1RTR2eKY2c/ZYt0S8qMH/cPbUmer2kFDYCC
rGUOHqP4eaCMWp2SMu53AEA/QYbGIZaHdb309kdHtdsdWpKGD5WIEIBqQKu+tfUp1JEojr7nHRhD
NZ4cvMdk1UzBETspc8eAz8FVR/c1CUHMIu+Uj228YZpDtnFy8fTLdYxkBwX0KKHkEFtm2UKhT0j9
h3ZB3Bxz5sHNlJMsoMf+qg1j9d6IgwB7ms7ZslBB3T8Hdo6UD0ZqI8kDtDGHEzpKrA0dJgFpEWO2
HkTOytAtkg7o54MatE6a68Gizgv7WgvMBp+QTjFWcps8pK9R0wBTqeHZhi42JyHiCpa3wEDSaSCC
9616B1r1LhiT4QdcPwjMavMpbRDDRvjOvowB1myD1w+nsR7tu1mBS47Ih7OY43Pctcqly61TMSLS
UxtjdqqdXntRWpSF9BL7Ndm0FsiLeVRtnZG5WTWq+ksWJwCflwlDriEr1zM0VfiFbrjpYmP8XC04
YUxO+phaeooP0vQJ0Z/8fYWz55aQHeIQBZgLiDhrQxgrgO5/eRVfeLgq3Pyt6HGrATXR/uPvbwWc
xGodPUcXgRYeFtd7Ky+YeQpplbLpD13eFnscdsValQyci0K4+9I3zGpgdG1iFItQtmP0+r98vqm5
KkJgqmOob9A93oz4CMJO/aF1JsTl6kvjMJlkIWjEqQR2ttibA4P3A+3faUy+ERq6/nTH1mwdOpBQ
Tv2zMA2Tf4V8fNEfMpSUGNPdIyjeFxxDNXwb5/Viqgc1asOruNd/Y1//Jvalm+h5vno4Nl+6L3/7
UUCHni9f8h//+Pt9mn2JyvzL68jXr5N+hb488w8TKLNj6UDLDHwFCWL9hqoJFBsPsQUiWWDO2PUa
qoY8rWO7GppqjkCx/ROqZvyBYq1luTwCoBIw5/lPQl86+Lg/x77YABoO4SqNr6EZfNyfHyl4/W4x
2UwuFGhdWYm6wThXvuOkcHiC6P3YEJyYFrqGdMJ0QHlO0bRal4AKNlGarwrRNxIst9G8QAaENW7n
111O1MQ0jx7yBb6KCLVvCo3EsDG2vX6MxiI+9ca+Uq10bQwBpNKm+zrVKkyMthwxQCF56mLmPWsH
L8LOBb1T12cy7BG5DkHFRlhW04E5fmVb7ysrpxdqoXOhFGYDMZgcX9ZuBUunSQc1N0PuR6ZXOchd
esg09npSjWkJrN2QgUlJ33sC3V7N4a8ibBlpgibIhXcGE1DRTHPhdre0WMT+PljukAWCPDpTHwp5
FVmDcdkipgNobALonTc/0f9e1oqbw09RsxyeC4Wq9TngpMA+WAmj4Kzrvtcqun+tYXadp0yG5yUd
WHk53TEge5csS3Zyc08F5e0p6HrEzq4Mzqa7INbZ2jAYjLA43Qokj4i/2akLrzTAmyaIB2szeJgu
6BZMCzRpzvhXLtv2ktsWutCtnuwL1IJZZ+UP+uh+syvi80O9jFsbrn2GjzKmjpUw4k3AmTuPjFXN
hjW2iymHi+0fDqOrJnQ2rqt86okkkN7NdgPKAFh2TcuhtPMzKsb4DzQ9A+RU63dhp2t3E+w0uJpd
wG0LbXWH4R9d25weFZfYnd6G06rqkXlBcNPAVuJu8NDs5tvcjSxOesdk6MebPmDulXT613AkVoDs
X7IqWIHe1QpNrelgO1ilcVdhoQkdCQXsOINZUFabKfXmMyY63pbFELJJihXd6UPD09kt2DtkHowZ
0zhgOZhfzMhjmMubAWEA6NaAtIduZTXjvCe7hqsE1uVowoD3z0e0VAPzbGC2gplKe3Kn0jqrWYwo
t7u8l/u8auTuKchkBTp2aOIABMfdo94oe42ffje7s3GniW/dtdH7QdHnXUN4VO5bxAF2nN/PhNzx
FFze2WHS4NDTwckElHZuRn4WQSXuh4VUqq58cxBxBjpTawBXlmRvzf2d3Te8860J8DJJDGfX2u2f
to3NpybCQ6MLgY0RLD0pyFAeZgXdSyy5/AZbcKCq6pKtZFVuvBXICoBcBZFH19itLQGS0Ew+Oenm
k2zpAidBvGBGd91B1l9HNkOJMZ1tHhcrfDfFsPh5NvQTUV0UXhofFrsOZ9Z+yEJtY6goizFJVViy
DBeUjye/twjPel1jbjAxJYmGiot2RK4nBdDmV4kLNd3NP0cCBzLq83AohQVYpwNfKkfyp9dq5Zgb
dA7Kgxrg/7b+lmEj6Zv9NPq6KMbsi2nxl2O2gjqtWBfkYrXRDCybAP0e5CavqRNiCSawRkPDf7Kg
/+kVVDvjaog2I6gIZExw1mnqtAMhLMgEqQDlZHbyLZ1QmiCoVPuJKCSWRdbkNmaz+yTNrH2LEiy8
ZtfaLBoeL7ABDxXCKVuYapAyAu8LRGJyoQJXI7/SkodftLjRttc7icflqgRJsgYy0vgwrDeQ7MfD
7Dn1RrcWbcUwBhuwqHFS5sFe11mkr1WCBkhYEN5yJK5W/Q386NTaPtpYdgh8T4tOnN8lKM0hrwkT
MDzERb3HXj7a5QpAvCHp3hnLbPu16047vSxe7ICbHg+gAnOFxbkKlWit4Kq7Zajkz9gZ3maM4Y7q
s+GtnRbMZciCHQr0zoqV74UxoDtirbW+sA6Aggk6gD6zc+x6rlWJk5JgM1kbayyqkCKD4Kqo0R4x
8RzLIx6AWSRqZa0lH9ypcFwCAX+OBcLGtuDJrz2Bjg56MXhBkrjCYXIHOk+cdCM6o+nom4WJFVOG
3wc5D8TvBv0bSS8yNX1g7owFGRuyGH6N7eShhx7ZfrLaH6HGkrjOw5m0uUjcYkxt8aYWnpOuJy3C
X9u1f6LthZmIOJKskbGZKo8gsTg6haaF0V1JMCfpt06eVAeWufHBMrpdMx9rEkwgu0cHpK2ybN15
Vkj8mB/07Gkkp3B889tlc0CNLF2lcOHnNnKvt6FNhrWuBstB3hRZKOJ2WJN9zvT5K+bspG2FXKEJ
uHprVTABy8VTfT2P8QbCLStTeTpS8YCmFvY3M8GuBrvRLfySZBUpBCSWy+QYJYtduNgdjDi3gBFl
YTyU6WDOexuFL8hssEI1BYiqwMgBr3NiwFuJWJyq6q6ayJPPHrMAdSCy2NFB9KDgcLESoePJ6Q8q
hJsaVRRfFsvU0IGVSBtiX5NFW2j9iVeRg5gh3IKnIruBxGkcHDLg+wdw4v8aOdQu/SO8946YDJ2d
LCQ27NaU0LAcX8JVSMZrE5UhYyvAZ/n2h6pGbyCrsmCFiNBA4Fgry+zOqJeLdYBWrOwpgGwsig7G
5Z4sy7UPwr/5zo4QZCsKDBZafbiH/bJsO1P9fIWkif5Wfpc3zSVQlX1h5zuiQEwIPbg/nXsMUvJH
jP+zuUKs6ENrof2ISBTucaJolczctDl3pEQM5qw5NfZknfUzZ/61nSIlOumwrZeimg568cLyHZph
IZ7MyAy3JaZGCB+I19ST8EXTbnI8v2LSLhIsEdTKscJoZ4jA247hp6xOtwknxm497lrJEyLKcSI8
iCWVwFVKSGUu0ZSyStD5F+Lyths8GtgQtAN+75OHygOQTUbMaPhsCEaRMybWYQSYK1s3qOmtea0Z
qEsaI107gTNoGOLUEiVveixxHyuM6wbI+CUiSJCwDH5xoRcTSm6Zek4GZzlbvXccKsXdh04+b+Om
+BHnwBk0xdD8mszzTvPw/BR4wUwQHmQtEbUCqUkwIr833o75q21OO41EwUMo3uJatyIvnOag1XAZ
fm9/c77cYS8gTWStn1DSURSDHLh49aoqj8d7WUVqqiCMNGFeRtIsWU906P1U7pAQQxDUKOkWfw+h
t6asDQtE3JXcLdtymL01c6Pe5MMy+93UxKtCI9X8Cg0ouR6yPYr3yDLRycjxH19FGmASWbj/w96Z
LDeuZFv2i5CGvpmSYE+KVB/SBCaFQnD0rTuar38LipeV+dKsrKrmNbiyUEihS4GA+/Fz9l5bHzud
m0v6e9UM6wF/zvnnw+h5YC3Zkde5m3RhbTDxikwPBmLAEk3ksFRIP6uo2ycqi3b0H5mr7n90NyR+
oZj+K8H5D0nOv33p3/6YyHTQNz9ynZ9/xYhWRxIze6w+mx9Ny7+ccj+fyoI+6t+v1NnCVvv5W04t
DXGRy2b1Y90whEta4M8fJwvYKdhCnqmfrzMKQ6rrjSo/LTF2AM04C6yMH13S3x/+73/zrx/5H76e
sTN9ICfkfFM1/cd3CRzX09+v/P3jz//97wv5+dafzxMowdP65/O//8d//Sg9LbHoB25fnjxvYoH4
X7/Yf7yKvy/7X1/+10//v/i7qjilXqO3CnF5dADwRLJAtk5iG+xT2Gy62pr3+jA9jaU9rudkMMMR
6ISd6nPYD5h4iAl8SRNfwSOuX7KaGZITkGhXtoAYjci7ddlY/+Io/E2J/oF/otnMwiRRdNZK+p98
u1HZ8bowiUxMOvE8OgzcZJpFRzcgeEHIaQmosOi6u9MmT3ADE7z9ZFWkT9ZItlYzO8rKVeppHvwh
lI3+SgDpvOoNg4mxd4oXBqNIWtyp6FcQbKitPXIKGCQR6xobn0uTHdP/pqE+heqQMr/o+y5Mu1Ks
FbanHbGAfyJXQP0cyWETunoz+zHZuO4vP+3BNdRpBvpMYZNst9NovFta3qzUVlUjmXwNc/jZhZXi
0awueFz2gBuPjCtLEpdtKJO9ZOlL3oTfl3dCfA3TZx5EsMPofKpUg0RRitdeMTUErnawGw6kZTUe
Y8vaWX0NUoaMiyRuAD7E8stlkl/rgUMrkI5E6pbbuOXkJtv+VfPcLwcEmLs0MAqAwoJ/upLZ9JCN
6GOZk7Q0Cbua+A87dzdicSBH+X1Aa+JFFZ+6VJikG+M6yfwDFjHz9jYLrUS/NZPH7HexUvGndp0D
/9pmtqzXsfs+07cDXBJ0BxC8CkKsHR9Sa+yYBZMy2DI0LlytINCPGPncDnaB33/ocydCsldfujFI
TxlWsDWNkz6sOT5uSkPtNBus00hu8tja+TapBaZxy/9IudMRDei8flvNW10kT/NoPEeeGVGRaJfZ
pQBFkI6o3l1MBNFx0Ev4YDCj90NskMbb2jsrr2CINfZDYvuPfp3fDYHB6T0mn5r5xVV26a5vRlia
prYJaGeEEZd8l7hwNAeQaHEhzwxEoi9NdWf+a+gKE2zRDW1FxjALXGcTTkVUSrNPKLBWTRWmFc4n
x86Pzqxfg6TVD0yYWlTQ6VlX03SFV50dCi1nbEGMQcf9ahChs7Zrd6eaJjQqsFT2MHFzytlapgz9
WgYY18k9tGO7OXZ9/2ku5RYN3PEw1K+a7bOsqmqdWzWpira/diBFUBP1zsWH5IDWRzQrEzPwiWBg
a9co7wEzcDrB0suNaFc62a/Gcj6dznkg+Uz/hT3otWaJgm1CHK7fINwcALzsGOGpi65fEli3SDk5
RdrmEiepkK8zv4yidryDa2i7iEmGzLh3K9ndpvJbn5NH0DDuiZV1pY+Cte/JOzfEGT+0EOSaeLRp
YGlfs2G8wNTb5kLsA9ho5IP4HeApt8ddimJggs8Hda37igRwrcgOHh0Pp0Fzkmln7whlrVYNVqVV
IkcsfBpCNNeOeNwcBCFFQZnnbwYNtnShojOxAdVqiOQfilzkUSP+xYjFqSpUt+nzdJdID7ZgFxwL
X4zbyknvmog5sBtn72TIsgcEI0IJzNxQzNPQayhCCTtGaVG26KCi1yJS6bp102zt5Hsx6I9gU7Gv
LdHcnhNsehh0me4199poW0zPhmzrZd0X3JpuF7FGrfWpYLTWc8ZFjwVourvDEQfyznK3EkVABfVM
ZnSlXAJdfVP/Slzz5EwWKqAh+ZiHfG3DXATDGwMi4v7aloG6RGb7YrXOsJoIjt1OigttviiVfxMk
DlAnaL19pValgxjfrj9oU/A7KZ2rY2RvQTTuZ7d6MoSHybPKvmTlxetqJvmFUWe/ErZVPBauvw0I
BCX3RN5y79xZhbvrqvxBkeYTxraLHSvu801Pftc2mKywTmsGcMZcb5LxA2jp++g362Aenvs4P9K/
wr3e5Y9Bop415mOgsjPGmOI0aeO1NN1PVZJ7zVKTeOkxUK61aYBWVB7U6lH/RrKhh4Ohvn0kzJlQ
IHACj1TSmdsvqT3kY+BrjeUClb7ItuQkgRYMoIVmdgRfEn2NRHMW1lZphgH1Ebiu5HPJPUBJvEml
gs0n4dejO1vFHD19tqp8lwfyklu6v7EClA51YiO3K42vqYxrhvm/GLiWoYOkBtOC+sTeCKMjqHku
MrhgwgC0o+LQfFdeY+IoWSARdKgrte5cad/FXbKJsBlwb5ClPXlrt2/BjxeQjJB9vNnOZS6iu7Em
UJUAUKgckXyzrexYcRreon08Sdd174xSXHDIlSQlY5+FAYDmi7ctLXpUWKg0Q0l7GGNjfd/kTMmV
asB12HD9EmtjpvNrJdJ61aS9u1EgakJB0bgilQWa95Ddu+SyEf2ExUWMH7Zp6yHUQUq0/KUVM9pP
zfxjVreY4Ke1XU1DOBLdUmgvbgaZ66MW6bM9ax99kMAKjJBWoMPMDhxX76aoJGcrFldLGVBsjHLn
1NeiRL41t31YAqncKm0EjMN4PO5jwjhsFmMRNVuprOe+EYgWBPsyDYQHW7OevYgFMoPzel/Hpdzh
E7Vo82gPNpBzgj4IF1M1Qtm+YBBa2Wo1piPwoEDfzX13y1o+8ZLlhpjPiU4GUaXTrOYtKzzvQCo7
q4MNgt3wvJNWxuJQVTUA3zbfRuka1mF2pfLr17HnPde4m4mxv3lJ050qZX8SIrYyasTpNmFGzGpM
yP30AkXqb1xZZGhX9HKf9NFvQ4xPcuY6amnTrPMI+Rz7mKAv2RVh0FDBKvPBcCwya9I70mRXpobO
UhceQYBdGodGyvhflZ95NVRbpyGjQqRqRfOX+GPH/4hSQlkCkxLQCrqrPqG9HWtrrSxvl4KKjJ0q
/sOZgy4+HKrgtdXKB6KJ1Mqw4db5en3Tk+MA/XcgYetopgnlkw4zPTOtbS2HB065S2wukkhC52uC
Lml7Yn0Z7RivgzE9cdh7rMwuOw8Jaowc35lWomS1g4tYjiFz8QC7Pw8zXYWGn82XyarvjUQ3Tlqv
wFtqpy7tYQi2tcSrBeFxnpv6PlDgilvf2MyxBfk5ZgjdAjOjJU76TEZ163Hm035pHh24jrMXMN2p
IjHc39JtKm9xEnhXQG0j2pp3liPEShTz27o3EJfK0bhbAulafclfZwdPjHhkpy3HjcwTJjCweybH
OlTm9FDb03hj9lpsdDC2IT3wBDlHDWt1IfPZbgq5VO5NHFaE1UPo7rJvz4EwK9mTQl2WvwEvfyUa
tVbugZWPKa1WA3KV6zAOm2x4KikJd2ZVuxs3lwfG3uRAl8a8t1gaWBADmEr9eBZZY15nH/6dTW93
YX3+EIUdRcQLZ9h14XR3mb3QH/mxq0rRoCT2tMLKANpY9bCkE+Rng9GmO8slkqbPibv2xtDNLVQi
ZuJuKyY37B2f0mXI/pM6kADcAjsTnRcwPoUWo+3uQsLCtmB/pYwkSayoHyz30QsM4ylCrTnEQ7cN
fA+CXRY6DeJrReNc9uaLbVLcozO6B0z5WltdSAPv3vAJQqiaElWhMcfh2MGZJ2nnoTI1tR4LUM86
V3wSWk/HB19cyqQ7H09KZgQaejrN5PFBuujYNPTOoTcevUUYZhfmrWfQue718bdT+hPqCvCqueSv
tAikk97OL763nAsioNEWAW12RLD2oHXvMmYyZ9RzH3o1JO2JuVhCDIQcIekzaSdIPH+aClLRPEgU
FkTGsAAZznnMBwuZaFj3GpO23R9TFD1RSdFIggCYbGIfq9aFc+3R8s1EVe/huyH59Op6kwcoxGtk
+6lMt8wWL/AKiYqsnBqmPHTAwbrqkk1rtAl3T+Y0zMjvYneS75K1H2kDrniRuW8oZiQLnr/BcOrx
MMkPSDJPiIXu7YauejPTYzBaAT9502JWXlnT+DGVBb+dGbyqIiXy1NNXc924KznXHNdgKXFnDxsa
aWAkLMGTWtDSpwEEmArftrb8luYKTPM1qnceOYNDV6gjYfNJ8ukkHvCa1kKHY74M6fDdAvtKESNu
3Vj9saf5rsiWN9CtD7xnHNsQn+VFO22HoHomq9JcYUh8zWZjV3vqjyzGZ1PEhyq2d5T1QCXEdIgD
iuUycB/0rrwIbXzK4EG4xJgce0fuysqZwnImmoecHMfngaxGaFbKGi9VPBwr0kxoAn2YM7qVeiDB
fq5RIiYxg+a4QIxNn8w4S91E9us246m37xgNxVAzUDCKuXjWs4jrhICWt8zCIgazjkojLBzt1FOT
sgoHtGvwHLzMpVXdcUoxswjS68wlq6eIWK/W3k6i/83c9lvIefkSjcfY5NZ27WdWiS/4/s62Lqyd
oeKGB0OA+w9YtSPHhyE1xmeloTwPYj9Mmayv4p7RQuCoTaA1L9hI1TZMyVx+4OkZnDrjlIIIZlpy
b/LkS5/FvPIK562a1t0ETrnMOg/y8qfXOjT9uCc7DzfCyLgaV4FHf2ROyKummdi11beYG0JEkFOL
ZPrEloZ+FF5oFC0vQFfl3hAtWWRwGxvtl4xHifIe+XIkX63eemxNdbNK7d43kmuQ8i4VaUwrtRh+
W8G8a3r2Jw7yjbRGDPviOfYiA5tLAFkv849iWpSEmuCELOJbYFbGThTgRjmFUgHk0tiooEBr2tt0
mFnVJsNcj6VPpxTUmGFSvcux5IJEbJE2ma1DRejXkj6CSLkxV/pUyVWCP+ic0WFISMpl1R4+rKYD
dKetixk9fVJ3ZIoM6ctkfAjTeIuLNIUigI60nNidkS0nyujuDB9jBykS5uheTII2T3XCrmwDbENO
AWNbP9F9AkwArW6fd3pzp3At2FI+J5MTXdqBtEGXfdg0P9GOInOXShKtxcQ7Y0eeam9r9Lq+UVn2
HbTMp7VGP0Ye3IjOEvFGeChqA2uY+I0gyhQ/ATmTFxI3Um2l8zBW2rMcvgNB19s1ngengZDr+++a
80wQLrucpQpqPo8MUk6LizfGk6wAHohdkMNpsmb4dRC1d+fUekMEVmycy0nxTVSqMIeoHLIEdCQI
LqNjBdFx1hV+dxOAhVZNZrM8EAwi6jCW+ic4XRw6vIR1bbDy8ZqF5Vebhpm5QTnaBvplOaMumK+V
gRqYB5JfadTHVwmFE3OLsU01cjdIQ6T8dtF91f4t6fVkow15KIMYvuIcYDJpv/ui+l40JcRIXtUC
YuWkEvEeA0d6EUMANDPx14TaUJ0T6ZsI0J+dM1285LedFzenmJ1DM7f2qqDuRFk8rczGupD+8Ywn
kSkxcjnCYghIfSkiuR45CrAYQw42evFbU3GybbL9yOl+3Rc1FggDuuJ878XcnsXGWt4nI4PoOigi
td2cC6gaQiTnmLtFF0QUeomJNh7jkB48EID0VqUIewPkL5Z7qFMXp4vlPQoa0CvfvmQOEoM8YjgY
ixv9uGHlDNnNcxifIrNouuHJndInDEMP45jcIwwHuFvf9V2xbds70pPeKn6FSMVrr/ldCw4bg3br
nJnbSzuPSY3eZva2y8GUcFo8TTMFbWxcrSz+MCPreTbB11mz3Mm0+U6FB2eZU4Iqen/raM9+MO1r
R78ojLBIipVaVRG/rtO47/as7k3eLSuy4a/irbEf/Xl+wuCR7o03hgpWToHIqXQx4BTbvuCOaW3S
Ln2nDXuMQ4nevs+e9+4WDS0E46ITay274N2S8rMsP4cu8uDO6OdCj54ZI903WrMu3PLb5MXmc/0d
i+wxd6onCOYzRl4kobAWPgPu512XybeSAns1JyxJaTMhY+2rDwLZD23rPZakMfp2TqNgPNhTGeZm
/eg46ant9FfP6B4Hr9iKkVFx5Uf3/ggDER3Hd+Zn90H8MthLToh2Fj0ZYnr+u9aZKrWedso1SZyD
8tZ6LPBnqKYgOS2oQ9NoXrXkVs/JW9Z3f4r4zupapEw1uV1x718gamGwENfIQLCgWRdPOd+OUXRr
1Hk0q0zrTimzWjNDo4tEpY3usveSY9S/WnYHIfFXO8a4ePrpXltsgJ6OAi0hs/hvxN3/F/T9HwR9
lmO5qOz+9/S5F4KXkjL5H4K+//5H//SyOv8wF/Kci5h3YcgZ//Ky+kjzPGxMduChzyMHAindPwV9
wT9gwRGOitHVdf+q8P4p6HP/wU+zaES6xA6aKPD/nwR9P/+Xf8+FREdIRY9f1mV7c3QweP9T0Ocr
t6qqKTb2/dzck7dMekFWphsPiGuC0yZOyYGU5W4ZzeazdyLgJ1sAM25BP3ZVWFFPuOCA0h5DHZCO
u4pui2GiAvmhWGLpyfYqM2Fye+BxahbhNtlMSnueDdmSskyQBE3J3GJblTpZ1a5iKj8+eEmF388/
Nnr36JrP5FVTepUFU/rqkhsu+gRxl33Pc/taR+OviHPA1goMyADx+D50t+QFHRar1nCaE7UYMOr3
tIs/IUk3x4KsUxz3D4npnv2uIz6BJpfSDhMHpzZEXEl7syvZQj0PmipG5TW5DB59cLpEMcKkVUR+
aVV65pGIImvvexKlX+RChBP429BtHmbbduHgJoLY5nkCnzqHTDK+PVyFgIDca9MGcsWVHsJJNh/p
mDPEyNKHVn/Jgy80oU9Woi5pEjyPhhVQ+SMPyhd5EG/fQ0Incxsvmh6GCfwyDsf4FFuWMyIEKmh8
VzKWhAstqaxECmNhKxmJ0QtLOGVGdjgSfWp7AtdOaf9KtQE1F3Ec/YysMkt4/aZluZuW2/45Es2v
ygmlnZenyevwInr1uU5c4iz4tQspNXA1bFi0VW6mhOHsRCXHCqAYK0Mo4KpBvLemOLkSi/FVD0oS
E5jOiP+i4AWtnvEyzcahngymP7pYmUNh7Kchwvk2x0XI9MLY++m9hZ1gVQTDtvGFfVVTGx38JO/W
Viv7bRbcpoW6JPFmUOGTVVOXz/W02DaIwCb83OCl2DFHndE01k1Aps3oE+cyavw7le+qICRYQHHT
GO8SOQ4mFJQ3RWe+OEkpwI803TEZ2+AwEs7g8fb7uR6HhY/XKM3/OEPwNGD9GOLqa/a1T8GAewtZ
fNjoEb3E1t6kOSyZDut06Vi7cgk5NYb2aBqY8Eh4OdJiXiUzNCgGTdwBZfZQkW29CNHclVYUA+I0
f60PdnUYJ3wpLQ5jhRFxjQTysYZOu62M6ZPaf9j8MGSR9Z9jV2U7b3nUwAQNYWmm/WLi+G8aYlsw
a0P010EAgvigxZMZxg2jG7VAqPrlgy21VbEIF4JFsjTmb0kbvNk6ntCWYwP9H7vof2c+YoMeZ1na
0ikH+eehUGVayCxz3gD7+C4Wu8vPLZvgR2F5SbjQ1VfuFa8tW/o2yjexbDrOu04KpMLTDwPGEqJ4
cOMsHyItP8BeG3Y/JN1uoSoBhJgtQb8BvRSeeGedUqauMuWPjDW8EFA5QMyiuaRF+5yl/T5tx3yt
Zw4OcOWCoS5TKm9whxvg2gh1kpjeoN7dt5ifdqiN7nxaRtsebFjT0Kt3gzxkqnHzmN+tGIHDbWdW
0secSYdFhmDaCST5fD7Qt9pChu8P4JyuAjvfuubggGmWtuE0FPomH1pO8lq1p61EjllH81otTqRU
+RaFgg6QGx9pgvRjTV9k//d1Js4jBeHAcBTFLpoiarcKKnIDVUQM4sMXndx2fJOxSOfaIpv2A7ik
+Utf9Ivm8iGarZU/PGQDmVyDxMZq9OtyUSthHbyrY49Li6slq9LiMBLXhAp62v9AchvNyDHgdxOu
nfoYDC3uDc1ceVr5MRRWsZWTcYuBzK8kSwEZvN3n5JnJtq4AdXbSdLiXmnvHYKVhlgqsPMm8I8a1
av0ToMrp5ezKGfBuoc27nlaBS3SN6Vt3Pg2APPfmk5HiohntrT/SO5zr+KkVY8kMgClKNAweKwIn
6WFC22LbOxdZNHiZ7MucBmbUbswkYIAC33d5EjbIgBcF8M9GxBj00sVkbE5xOZzJL30ssyjaRR3G
FNy6d3gkq4c2IDbVaNuXqa1YtzhP/nwWiy7dekhvQqt/HUrUxqaB8Wt2Etp6uRbvKlzPyPDA+JVR
zFVnDo4rVddCzOSomhrzT6/EsWir9j4D724TFqf8fv4A73Un2qwGAQaRgYvd4REOrFcuLX6vqT9N
ej2e0cwjSM/6iyS2nVkLzYc2oIRk10xo4EYGswXCHpp1vIyJJrPe+Sm6Yqj73HVjFIelTcSgnmsE
ajI84iCIFp4bnyYg1ns6GlV8i8WnTQzSicA60ofb2tiIUd7aefZZ8puE226C/M8zdanG+LOOUn9t
k12+zwz/4BDLfDQD1PSM/8+tHfg7rx2qsByz1w7d2NmJKmeruaV1xmGoaMh0GfJu+jxapdmbKCdB
o4vpx5hd+uJOebxKrW4Myc6FcGnktGtE7h+DRry6TlGeY4mHrU4w0pPE5u7HyTePaB38FVbE/pFO
hR3l3TUq66sI4C8xc3R3WW8qQi1nmOdQ3I5FjtyTXYSpyAwg3z8NiU3GWRE8JYOh7wcqMtYJWZGv
R0xgrpFiYpCTe6H35oY/X+ASlhuPMAMWpYE5U3YTiXnDAaweS6t0d1UXP8glHwRF53TnBmWJapzP
Ep0ABqkn20jHwRxbhBVbL5Dqo/fOIfcDiVB9aY21Umn2yNnmaHi2OnIMkaExAvjxvaT/aMEG6IN2
FHPHibTL0UHYPiezIpfI2Jpoq7fpqVc25HpVu+PDYHUHz9Nu6VDRZhzQw/fkc52wM1qkOUrVEeXr
kV5XTbyrs2wp44xgP/j9U+XLArY9YZ/+lH9okhOt5hbXzCUly1HNOfa96VzWZ06IhHE4kXmU3njx
+gWf3gb2lk4gYXTdsE2yqxwtMlRtFW9axTfNLnVZHQ1vcvbjm9GXu9JcMsB6Yt5rblnIuo+8RcdZ
uGeq0/5Bm+p56xraL5UURWgEJXGiMRnmKQ0/EhTP0ZCJNbvQfNLbRzG3GgDSIb+jaayHU2FUJ7Oz
HzHB0T4kougq9ElcNJel1X9nkhjfKCKIMMgYyS644DRNYeDTXlzVzC6elc2xUbYpnLQukc/Sz6Ca
j1iBGYKgvuFpm/yqeS6MX7M02n088PZAFCxE612MyiGazp94O0wPB2tupe4+debHn8CQnlDLXa+T
AZSYO9+SLoAkeJGGNzrnuk9OWmCy+TI1O6fpfIlKpUEapd+pRDBv5Zy1PBi8BAuP+q62E+s84O/f
R2Nw1kfdxq/QW88N99eaKPoJX2b80XIYuSZwUeAFMkNL46pfdQgQGYAn1SG3C/9+VC1Nv+lezUH7
hAxp3DSeJS+Zp8VHIkRbLT/V6QSOrE6959Yy6cgTHVwn/XMy9rQAJ0yYgjuOKqzY0ANt+DTJz6Qq
/P4JkLS02l/NqXR+oajJ4nczK9VVUCJupo7JStHaPcM05aOjsR6CCacgCz4+gIpWOyHALoLtGmkM
E7qd1jE0mubYPsYjTULgB+0e32wWztkyuKfl81ghisF22UX3Y9W/YoOAZxB7NRFjIy9M2eLLUTWP
Xu0/tzMNcQxC2ui1zyViYFLPR1b1Zq7furQGSmBohOI6S+QyCJowUtWnV7TqGE+WWuIhEXR1zXOZ
rf3aEJ+Iha9OVQCoZaG3K4Ri0VTnzCAYFUjf9dg9auL7EBUeU1e+CLrthwi4dOg4NRKoWd+5rHYs
U625ilDyXRL5pyvA50yDR/EEY9PqMwpi4jJ+rqumiWBbFhTJUfs6RQZIkBhjNKUHQiuNdCqnmOy9
htDcTIV7aoM5C2OirTngef6vBc0BudW5n1CfYKlqzxngkBWRjUSDYF29q4L0g58SncqG/Cd0jyQ+
BbF5tQQCjyTAg8+5bzNHo/Gr52xIfuJDPOLq/wnMqQqBslzXu4NBGjZqIXtDiOJ0y8uShKcSE2Iw
iyLUa2vRUHjGjkCNb6Sc4jEjvm9tecNr2aohZOCUH/SIcHUe/8M8WxffELj98VNTqQWrGdPuTeXR
vRSOw5OjfZe1lZK9Sr7EwrBG6UWyR7tHrDpvudHw+fQaY+Z4IER8qvd11GkXU5vOKdtnx2J/9dII
oYEvmFQggDmBb2nCjiua6K52ofq6xnBHzrWZ2avW7w5sEpjjAHseSsf5FMOMCD11PeJsMAPLuPN2
iWLSpcmiuoy5e5/I/mkIoKxQ+fqbUdVLGFZ8rhsmi71pVvzkmUciDvbdzE8Gb/LtgOHZNaZONIdd
pleWG+qN2uge2nSsV5MQC+KH3F5WSQIQohTbsOXVoRcXEA+oMABAx3dj4cu76I0WBBFpQdfuC5oY
q27UG1x6tnXoMWclndYT9g4dJFYJ4jqXQCsbeNzZzC8zyTV4bqRJomMlDjiaf02W2BWtlz+XkX7V
kEIQ4lacmUNI3p9sh29nJQLetRQbTdg7hC+TgtlsnAz2rNfq5hGnyEmLFY/6wJY/FNk5QNd7ktnM
RaYnqOGrv9c8bszU2CQlIYFW3f+Zpd2clEmoQ1e6H22MmGywVRN6Za8ftRklDZrH4GCgHoIDh4kP
6cc9css3Q5jkKddJTNWHNA+FZb7T0njYqEmR3kNia5ql1n5ahJV+rca9o/sJCr7ilggF2amqzK3h
+tiCZv93PwUVciFNkitpniLyl1APZMPZi4arzfR08ObgPshTeVFV9qQxbrekeHT9OLk0tnHTtXg+
1gqCYFvh9kc3hw+OZOOxUGfmfmB0bO9cCTe4Cgc/DelbQdFATuxt+6R5Xzrgh5OJKg6iB2lpBRRb
vXpEvmkdM8WXUC1tpJvHi0ouOfjmwLGbFO4uhs46dVb0ZBNaJryg2oxz/Y5TmjvIuDG/F2+KWVib
NdtRmHfdghsjlq5E4aITBa23xTZwMqbdy47LEMhlxSzGfT+R0JnHkky3jrt3SPU9VH1oCC7UDBcF
ZI19b1Viy1KV35/SxEKkZ1Ag+h2kywk1RM8M2EU7QdKvMDem7iSbMmPoDU5h33kBqEcnfWerNjcF
nJCjKwdchLE8iM4OU06BBwM2YCxQosBaZgBhlkWIkRN35DO5cuNYUbk0eb4dAXKsGKth4srEC1N3
ypqc58nkem/ZAlb155DF4/04o7ydlfoyoO0Lpj04qJy9NTTOZkrsPyjv/jj5aO4Ko/jtuFl7EHO/
hdnpXjgMM29h7LBC326+WPYBRXnwbAblB5FJ/n4OZopXhKZbX9JSccnjIoeUk3ZXniToNexHsv5A
yfTIlfhld8VwqJITpaC4LzFEdmw/tBLyX6InZrCcXqOYCQjPHAPPxi4eCss/BFU8HTTUkqTbvRj0
PjaGTZqbI6qrwyN+0rSBPKzWKDfMpv17CCarLjAPsdP1v/lAJgHRRE3N4CK1QmTtW20Q1L8eyXKO
wmvVkqUyUi5dk6Qz0cAg6YhpO7latwMb05yngbZh5LZvrsd0WmSYMAT6/9hL54dSSx5HRek5tVq0
k78mHEIc32mot0Yd8ndMOSsbcExZb3Vti8p+2MY4f2ig16xufTJvNIx2wlQ98mg0cREODiahKNZ4
m4o1AJlgrYyPZi6qzQ3M1ivRVaw3Y8VWKE3CXRm685ZPd3Lw7RtLv3PLCxfdTc5GCdfpHiKcf3J1
T65Nzacic8awaevkzRTqwIEqfy+meGN7MM5k0ohLEVgJlTrpmN1IrtrcCOg2LZ2YbpTd1dDpv/j8
WqEroi9Qt/kSmM4cr53opGpFesDZdl+SuH3rNMtaNz7a39Gi7aGTXr+fUfcBKdb0cCQvl7LGEPuW
W66pWqQB9mqwasYMnPoNptGG3WFSosF6Q1E07Ia87dn9IX7oQeJcApdQM5KXvE3vmx/5DOikiS95
mY9EtOFScFiV/ZJBrllUd8zFz0lO6CIm3V1nyeLJwRNL3EqyldJ+TAb8uw1hkG1CcGjgPFXNHIXF
ccR55jbiQS0fBNGTjdcX9w4JWdiWV24MKWIgSsfHjssUz7iSv+zJY5dmSEuaaFox6FmrKb5gT1oV
E/FSPYHZaCWtklwSHlI3KNYtCGykqdxhjDI/8eWirG9eDdR9jZw+xsR8b2P0aJHTrYgKvraDJcN6
ZsUK+lDkaNm4yqqlTXJ1zPptjOx9NtLrLpL7mX2QOgftCXFvhIZDKLeyT4eEq4Ja0QlutS+eXHOw
VlCh6D7HbvdtY4mGDS02vo4+MafiYeJsXkcX3KDp7OQgT7StSR1cgG8lw22e4+d4mC5l3jwLtN9h
lWjPZQ7lsWykoHWLQoF8OB45+Wb9F3tnsty4kmbpV2mrdaMMkzuAsq5ekAAnkaJEjaENTIoB8+CY
gafvD8ous8ybZZ0v0JuwG1ehCIoE4O7/Oec7sxX5g0DrZNNUJSMWFEuKHSAk+O9p8TaabKwjKOyC
2YjGfkOMBUSt4YwhDrLexHeRCPphJg9xzE6hzt+5Jj/sAjVyKK1oV8v2Rxfbyd40wlco3eRIM3uf
afpdPffjgTUeUR6nng08rs3YZJvkuszUuAl6rHGScmlSZ+tnEFec9eK1Y8Yr2s0xVM1LsZw7hm+v
MJkqqtDLmgmB3fsNpEZ7pp42cvEqVi08vZxGeoFZrK80cv28kb6BE7EnfLkFOOBXDR+fXqY/euaD
m8ymsHYZrG038sNCmPyTa+45ixYffjcb9ilw6zMcRiMjNV7ZuJMcaJPU/qqv3p2+HI2ERMn4AGMq
e6dZPzSFBo7FCKhxlb7TQcxTTJObSf2WSfix0GrnN1PG55Tf96nrBJh+7tgzmESFHE8d6PomtUZ6
yaYIr48QQsVMRWNhOA9VxpRmaIDxkH4jXSliKtLajzBzHx1i4Bt94fROr+/djBxiONnB9oh4UthJ
L85qqwEPl5KbbZO7pq5/Rg4buSVJdg2euIvh3Hnj8gUXQPOZpng7Pe3vxJh8RfbYHjOXzFJhPaT6
bFDm7joblaQ+lbHb1nWss+RLFoFiP4wrC7mx/R0qMV4XmGGUff4cTXt4Z6dCB55TXnANAX4bXx32
3Ftbi2IG3uzsKiJRByg0YjPWvfrIQh3Wp+Zk125m5EBm1N25/GxEq6NNJ5h4ExPmyh6sAfJoc5wW
jEIipTx7jFyLNIN5T2V9dqYRfKdZ/atLklUOR0f1xYduaUARtD9aavanfuGKy9fpgrAs/GH0rOld
MfOgIrKxlA393w5gKDH0L7E3YSCs2wfPcRjamPm5szSX2N8qbg/szPKOCwF5Qz0LtrSTobFylJxm
K77HHipjm7VDv01iTp+lrd44kjU/Ullzbp0Gjb7PxfKF1rbbKSS6TUwZjtow9Qe6dHAiFt3FtcTZ
K7FNRiAy+wdtCWHrEIrYw0CMAGFSZaw8QHcyVsc25uA5DeV9Wc83XGIoAybt3pw9/bK1H+UY8Zgp
nvUFk0zhYZSLchqT4tHVAlNjwq4q7QFPk9Hy4DUxGfZ9dcXEflv0juLyMcu26X3RFOATTcv2Y+nG
ODzja6QieYTI9hGa+ldv1iNXPockzjFfPG7AxFd7TScGYLVQAQzQDPElGfp1UR/mnYOJddu2I4a5
VkWBCq1m58nY2bdcf2ke5edSz8tjyf4AhhfAs/Etxmbl520UDBi1CEKie3dlw+VeDhuzCf9QIPln
zmzKUMFdbLx0esx6TpJJxqKwTq1gdVVkd3kG6Etp+6LRnh31QawZCX6J3mMBtK6F+KamR2N2CWqZ
5qdsInFHgPYBP9Wxm6r0lJOaJYODfhcq694z6y+uiAK03BDWNZzcpdi4upFdSo8dBcJShLOiexkH
vA5zv3RnK6+PBA38sXNJDhFbWVsrX1Ovu0lVSeifiHIFnBOUIHboMv8sQSFsmMy/zhUMR3wGUDST
2dwNDQWsTt35S+e8tIrS1YxGZPK9VXtoEvPO0tM9a125tzTvy4Ms+p7rH1U80NrEPOAwq5K6wFkz
DssC7o0BTHhQR+yXHHPGnZk5b5Yqnh1mzkHotdPbOJKyXJA4w2SP6e1jrEKxrZf4xSAXT4ZCyw6N
47S7JDGjD6PBMT0VxZXW1AOyJP5vvKdzEx/K5B0zK6Kll25njRnsIikezhmahYwRlkI/1gY7PI9e
vCK0+kBZqISjuzLOzJvGM5LzofGchiHrUV2eolDSYqoMNN2pIYvNLMHmX6r7WQKXqX6Xwu53lfw1
1gWz89qO/SrTKkakbP1Vce0V7xgcPAsmSzLNbAvRkg59BT1SrHaVAdt8EdYa6k1/60z9Y+bFUetF
tJ3y7V+FjJuTVujzI6zxx6HluaUmtbMbzGNC9qsYMjb3uQEvdb7TY7N/nM2KURWFjil/rsmOEun1
YJeknxex+HI09xHa23aMivko2npX44o5GWP/5jXEsW0T5OcaFJ+c52GpXsyuf5KpE2BhO0SZBJ04
Fsdo0LOHetCyh5Rt4Uno3hNtkvoddNRLFsvhXvBYrSypXdG+ZH0pqEk4Dx2LrO4kRyfWmJKZHKXx
I5TvlGRvali4dta6D1OhHthqAwGOraOrRca9lunZPqlZq4qEElnLPGPfh2wS6g/cw2yAFesWCw3Q
j5rdBYkSS4IY7uj6QSPoeJwXvT8C7PBFfe+W43VcOHWzsM71dJS5ehwsnX2hrd77nwlktEO5yA/h
iWRf6jSD6n3+hKmS9y3B68w5PdCGAYMyY0i3YkRhSGTsBVc2XgFFn+zJXTATFinRHDGbj42R7NIy
AZ0HqgifMXVpGh9Pe5Ch95zZU38BSbwpml7fwUNj7pAT+8o0I1i9c0nqxafWQfZPlZ/XyCMqtl8i
D9BkTfV8kVmkQNl66fN5WSERKoWXwE7OR4TM9x1Jnn0s1kOHlzWXGQZlGz2Sk+TZnsTLXp/UZQEi
6BuzydMJFQD5gD08F2bcfaW1YfhOTNxzGvH4GjyhKwMe8+h9kZxAyFzmZ8LgbIqtcdwMHCrtzPyd
43j2swV5Mtbkq0j/9Kn1e1yac+0QDZpy+qDdqIz4YRjquQkJ+YXghRoNB1PbGq3AxLEwofXUK/M1
eves7tWpjeE0CXFNOJWitRTW1SuWwBrDXxl4v41NnumoNAd8xEiJeJFhBBQ3w+A52o7hi7u4tyls
ZoR13TyTnTmacrQ5GQ/MPpvq59LDgLCWLDpgPDfIs3f7erT4NNjutp4eQ3Kc6JKnQm6oC792Pien
Z96ef3rGfCDN5G1GzL1bpwInOfT48HBX04fXA5qyrET4lZbeDwX1CCbh52a4unr4yDtIZ1r4IGJT
7YesOwx96DfjgmMxMsot1y84oLl70KJVuRIugBGvJiSYmchh49FYrPt5rhzIO/1vLXtTRFlKBww0
ven3y2pD7ZfKx/OB5mI9Mvt9xwKJi43DZWsF7pRovpdL/lXxULpd/D4tzRjIoe43dJ4iVHOqp9WP
MvpCTLsuqe/TafmlVTiX9Xn8xQ8k4J/22j5ubpVOLuRxWaLxBcFrJ6RbX2Qn7gUS4pwJ8LI2B1qa
BG9Z4bgMO6tglfY2caoY+mQUyVvjRarmilqr/LCLbwZEbldp7cYgzrC1hHPqYpwwOGYDk4KvY5+0
b6HrBugcIyE+PiCIDDNKq7fvBgbYcYk+Hy8k/cJlX0iHQQY5VuBOEQd/knZpwdN1jWAaUrmkO/k/
kMyYjjXjQQOuOs+mug5V/I7kJ4MkIQ3oadhsnGseikdlmGdNt269IpvHhO4i8CpjMWIW1BfRszf9
LAqQsvVs4ssAt2DknACBqXfEbCSeY4P7rWQ50mbCR1b9jitd3K3eJvau0LR7OoGDaiARpM3NDtZr
tydw0vuW6gmxOCMpWDfnXBPL0HecEXhwLDdhPFQ7hiauz2kvO4fx/N663aUqR6iJRX+a8D5u8k6e
osQ4gM+nF32asKDk1Z0hu3bXJ5CVQfvc94WHboD+tJ1Sj/hrSboh5vAUY2lscsSVUB6nEF9SNrOy
uKBexsnb6HX5uX41GacLnMir0rw7Dl6EABLg/a8pr1xaAK9gfPej3Nk25px4fJy69hWyHMFy7bnq
hvGc1+azfmhJQfdxAzkSqaLNvPJI9nObtvLmJcX0DLw9MOKVs2yWKb3i8S5yi4FcG0Z64knMB4aI
yWxnaH6Z8gKdub4sYBqCdQtsOt9aXuJzNJ+vg4wRxaJPxeF6a83grGXi571wd900PE0GmyQSdHpg
62TDDV2S/WsFkTUMt0FtY2lqswh3fNGuH5tOGmxMNAyo7fKQRf3FGRmKhkmc+Kb5JLB9UKzCslaF
5SWM2xi9yDSOCduuAtc3VarEXjFIjVl1hVLjsaTMHD3y5WyG013GZ7IV7rhzIybYVjl+jjOys7AZ
xrRgto6DWx2ZffuZRS7R8uqdrRFWs4hFtnnGfdYcNDdz/MQjhxn9CDN80KTUAiu1NfZEYKEloKa4
l6xyhO/dSzxDbNedONyvd+3Wdtbysgl4UZqG164Un3rLxwCoiNwVh4YZK/+2EbtqgB0564M8NkGW
Nf29NM5xoxfHxG0+J4OoMef1PMhsQnGmHl37lMmuG+ZruCPd2fr0C0upPXBUs9LB2+cRZ2SrHvpH
SYYMk9SBcFUYpEZ+SBFhBiiaWzo8CYfm4TbTLBJYUsd1RDqvJAGt22KfsOPy6dxO+dP14OsECLaL
6K6YGZOjGSZsvgn7dM21BE/LnkQ9mdY6uonLg9V1gP7cfUsKKBimmPvErG2/KvM0SCtemWNqGS6e
5SkNW7WX6qVfytnXZ4fcOf2n2dzi855fKGB/gWMATjvt9hgK/MFhaJQPs9q0zieBlPgwfHWzfJ9R
HzYJCYMjmbhbXqQyEDNzES+RX7GbG36SqCroK/o4gB5oq3hbTpafC7bsitOIUxUvLaCaPL3Qb6dc
A60uavVD7y1HMG1BibzMTqtcxGeWTnNALSSQNBSvIO4mm/FXeSlKsCUkpDdUmJbvWVZv6zL9VYKQ
asbIubMkqhM07cPEctUyBwUMnx0Jus6vs7q04Oc/RAx3T890bJZH9mIe/z0s20lUF6VnZ5uZPBPm
p9KrHq3ebM8m8JaQNNvGjira5iOLw6c3gXpwHPdAuByoPe5sgkd19Un3htpUjRkInl5HLfH2vfUn
dVP7Tv9Zcj719V6jQKLGuCkLM94mWBB4CODlysxlF8WiOceKpKBh/EmmkMxW0j8besj4QDrvvd3v
k0IaD4bWGw9M5zD6RwyGLWRhpL1lGyLJ7ZmvN8E05lhgBvGuJ8MO8UPXAdDPcckiNYofhQE/Jjcf
Jw/IXGm+sU7wc6drCMSKNrNYemYqYNsiBzdVllRjYNNMmuvzPqv4XOuMWawBWz+ggY0I88xClqfW
azd8hEiGd4tOFfg89Y9cRcV3Ss8hbZdrDZtTmiaoD/Cdtn7ApC8DtyErqTjfbbImeSNhZ2hd8dJM
xbVjTkx9OqFxlpkgRs4D/dAFyZxShqHUE86ohzmcSWrnsP+K/DZL9zKo8kcHSobOZ5KTwsSxkk1l
IIEoaKZEjppxxHZ1TseHZfkhfMuV9JT5TvOzTXPU6XnLNvwkWuokJFT/YV60x2HK2ELWHmI3QJep
snaio6DClnmyNav1ZGC3OQxHGGl0fwZtqBzWVB94Eik/iIDbmtrfpcCuCUmeNLuhuLBJ0LazOMxO
sRyLeO1dMQXD5Z5n6oDhcNs51dfAgn9aXJfIMmSpPmW8a5vlGwAN8PZeeMWNAj4AaOOBqUHbAD6P
VXn45gbBJgsUWE829unRqPC+eN1Vb7kn6CkBf6YE0lpY7HBefRXxoPaEYqGCFQPPZd5uq2HcZHJQ
3y6OBqMnljEG4tS599hAuQsosQw/lT+7NQOWmFtw9uxLmdbHyvGEHw2SJ4HQLq0qfodpOuw4SU/6
D+LXqHPLhJf2Jvp5uGucpjuCfzg0FbB+gihyy7MtSCwIgJHn2occY8zMADcdKr8Sg+GLEoCVTMV9
3A2YGJmjsaRygCux5XHZbfKJy7Ig3Y8ExGmsY+eyoJvNU3oj57d2TYcvZvtp0Kf1Nz9wns81yQdS
Yi0kPD+22azMtQhpOVB4J1bPX5kkx8TO+0BPjd/LXGRBRIhm892QRcYMeVOOR63uxLFo4nv8bXKH
gZvm2UZvnnPPzHe0uZjUpnC9fAtqAwbCaAqzk67AW9PmwwrSJbs8V/FReFD/7FqdcEZVW00xnJvi
Vzt5cgxjQZEPbxaFm7tvi2epakLXrXkQ7kTsz6Zb89tsyUpwtRcsZB4FSfRFDXvm3YDGm+TC6Jnh
Slc/k/GvTsPcGYdYb7FPjFdHQqUn7DaShlxRY42gHCEOo+P3ywmlw0yS3/pZ+jQ2MLfQcGyfuvEO
ZOvq/iYiT73t0N0YdqsdDDR6fs2GGgKyQ/4wLOBYLWZ6mBGWMPM10T/2YT3vBZuAOcXZoejC0IkN
blp4Nr6cIeNIkL9be8WMRCWhQVdTVxtDwK7Sk5+1Wx3GkZtDaoIYbJx0bKCpdve8X0M7KMgSWMZh
NI5pwmCyTbdLxoXYFsWtZx2menQ1lVar71Zzys9KL8wgdGO4mYPt+Ys7pEEUzj9WJwYyjfO86L2L
6xA3J1zTyN47ojr0cVEE7aJ9GEwgkFdKyiND4Y996QTcthd86CmyqPlB76d+Qi/iF1C4x4RIXh1T
UGJH7GE8czHWiho2XiQgpXnL9NoN6DJCEoOH9f2LyuITN9y0Bwk3n8YseZcllldDv5dddjfOzLX7
CEh8YuzgHKHV4TmJ+F8Bhsdr48Yvi/NpwfbF1YFbOPdA0giaAgi9HzPD/BNpMADTnGoWqusNSD1k
8/Esp8zAlB0oLE5sMzM2kmHWBdgHwX4LbNudMb5apgHMhYccWIvymDJ3P4VZ6J4IcfhmSXeqa0FM
Yia1emnjWX7lprlaGCFQxWuFQBfJaWt29SdH3Dd3MqbtXDgXFkDiy3o/n6ocld8lbL5TnbphnR6D
pHBuHscBwYmkGLs9bSXhNi+Zas5zTpK+VdiduPs0jjZPNBS/LrFNzUqlvct2Mjn7hviN889v57DD
7uNvXueZIereTr1HDg5snuZPka3hgG7JaJ/pr5rnRadF35V9dI9bG/rc0qltyl44ikjh1mE5bRGa
wTCXYFn43LCd7nTBndCv5L2KwkVtZZfWQjS7xsqfvu8qmDvtZjTjNqA1506zwwdrLb7/viy/Xc/f
vyxwFWQeXqOJGESnPTqKnAkTcf1U1arYme78mhvesGPT8TY61POx9NB7TxcLdyAOvLD/DjEbJ1CY
q2Bz5rGNMXl9tU2Fe0WtV4oe6qB55iim/YbZ+CQpms24A+KVfKmpiL9CEHmpSRNsnBVNN4bqKhaO
K6qihcjSLqFMk4PFM0kOxS0nn7AzoqXlmRxr/HxD9NsrR9Y5Onc3MwZnXKPFbpAM1VJTO3RqvbpT
+5SteD19tdt3MT2G5sxhXyL+0G/PwCwK92qxcV5axdFjP8VgDhY+nOaNF3a+d0jQh7HqTr8YkLPu
CwgjkgX9+waMLB4JmjmiZGoMq1cSWTSsDzkze+qNPiCYn7fZfW+InvDwhDEsiW5DhqDqDTlEFLUD
6YfruG653ewK75WTcUb9uzjUfwffJ970D+kiTwdtQfTGYipnkHv5Cy488saeg/nU4FBPfy/CDv1U
ADkqIQ1jVKIAIR24fk1X2CeMJyYjFFSzWX56jPH+lmL7Of1H9Lv6b14L3/RPL8aGWC4IEDscRUyx
vtifn7ekjNbegP+Zg+OUQm+h8urYpx1hN7t8BgfBwPNi1uqJE4kf00Sy0XBfMQqKGwQPq/Rbw13w
LVfRa1U9ZdxaZyfJyvPqhGbUfKvjLLuXTMrgKMGKmmOmT1MYjLFb+o4Za1eb7WTqZIzFk8Q6dXnR
+QQL2nNoO5goVyyGkXTNtnPTGVYpG6cxK/aJYWe3rjNtjHH3dRgmf1Duv/RBdw+GSdPLUGA1Ysmh
1QRC8UYvynDbab39QncJkYBoiydYf9Tg5ewZW4hjnqEaiIq9vS3Y/0RUqT5HdgMmJDV2XI7ajwoP
r6WO1TpFGZV2b06IhUU8JZif9ORtgSMLiqIMsI6QUCHpn0p3OPY2ZHG9llc7qd/NZizOUaxVd4nF
wQbGzE2rG/fEGIJYQTMY94CBIr9uEh6TYmqDwVpXzMW1rvqqL5ZTePYIxL8yRMkjNHNO3dbOBWUx
Og5TmBZVAsuttc/zEENblbpHXVQLqnbu7U0epQGDn26P+cEAzq6/5wKuiSbcm63y5VIxjPa72ob/
DEOZQom03WPPWmfRzVcWltHdhNuXjERJoNTMtTOTw18sFcYpm3mZWcoQcTQK984OrX3ijNPZKXkI
VnM3XXAKEj23xVUfVfU1xVm0cR9ZJcpPjAbJRsDfQrUUnx6mR+hS9WsSTtlZQ6XE1WZz3YfZObYX
FnpGixSSmM+mRs4pX9IfxE4OTp1D2rIHKByDvbwVHpAwuNV/rNo093rBxUQeZcY/nTWvntN9GLmx
9nszChvnXCeb3RRHOywe+vV3qRwIcH9/oeSCulhml+9cGKyb0FW54npxFiaCqP361BPIixxzgmHE
d35/Dz0cTIzmMv7bH9Sp0fElGLZDKJlKYD/LTjY4qk1Plm2zNCZbUpH0qDrAWmLhTbd2oofKNrC5
TaAJI/fVTvEPlAjRseuAGYucBc8suJq5Uhf42rqvZynZ6ppZ6sJOChcIgAfuyfKpHe/wDhUPeuFE
h1paWyT5+ex5o7fJJeaxuJNHaShg41rzW2nwpz06mU4k7Euwc5ASzKqxb+w3cVWH11xx6ff0kGyL
2LR3URUSh+KNvXaAXAloZO5FB2zEThx6h2BYeMN/Xm1AbQBWsFsE75DU3lCaWwMM1zUTf1Q0jC8u
ThphdFHQZkzpcGaKuyTVd3lI8CVzO4PlEIevI1NmgbPz5a7MGtcc7HMY9U+tFtWXaZDomMYEyc8a
d10NxsXtF0Z5VZP7vGfNLrQXpFwGORqeCqJESxBOcoPUUdEyZd2nUh9PVE8FeVb1d6nVfM+YOs6I
YDRAe8KXmcbxzvEwlSJONzsMo7Bn5PLFiLfZYvbL93AXDm7u0ooQMZb5FwuF80/PZkdI23ZdHvU6
sdi/LBRZY5ihbPXqgKNgy9a32dpGmZ50s0ipGjOBdafZ74brmMRMjmXABXeG9J/5ntCTszloV0Nx
UCpLQiRoLX+YJv6Ll2iuSdi/9cscf/3nvwmbjKqg2NUmxWu7Fm0u/7h8uI1kyIcH6jAZqRW0EUGN
0UXAw+tl3uk5vLe+KFIqHnntWQFAgCbBUy4s7WFIR9/QH/OS0XvM+HA7LG63H5rJuUjMaknlii2+
JINBN3oVM8N607KhZ9RZmf9iFTT+UuDBT+Hq9AJ50rXp8vAEXSF/vwjWGlZ6fZ4qbGOlutiReCCA
t5EcPqhxFuWlLU4wEc5wkjbMsNQ+gWiKookhj6fPiL+9frGbJPG96RM5CddcpTT8ugWZsP/3JWHT
nfKX99vF5qG7nmk4lvdP7zcxRC2soHAdaM3FCEVBlt/WujyYYOFKujKfhnb8OUUNDZ1u897Jn0CY
OxqxWjoMSoIdbljcSbC+/hQO2h500lupnLuinKezi4k7aDKWetEojw22aW6msODAUtbiNACpuhMI
oJu6cKz9MDbg6opib3KmeKOt8/ewXLXZnR7rGiLdlNsHQFaStCxWf71jvJM5GCOY7CdMkw6NjpL3
/db8/0D+vwrkSy6Hv7uK/qlh5+132/2P/zaV/7fv/K9UvrPWSLMX5GYgaG3r3AQj3/qf/6a55r8T
12fxsT1bUhW9fun/pvKpkZaWbuiOS/G0RT6D/eN/pfKdf2eGyN7bkR7XrEcv9f/+X/+wM23/8vu/
r6wyhfHXxyF1VY7h2sJhEMJ+yvjLXRrN9piXKaC7UVs78szqdzGodmuOybV1uuZutKw8IF+sb1Tf
0+/nFsdZO2ej0d9DKI5teRx7tJkyQrCjsbkk7egLu4CAS+S7ls4nAFYyWQgMFRB48ncMJHH4hvsc
pBQ6SHgh6V3PCwMr0PvWTG1s5Glb/LJZEI7L2/gpbTaqS68cv18Obl+P5Avqw6gz+moq7OK69LC5
Wf6i1LFZJRN7FU+GVUYx0VOcVVjh/LsDwBtBDoMYtoovIxNDykA9P4rVFWI3jhyUmhzFJl4NM6uE
461iTomqo1XIO/Yq9BjmE9OLxLcA8Ox0e7jkurU8TLLSgmJGBlctEb4WavHGmBls1l1NKT0dz1th
xMXeJru1qSJaVPIEaFltTk/ZKkqJxG8YPm3mUjEa7QneAQCzk26+ph4EsnwVt0CfzqvYJVG9mnFC
E0gczZcqg+6lTemGbbYiZK0YC/fJboTgvaMdlzkKW8l4madna3BvBRNSkJ4EvRnF+qZoybSwAz0U
6HP1KtTpKHYGyt2MgidR8ji5bAeUPYXCJxHay4ZxCzv0lQPlzYHStbux9q6yWlZ8y4vu1J/2ikrm
tLDJmK52GWxjrXOP61etPCpRNcl4oD6OqwwpVkGyW6VJHY2SekIcw6tsWaNfWquQmaySphYbhwyN
c8WPcgQmBFUJuoX0geob/T2Bqn9eZhNcz2RUO6oIN6XSeSRiTvPzChezl9nGPh2W2qfQpwf7IDuS
jIzDhhgsaWsiy3KBbzqBZKUr2Ex9kqv3xdo2kL47zOdccFHlKxcTbW0slA+ZxeoPjfDuIgi7088O
fZgNRL2jhgRHSpRdzCamORU1GVn4nKEum7l3rTKsdmr8sKPcCRojfVd13Fwbirdpj0GituhOyxi7
CsoCg75o2kDDu0YNCoRlXMjnVgzsEmnVobtin+mQgCIU8XaVxm00coTOmZTpeuaytHHfRyE4zP4N
myu2nrBKA8RXnycBtxnyu85Ii7xFSOKeWf0q0RNCv8ZsHJCB90ZLBArshEAzYi+3CvxGQkSqtQmF
Ld6w7ZBRMOrfdzZheAe5hOPQ+BI/22Z9S5qbW5ishHaJnaBefqUdxpmyMn8JV92H4bzzVgsCrvFi
36+2BOLl7EFWqwIhjVWefwhXE4O32hmG1djQ4XAgbMRt856mNyXQn/uRokQi4YFliHungSJKlH3b
zG84cX/P2oBBZiBlL6cjSUlzhzV4y6Bw3i2ZUfnxNDzMUCv9vqKEcXDxmjS9Rt67J53uIfmF0WPT
0cmKo6MdruG3wcODxSjyeweYHA8AjgBmbXK6tx28tgte/aiyiq0nem8TJ/TdtZ8AOeh5aT+nqWfo
oTvM5PVPfVk/oGih+5idvxP2e4e4xbaBG4KUW4Jrj5qfPTkLv6CEdZ83y1GZnnnORxw5uhVyhvDC
l7jITyp/KmJ0wy4pP9G4ETCBfZ2IJvHDVPHvutYJZgEMTEZ8QbnlIHyE2G3i8dXxrOIU26+MnmiU
xvZGx9SqWLs4pmgkXh0804DzBaww9qaowmYZx4Qj6+5cuDR6pn8SPED5agYqVlsQhKjfjG83gAgA
FEsi3JrQn4lgtMHY/owSa7wHCIzNKMelPhTVjk2vQc/zl8t8BtecG/uexQOrw1iTuoR8ap5Mqlr2
E5QX6szt6FHuDadvLp02F/geaz7dJin2GLF82UHxHTScHLbSzxmuqRL31LTaqGL8VA2+qmI1WFlx
TZ4uPc5LDtkIr71b5eS6tI4xucHxi7HwLob6p1tOf6Hd5kVhWXAV9bjjfqprF1or9qaBVZLWNfMR
QCaAGqKaqi7GUys0cKYiEEKQ2fOYlOIii0bsZGI1lqmsYOuL08idy6cmb0iDeVG6XzLvQzIBPhR/
vLx7T1072zr41qDwTkfjMK12Njebr7l+b+dS8oTj8dLVPXoLB5Wms/CFrPINNS6APGtckKtlLsE7
B21Sf6DEKEhXW12evLIWqG24Gu4I18I7xYM3fJvxcOVZqz2vwqcHqXUDtaV8n1YLn1zNfAuuvn61
95HpqM4Jjr/2UK72PxsfIOHO4d7BGUizjn7HMeCJIJ91orQ0e9B6jIRwvIujRg45xmMo8BoaeA4X
R71wCHpmTIpAmL3FVUkuyR3fmO5hV8TaiAduRhNT01ZJi0E17vzR8o4MU5bD0DIFshAqNKApi7q6
kFmgHdzVI1w/5TT33khXYLW4Necl/lyzeMw6MDJZ2vwY9kiDWBJ+9cyeNsmkXKR//aNuxlvfzdqx
jbj+PUWssebCZM8xHhh7d9tltk4AF82q75iHEWYacX9Rse73pYcpdOQcZde/K4FdVOEbJQ8it1LR
/Gkk+GuYRu8SMTIpGl0ahebyNLTxj2KynhsS3rvBtm8RG5Ak51zeezQMxUiWXl9BZcHRGs7dGZWS
pCzLUdJoEExxNbIoDGC83hPw1eGCK7KAKSvxywLoKa46Dtp4tdKqb1Ptaq/VV6MtzO+XYbXeznhw
6Rzfj3hyB7y53mrSlatd18S3a+DfFf2EbXDaSjqm9PBg4TULFLL3QXpdv4PAS5DfMIbdlHwKbRnf
Gz36ybi+3DdutrdM606qseUG4h3TqYjZWKb3MpSMDBJXnk0OvzsPXzfzKMjtEVjQYjUqSxzLaad3
eJqKjbOamckgwknWhlsxd695PywgYhnsVXTkOYvCVuh152jK0dGc4QWmBWWNKU+udtSyS5Va/C3O
UgOTAGrTk4Wpv/TVeA1xEmas7PwpmdITxdzHIokfcSGKu6wWn/WQNIHRLI+JBht7dXbj8CY6whNR
fUic35BfyLzH2Dpt5u6bcNKwRDvxhXY60NX58pgnot8oKxWPoWv8KQq0dpuoF9sH99iwfeIU7qRH
2JFB7qYT3qE3zojerjFXAEhXHtmt5GcXWUeUPOsSCJW7YnW6d6vn3Y1wvyerD17NE9dXc4lCDoKL
85WCqtjgYqjJYG3yzPzStIkS9dVdr2GzbyPzA+w/vnstueasondG4aFGLrXaaNdS5xFdjhiJ/g97
57EbuZZu6Ve56DkvyE0/JYPhrRSyE0Iu6b3n0/dHoW6dwulqFHregxLyZFamTDD2/s1a35Km/MGv
qgtugYLxU/wQz+eqCG+s2zKP8DZKysUDkC9uAGXxBZQYBMzFKIBhYMrpYmUI4FMlg55p5IdicRew
lnBJG9nVi+9AHsrQ0cVyuMdatZmXrqF70OVBgRNZ30zsCxY2Bn/xMxSLs4HtMNfL4nbQFt+DvTgg
xsULwYnUefPij8gwSlDyUtst3gl1cVHk2Cm6xVcxLA4Ldg+7cvFcJIv7gszv7oSGD97X4s0IBT/v
xa1R8nfYL44bDSPHuDg6+IZgiP66PBa/R784PzQsIMniBWkXV4i/+ENS6Q9nTExNjnNEXxwkyh4N
+nMtN2uJqfxxxmrSL54Tje/ZGRYfioIhZepxpgC9Gh00aL5jca6ai3+lXJwszeJpaRd3C2EaM4U1
jhdWPrqTLy6YefHDqIszxlg8Mj1mGQ3TzGzmp8mEQ1oguHj1y/irt6hG42S8NCH8XLVR3VgzWEFl
+lWm2SDbiRMFo87IUtBRfUPZBcsf8fwVjBt3BvaeRu0PMiPmNVQOCT+b+AyJ/84Y5ExSEa3DoXqZ
9OlHVMlDE8sYIVjsOt0ojg22Bn2TV/kpVzS+pgbjrB4vvCMJKKocfgYJeygqkfesqXeWgfR2vtZx
tF/cqHRRN0a+zwMxjrKU47USBzzH763EBjPIFWRVs/2Q9cFG99nghYQZEPG6moO0d+cHo7Qf9DH4
sCx40jaAJL12UiEXqzr48KVux/LHhY63DmhvTG04gaUGgKDAiusLVqjWXk7NXQRTwhG9sdHR/xuN
gb47/LSVp3GevZnurcfgDZbdVQz7STNHSLOePdp3f7K/qD7fzJ4zRAPKLZVvEH1sLSH2hTgsrhZL
TukN8uvccvyZ/hW45yEPmdhD8i2lwZmt5qotjF+CEh50mGYpKBZaJbySYQwWa4zRJNBvBqy7+afi
NLuVICh6Mu0UNjPglUTmCPIWdCM8lkMNN0a85sy54gHvYk/WImlRjeR7IC4PxK+cCx2YrTIKRJEZ
K/YQbSDY2fUYiFshK88qhu9UW/yHif6ZMK8vihOYL+hiVXIn+v0Ul/VlgschsAU1xhuqpsUyC77F
d81GYhujAVYuo+NrHSHxVFT5Huao2GJOZWXnw63g8NYuIJTeq6K8y404BZV/7hKMRhJF4WKBSxYB
P/VepX+iaUX2hU8tCUdMh1r3NVaYzClxEp8wKbRESTVyFVAIoNHChc5Dlp9N0XlZE37hrr2lPvY3
HxGqLMyrbhkrJIl3LChutfAElpcmj3Jcntk6q8n8pXnPaEeREsYF5A+CP3D3YhFnTuiWEibUAkKQ
rW5DtYRAKl6sucONxNk+cCMtP3OEvPe60DZ2EN798kSm+4cpb6JcTI7fG4ZTEI86T/a1E8NzACuk
bOA3+zF2QZTjmv5EWfHM9AJXdUv3LIX+NTHIJIpBJqCZ1h8fSiwlh1xiKzu24J5QzF+TUYoWu9Ou
YOJyYgMpHyO92UBWx5LUc2iU6LWGmT6KZZBj8TKlsoENBOe70ZQ0ylIFo6PfcPezWlHbUxTIl7Fj
AsDFBdWpzE7GID1GIAqWYKet5GtX8tPrFR1g6RRpO3rJBMojGI9zYnLu2gAEi+oHOxKVHNoJ9rrr
eTTTS1OZL3bWowWliwgNBNtIblseCdb3szSfU4jeaOi2oitpX+Xwo6asi/rB8dMCHr9iHdWg3DC5
oowL1LMext3aPCNvqyvKgjgUNPPhidrx0+zVT2nYNTVlXAwOhjQODEU8PWjv1Q6XlBEybY22c1l8
llFv7TKt7BHHwdFXsmEd2s21DEiIbKXixTDiw2hih/Ub+bOWhukuR5fK8gNW65Bo/Va/a4F14uq7
9mq8EIoR90/S3WCT0KnDs2gYwRSY4+mU7bUUiQvBjtyLxfyuJBUaJxXSa4uU1S+6Lc/lWtQyW6TM
JjggT06RbFnnKFAOiS9CdmuhV89RuJcSBsNkIrpFRdBRynOnIz3chKV4ZzlDEV1+MWX33bE2CD1K
9Z0qm2jpQBMVSfFRECYL3Z7cYhAYYLXPchC19zxKdj4s8DCs20PKxHOly+E+wG7CBhouOFpPs0Ei
ZOBZJc7okCu+vRkDjb5dwe0UQyhMTZDP4QwVpeTYUBh1ehnoCnXogdKb4iB0Wo5ifIzDfkW55YOx
ZMVoEc3ZUtjgK18NmoS3SSlhZOpwy0IGbG3nv5JPA/VAwj6TIDaxG1AChNlulXo4FxGiGElnOBnN
RUlH8SfreYN2JvDcUsdv2gL0KIbHNJUyN6jZhkQF/PvGpisZUlM92PVsrEUp3bqU0BT+34mH0REn
kG5uRsA4WyF8urtZxyOIsDO1sE/2fUOXQHFmx1y2g9mmu0RHtzga+5rkIadig6xpPjrehvFGpkz9
w9h9F+oAj6zBYl+0YBkt9VR1mrVTAnmAwNKQRNlRF2TjsS0ZVKZlcybU+gphYKMwinWGsYegJK0T
pfrSfUaBYKC/5xH+T0JDhxxc+TJ9/SczlZysaFaOnWXGh76UH0ke2cqsPXHqBtdWDm5qJJ19q+ep
tk2YASiaS7ocakF8bYolGxDx4ys5BV9RY8crOHDHqAjQH/nrBDMlb1EVCgZSQKzyheQGibTLxd2f
4T70Jv8wTLRxSs+pzPgyB0OQFuq9kwqGA5P0nktCRSEn79EqIn2r2MkEMjoZlcpEKhccDkTsiLpN
VpONnhEOZOK6b59hoTGPDQyvtOPM07D2a0JtyPFkMppj0esa8HK1/S3J4slYrFwGUWIYYfp5w0B1
y4Zy65v0HVKEms6sR/yBbbQpF7UoitzKy02K37Gz3BDP/Cx2FepcnJttXX0BUEEHx6O8tEzAVyax
N5cPhJKJfRinBB0ozVUd0Q1GMQDJJKa2gO22H8LmH7+qA7IVhwHu6288PW8UOkJ6nZVuMfv8/QCf
Dr+iJoy9mCoewN/fbG1SW4TKW73hzNx3QdStVQZWRLuJah90ypmBDAL+Kmv2ZS6HSAhlgR8CZChC
imKvBgHpLe2ia5zykV+quNDAENU0G7GyhQ89bRgnV7Bn+u2QZdOGTVe5V3uND8uvhpaixpp2ackF
lhrhritumYLtmy10ffAHm1bk97NDI6n3JcocIy/gXjKTt9zfz/v7xfz+ipF4wcvO1/LX71GFrsa4
FNtG50XsM3TZg236q6GeLZdgH8xxMriV3BD/+BDmtK1sVl7UX7boEtEaZoU9oVXnl0R9kEZVLcmT
1pISGbXcP8gkj1W0hAg3uOp7BBsb3nloqaKw2odlD2s+6jRXyfkh/n7oeNd4g5A//votoVtwhXKc
iqJjpPbXH5QTUrC//jOeMmU1tRztf/3BULDAUCuKuaLkeAvqZkMrCdT1nx/sWsVB9/vfUdR6VQ2u
O7Z5F1iNTRC1wLMFfmsP36pdtRhdV1ZWPeKeyAi4oB7uJW7TgQF2BXwrM3MZRB5QByyqntJhB5R7
citqFsppx3IyRPoPVqjLuob4GZqV2AaCWmaJtOEmuGU5F/8wdfIDZLRzVFIjxdylzihmwX06REcz
Dmbsfgx5DYAeXtgbP4T0tdsy73f0BPqxm6JN3VqZVzKVksZHEVTYZ6lumUIaTqARkcbbEBwDU8Up
yp6muBk22jQ4Jg/lIdbUr0hwsYw6E4hkiu+Kn5ZHqUwY0Juhxxm9n/AkcwmwNwV4KDwA9lcNzM+B
rAtPKbBglTm4eqvyuW/UeNsyGnJLE7Eibi6XY64AwoMH1+7k0c1wPeQyCqjC798qibwPgka9mHkQ
at1uyKAP4QkM9dLcpX5Hu1Tj2ZXBPVcNnCdSj3HYlY4IPul902sp4RwlqdBmaQPDCX5unZffFd7e
Rj4HmthWKq2KCn3RZO6Z6c+Jgto/qdUfnP6PNU11WpUHFNjpTkW92aN/XLSnJ1UVT0lFsoUOrDmx
doTe1ixPIh2o1nhvJnMfJ/de5Mxb1OHidxpyUNzkdnyWo2mFwuyZYTz9PntrWsn8aSIfQ50LlONd
/x5m9nX5tKUFx7dFywGjSwayjIekwIvIBJ9F3PTqVySK+BhcERg86pr5oklscHqGsmkov+YdJ2sx
199Drb62fId6zGCkJbNJxTLyFk7MsAvxWLfHogNNyqDSdLSpeVm+O1dj3HBKDPKR7Ln9MPvgaksU
54XOVxlyDFFPtP05Diw6N9xfsn4vfeof6CvclGm+8UsZQuG46QVmzDDqvpuhpbyiz2UCzl0pdqWs
kT7V3kWMqk6XMxRXqbUT0K8igTkkZFFjVFmNcSX7gRSQsjFBYJ9PThyhkgqxjPl0FYjRWPerynQv
hf1lkENxaEpmUEo3oIqfmpaVvjEg8qmo+1qd7j6smThs9I4xvSWZOnFJVr+twsjAw0kJjbQMNbh+
TgsMPfitO6BDfAvgK9fLj45FkfpRJRMSN+n9nBV0qcJnCWHib5GMgVx341Hp4g1bSu0kWMHFfYs3
TDDzJpc8d/zqhLkUrROvBzjafF3D1HRgIJ7gGLz0tfzBWanCpFPf8GVhIwcRlFc1gWP99JXgtXYk
MMsCgG87wGvQ/PpuaAkDhMmgsFEvQV6W62FAGsW8JsH5rB8VhnVbA18toYrx50TkhSKaWwTVxkwY
hM4zSSgZIN5Al2CV2nPqJiwiZF7FlToifwzV97m0eHlsC9W/fZzt6sHv1O8h62un8Zm5Fg3+kpYQ
DY1fLH8URfAbk6T5Fg25TJb2bES8Sf2o5+1YPNcmSKCpH6BE9sjZNGmTVs80WbarsrtfiBeE3g11
vLP9AHMgLWWW6Xc26hoPKcNfG9XgakYJa5oV3jsMpFHTUzojX6ne5G6uVnrmc6tGvCRWfdDN4kWW
9DO0z3TFGCEO5xfE9zuhDReSTddRa/CZhbWw0rudtCiIsTTe41Cv1hYKO8pUlneWpG2CYKI2lioO
znip3em2bLGZGsJiIkG6jLVlmv0qhTB3IIBp0yExlWNdG+8VJVij54BM7ARHj/VQ2cYnmFVH4rHJ
1Y6sv/lWVldTFN6kMQYcfZ7F5Q9iHV9PXvmvywOPN8XrItuTyJJVNWk/NgXDiU67JZgSpSn+wDCx
tY1izZc2rzqDWZw9yDiQmMRQLIgVPrgnIrBqNOHSQwbxr+w/JTJgHKtvd7Mu7yYSZDAxBqqDP+JM
2pGnNh1OP7TXQIggNpj2ylelbWJMZ+ZUN8M0rmoK2QrCeJ4b0HPUy+/nndoUrkwCvdVAhVibxUOI
DMwRqBIU5G3o5oEbRegjUbcJKqJkQoOePpkES7J1DRaY+fQj2e2msLCgjcxUnFFnyKaLJVLyoQFd
7fSyCb29zk927j8YCpm801BvMu3DZo7rGLr+haD7OkxsbevqKa7iTVOHBz2Xzip8gSjkVBztq8U0
SW0ZFAUtJiG2sB8N9gVi695by/pjpZ8yCSkgs4x7jvahiWMgRSYAj4Ktew1WuIa8VddMWEd5Ow/1
+y/0BQUZbSQ8GQ5aKScOIMDSUQ6X2tbxK2jztu3JK+4zc/aoQY6hHOxlW7vrsvZSFvzMMr4Bastd
NBGnief6fcKY60xM3skecErWMI7E+JSa3GP7uo91w2Md+CF3jIy7tHyK+3HfRw+y3n7JQOJ0kQBS
ajDe9kcu2k3a9he4eiD9WdmQLFkWjImVmbkkhNPMrRS27bVEG4/U1yljsYEBz4i5ECcrIuhB1l7J
NFu2V/6hQNKeo07oTETwgc4uhTwEsyrf4q5/aZKWmIIouqghJps2jm5Dm39bFhMkcpJfrRRyS9t8
VpP2nlX5c55SFnTRU2X0b5pJ8DCpgDdqjXxN/2hyAaAvTmEThKiHbbYTOFJYNOT1p87r6Vuj4M0A
xqtQPGyeCeDPxyCW2ltcyMdyXAm5wghG5jEGdCVFeRZBlSNU2sX/uy/UVQQ1zSm7cSRaPeJJQEPG
nrJ8ZaC/Ii5EZuEFx1hSko+2QhHgc1GwFlPXRludEPjhe+MHg5wgDtnwsr8VwVuDzUqeqkPeUvlo
FjclEpIDk9erLhGPYIY7DLgfsKBQzE93i1QrhmY4Qgainm00DWqWfy3vb78IAA+0hsuIrYSH12IF
1Yw7kstdjzGONxJbuEGdjrrJpg1JYwbfjeSwIO22gdnqlwY/kdMJ6auo+Fd06Tnn1JSbCvtRRt2i
19oL0gDoJkbtyYYy7QCYO7/lvtl+C4P5VBtItWMTw8jVfMl7n0Kl4sic8z0JA1+SxlfRSMpnQ9Dq
LJESbWNixCWC+hW/XK3byDqUHT6yeSvtKyV6SgRMG8yqOo3VFSFwdOjYlKiwkop5ZiNTsCAt/Lsd
Ga9yyF4g8McTGe3PrdwfjMZKPKVqDrAlGj5L+QMhhyNDzLecSGlk/NjDsuRQ0A4xVWAV0loVfqMY
VRMeoyaancTUV+YICNJvQNMn4zbPFE9jw08ie2C4IWMQJMzqAJZHf6lIft9VTcaUDhcVAYQvlZgB
0ohi41sCt4VIbpRAaBQm8xXhzbaea9ul3KpdHyI1BBd23N3kEUlakYB5nhiu9l01cmQY7yPjChS/
nCu8uBpO0vChqoLKw3bjo+JfG0VwKcLmVczQUYdRJXYEYVJjq0xCzWCjqDni4B6oOnzAPdsb12Tj
yjLoUDZ0FUWjnxW/NzeqNT7xKNRcJlehD8MO2Q/Q1fhpgN3E3JqrNsq5yCoQ7PEILgN5WLWiWANp
lfOdc0TtiEZ2fJDXwKBS3iq8VzBpJhR5poRgyrChOxL0uS0DCL5gpYAQ4x4EwdoPrEuVVsOjmxhX
e0IYgvH7lDK32rBzlje9kjzopfpZAv0+yvrOTs41TfatU+bDGAJUZ2XWyjMvSZtR2XBhZXGP+jqw
5p1WkldSyrozlzFaKaZ5ZZdRR4ayU9vjU8tYaBD5Q1sMx6oXhssO/7ltgCKo+qtdfhmt2aykJoI0
JaKHLAJdqTKmq9lZTg3Yfz+5WUVwmJmJAJUDEsP03ujSYZ3OEsmKMyulaMClNo+2W4gebn73RxA1
vEr9CauW/KRJ72li/Mh4n4dc5AeVoFsWZtFxxnlEkjrpCoAwvGiAvjqnz5rOY51DKZEYtsVzQzJJ
msPZh4/dlcF2aNpzr4xEy0+C4WDbrv1QiTzm0dAPEpjhsypzJpKBFarcIbxq1DbxrunIIQ8Zok5Y
/OfC3hijhjE8NzfW+Mx4hhkhrru11fafuWAtk5X+4zCar4oYnxlHPAG/5YKrbNDcmXEe845Z9PQN
9uWF5FRKmpqtTQDE0806nKK2tJtLGUar1QHEGAJ9xR3KY5o219jQQicENYsvqV+3OaluNrP6wIo/
5pSurctegQTz8HfvzYK9bpG0yyXxxL41QFAVp2lkcyCDM7uxmzXV/MfIe4LjfLYeXTfGq4H2M5gz
sMrmxYowJWVzrxDWYhLRPIuLHmgUWow6dXUdNuSzDqD8ylH5HCayCRPoAFkQb7n7AvIfnjpbg0Qp
KPaSNMvXKgRVizS6GN8H1Vl/s3Px2JvfTUySsG2FLtX6Z9l2rwTC+WVNnqiOw7blfzOSJYdo7BTz
6nxU5Y42VzSEqwhtz7p7m8AVaOELNBjmtnR9EnM/4nzjUz16BjyCKILjm6lYYrRaXdky/uSWPNEu
/1PlcHrsLsA6AN+AwNzSSRbkQR8pD6Emt7txwSE0cBG6T6sAkgAhkWV25XQLPkGHozDCU4gEYIXQ
p6VNhidLr06hMKKNZRkO3HqgMNVTtMAZ4AU9GguugfRq8JkLwqEVuAYIaW3W9QJ4QCWzERAfcsgP
igoCgv3W4xzgBtODi75AIpSFFrFgI3rRX5rFF1svdpR0BK4YLpiJGd6EvYAnQI65BiSKeEFShAuc
osHf0SFadyO4FZGSblnm+B752P1Wl7ZiQVwkC+xCxGAv1AWAQQKhCg/jV338/4Xa/0GozUbCRtL8
f09OO/8M/7X9yFBSRPXP//qvn7xFN7vYLP7xN/9HqI3kWlEszIOyIbDz/UOkbYr/1tn74V4Qxq9Q
GlH4/4i09f9WqTt04uNV+jxdVf4p0taQdtu6admqaio61636/yLS1v9uT0B2wL+EjcKSWebIf7eD
aJJBsoFlzlu8qxvelidKEs+KPOmpOqZbgNJYZitzT3wxpJzu3n5oX8G9fV6YIPlqsjfoLcndNqWX
tjx0/gY1KSqdkmqgjoClMb6H5In5OXwCq1rlO7zy6QZ18Dr/UKn3VI87O/NXoPq+qwNF085mff8f
LBiK/DcLxu/3iLDd1nWSgQz7b45JBHVks2bWvJVn85mB5EPYkf5qqYSJaF9d3f2RoCARlBG96Zwi
//JA/Bu/JsEw/+aza7xS5mIJoir622cvMn+s4kBFXv5kDwf5Dwk9Fy105Xd4/39C30HS3P0xH7WH
wl9pqArd5FFaWyf70TLd+QIlQ7spcI2O1V58ZOd5B4y2WzXniFHRrWMw70Xn6cPCRExd+2ii+4tX
mHu+iufwqF7lTWn9BLpheJI9Pyc/OMSNq/bWkEbrMN6b+TsnthKz6TBrcLr36il76sFUg9UGyGl6
9L+cwgoMEOJBCefhHjxmR4J4voHtqtvWdCz2H3TjtIyr+rE6K4mrHJqNtWfL8l48ceaGX/Gdb2c9
vuR/5o1EsOM6OvlbAxE3pdJHYG2HY3eJPRkwxs+0zVbEe00eBQo75j/igF+AKGInlnYyALpPih96
HmmVfTa0PgQ07ep3hJCQAuonC7MPJF/hcXkH96Jw7CefJjC+TdfZdIMThW5t3Ytb8hNo0I8d6VTc
9c38YKEffsmGO5vhIl7x4wD59Zp/GGtMlQxW9D+oG/E4GTsCqZPAwzoXQH2zmDvxA1kxMwLTQUvD
hLLPeKbZVKGPUrxcvmnymibLvNXvw8H4LK5QkKBQPw7kWqlOX2yjhZnn2g/RRjpn++Ec7Pt5G1wN
tgQu4tPUZb9XfqDGtYBbOeGtWIGu8YK1IIsAVDal3mdL2Fy/RmweQyp0/VeBr7u4Rvc2PGHxnFbm
4OaGy8Xl5Yd5o61DDww5i1bW+vqb8u2fShY2p/mV+aC9yi649t/DkziBaEaxWJL554JCIKHPn514
Yx5HhZ3aZjpYLzbGDG01Fav0p76lFPdn1vbaRX5D864/BDuToGPTUSPKRBfplX3H6W3GTkJDYR4r
/BPb+KPbYVK8iAcFGcVT8Gmcu+bQspp6gb93w8LPo01KTLvqdEfdGefsMuzk1svUo3lrNEhhXrkl
aHWdl268rbbpq03iimNvw86NT/bVfp5Z+KKBLt3RYwPAu8NJf/qzxk/zIOJ7XLjVpdgZlwZ9G2Jy
6KbgmZL98CqWF01rVh34VpRhq9RrP4jPgx/jKB5S7dlrJLdY2zedJZiDNA+DPdnfIPY8Nh/GF8OD
5Rs01vDloes4cJwZ4CjDJj5hMC23GC9rtz6ju4T1f0rQ9wCvfVJbfCpsdz0EPUC1SBkKmDt/p08I
+bbqG7AHor0dJExX0B7GZgpdfRc/te/Taks+9hPqeUQR+FCCi9ky3nH0u//R/EHKSssrTn2/m17K
/ehptmPD+XBGTLubqd6RazuySncbFBoXtXuyb/2pfQtJc3HMt+lBfpFXGaJgR35Q4I7/h8P57252
y1KErlm2qSgK15z+N4uQSGdLHwxRbZfdUk4qt8jMFytq/oPt8f84hJdPo9sC6yeXnTCWK+JfTPM1
ytZOJtF5qyvDffkU9jSi7xx/5oaB7kQ4Gdhqrvh/1gL/5ugXmLH+fvZjssTspWsImy1Mi1zj//pp
1aDSjBHBwFaRshd1ipj8j3m8LUemm7nBSF3RGye107VfPsdQ41aK9cGenkENERO0mQbt3nQnQb7f
ztinVmlK3ksHQaGNVOTo3XghOpf8NqtuUDxNOt1epEFqFBZqT6Vcz3NBLkrVnNuRIyOdGa4VcK/U
NL7ks1odtQEZMXOCfWKs/appnkUJpBICJHHgcmdD8MB8pFrzQ5tl/pqnHH33tBXEBBEV9dTqZvdI
soIARpofqhhSWka8EqmRQbmz2+Y4Qp3fTARsMRco39C9EcZwSYPMXKf6VxdgdmFps64NdBmYjqQi
Y5Pc7jGCKxtVnndml5OWhWEdViedmEFM9FCTumEvUoyBhYmS99co51vgZW85DhYBULOuaoUBl4x3
1QrtF7Dc0oqQoHKl1NGfrm6TsxgQ9UeF/JgYvgb4udIAIRs9BxWWi0KX9ok1bfWqvkGTSlx5ytAh
o2/Wlom2VFh/xD1UfM7UPASZKpjp4o8q8BOTHyakWdtoFaxIXGlrichSmHSyeWob8xRrBHSb8sDF
Z2qXaVnCGZL2OdijdrZbT0sR1PmdmW77XkiO3OoQzxukK0MMAlv6stGv7HN9vuviI+DrZdGQfSP4
8rd6aXCf0e2xfDmFEhEfbQFQX0TGcxfpM3MeLgqfwUxqUCT0DTVardE6G8YjdOlH+XdArpxlK9wu
uRHK+F2N+sNcSupGC6aX0SifwRd/hJdODoHrjM3DGObg64K7iJpvzP8o+XmA54XErjcvy6+ZfcA1
tLw5kuK1zvo3GGdIUTIKHT/RttjrBijUnj4vThdNrDSRoZyLY3xRcXAOS/0pEvNJkuQO1hCvNPF4
RVxIGynVJMhUtRf3JHaoCc1/3Q3POfYE2RoKdywDay3h0eFRl6X0Ppbi2zfB86Cz5eBjUIaCT0o6
5OxBV3NRGFecksBPuBmYNPAKTIirUn46kBaUCao+i7BueCy10m0Zelssv8sOfcGEew/A5vKayb60
HtMfXOpr7AquGoIbgjZUs1liDrfVrsavnsdmU0kQZsEmGK6QlXX49ph4jSYJpLuuZpZAoJKvoO4l
g6aWsbjNkLZ/4vBjHh9nktTVsX+ymuFoq+HOMuW1RuY9Ky2nYUTeUKL1I27HzKyNA7ILbUPC3AU4
CQITBNzCs8zl0qg79Yg41QJYYJ6ROQPVGXZ6S9qgg1xpNSF63Qkjn7Zx1sHU9BFi68rYEZZVP0gF
pBetCJC7klXHwDhU0KDMCrILW3ZK1WpWVi+C7dT3e6VrCG/0R98ty9yzFDnaTwh5EWoiXlk+MMEV
+zSqqdmE3YYoAK2r3/a5m0tEtcRKw85kUoGIhHJyGLUh2ZvGR4yrA4HG8luR9ZL3DNwKtlyH39/R
Qxvs0vJnvfjiHREfZj1nNh8o5BZUGmk8IH6QnaYcn6Od+vuwEz9VIKS1EH3kXQFWMcy/zA/NAGEN
q6RTbq1VcypuduYwOTHJbXX8N3Kct+ItLr1mVZ/S03hSPlKUHQeSUgx7ZV9nVHiNm7xNj7z3q+PI
NucPljcPiR8MzrP15hQ3FG3ymzRSLYUfzVFbj6cOasW5+MwOlOyMKVJHvPIaGa/WoXkMt9oq0tj+
cc5fzHLDdo6THp1HBilccdFdDNqqblzzLF/txFEoTxcZ8J5yFg08ohvL3Ck3a0WBz8C+flMadzKP
CAP5a2A8TNdgz/RpXa1va1f9RP1bOAMUW2mtq5Eneev/VKqnPw9HwW6YFR6RHglVj5sg4TvbG/O5
uFPIB1fLGZ9RH27kC8iF2jW5xHIKDfVP+j7Hm9y1Puf3GBXfplq0ZlTaZMtSNq8wLrWHdqtUtCrr
/iDGfRHsSecZZdu14rOJoFrfGMphgPEGx3jYjtZapboa2NUdFG2nQ2vn3dYebN+VT6yOOUt11rCa
AxKvrDxSpxBQUp9L3mBcdUwAfHs3GL7zIfMgV1nrkNXqwIHAfUIYLFJNnFyka3vBSwrUeaVTnJ4t
vnK0ADussvUr6aSqAgjRLSYANU6qI5d19ItA9LPjwynn22scsp9Q/zCJJ26TEZmDqHmaNi1zWnUr
+HkYx7Fbk5fJAiXr2Ws5LdmaXnQr+GlRXf7ovqvWh/qTTRgvD0Ot0ZNJSOEYv9jGHok2XYiRPwz9
brTfpDNHmH3W9b3xJpVev+WxyMgDR9QCiTF4NM/ad48MlEWCjN5xX/cL9dCdqRmtu3nOWW3HZys6
GN+6J93mZ/9C/9S81Rld+0N7H2voJU7wTun7mh/LXf9NT5ZDH/5R19HZOGUfaFpI6G1fBuIT3Ygg
qjNvm8Qjfw4BM8i+4gnO9GNIq9U61hvvAPUzo1mLV4wrO2ao6Ix4wJ+woaDgPydPOqUqinzlYMSe
Deh/Vb/0uHuHbcnXv+frlTvIeUsbRwkFQJdEAtm51wnQOsw9m+pJwfMcsC9a/ukeTo7yWhQuskvS
e5nQRokXL3FQjkkjeU4wURNx65kHf2/RgRIIUPBKrfk3qmTFC5SvZP+5S54RpBI+S9xy2h2kTy33
ogdC52Ey6vamohA725cJuTD6pPE07tjSN3iy1zy5moMkstrUxMCtx327T07w3Khs0m9c6fGrbB/T
o59v6W0N380ptvNd8clGzqebc3CnFhg3XnmuJlZhSGI67OkOI0DOjO4z9rQt+6DmSIbB6JjWKnkF
4264FAM0YIPHTJsp6aXd+BkqcWi/TtOj3XHBRYAjHjBK0DOwUT3CwOvz1XxijcTDztE8e+l7jXud
uabuhjc68nyfoPPB5+fYd8t2u5eCCmfcYI/bNa7yqqzFhmyyDcOcN1yJM9fHLj1Fa/UpZ67gmccD
28r5cci88Vph+7+mN/qZt3Yd76LI1U4Jxxh+dHgorvm9DNm32Rlp3Gv/qm2sd76HG52ulW/DPQDF
ZdzJd51mKxYLu6JYjZeA2XftyoSeFWv57D8gwmlZsTq0gMBLGE4/NBfprTroj4hb2lfrZhfOe7hj
B8EghTLh5qNx6Gi28ag+xtP6f7N3ZrtxI9u2/SIeMMhg95oNs1NKSvXSCyFZNvsu2PPr76CqsK9L
+6CM+36BQsIqS2mKSTJirTXnmC6BEqvg4PneBxltTyyh7W2BjeFq9Mvr8Fr9mMH/OlRXRNd6Nxr2
G7Zbj9VHt7HOPGHlg3nN7O8U7iV6TRN34JaJMYp8EnqylGxUZEG39kWenfvyCd0TG0ymtDhBoTEm
1l59Uhrg5T2pg3gBEjjfUNJds8LQCqFGjD9aBpXIyAgi42ZlYtytM+aI4OaDI+edBPoXhrGQ8ORW
vQgTxjOXgUvKAg4/39F2fbCPNEAwPp9TEPn8LmV60cerUh4Mon+cVU9HofOLM20VRmQJbouWgrSp
P9hVeLj12yt5iR60lYlFwncvxs67F9GmRpOJzo5ReAppYB1vkT2rQ2RsFvn7VbyP2RF41/W1YqJP
vpVN83/l/urVxjxw2YXP84/8+usxJ7fhMX+juzIkK/GG/5BtkbedbvNdeUwvYXw0xUekrRP3Eg7n
+A3BPejyWUGpWyXtycX3ndlnHv7ddAxT1KIPneBK137h8NiReVQmtzx/PIyiGYbRY39PtuwP8ax5
GyqC4Zy90oEwX8QNDZCe8PEbKJl+fREtI9hVfgnfWJd4GJjmO5w/AhFvyjsYgNaP1g+BID7rOhbn
DTmnHidgWCUsZTwfQ0pBvCJimz2O1WNIgqwNFHfHeNPEuSx8ksO91+StRVZ9g6lkuowvQXBP7C4a
3PZgcsUm6FrUBl9atwreiKxFN1CIbfVRP5ZvZXAln6r4Lrl1q5Nn7UnGfQVf1Wt+/E6OFHmmPTgI
1BzH5GY2sSBs+2exhy+763BtMqha13udSHPK0+4cp5tIITj1u5+utWnB9oGRrVe4nbtX916fr4P7
Yu9sg9fuZ0sMF7uABwAVC9AV0js+nmvUeo8OgRa35QWs3111lYMufrcRyP4y/e4NlGP4azrm74Z5
AaXeUNTNnPb+NCBgYxN+z5oXX7z1dNvrOys+tEe0GG+AoepHnurY4Qveld7YdXpS92TIs4qYe/cJ
AXeIEOiGhtK76es/+UJYuyEEQQ8XbyPHHZj8hME0OdoPBt3Lk3UHyMGK8B1e8p8MnN1+m/+0EI+n
l9k7pcLXti7TMOeaWWt/C6Y8YFmc9DdJuyWTH/0M9DEBpBy+zDbK9JQFSm5LGBDcejGF7SB50pGz
nHZqk7EFqmOwZ/rWYbzaYDtJdsJYyfNEgf6ykCrPyvzVqB8q2qhbfidmV06/Dg4hssAVyW9sEi4M
wRlgEwFZHp12q9TWS9eLBIU97kr+DPgYi6OFBoZL/xEjEddx9NBf9Z/Oj+EtWPT16/mDJDDynJoN
6sLgV2P7IwvNQM18pJdsPYcjQllWobXYkWB/xu91le9ydpcbpr/DNQzbV1XBBkcw4Av8FGR1r+rr
eDuT3yB8+akf2CLGu0VOdpLnek/Dj8dLvQ2vs1eYpLsINOdHx0iTtuZDfSoblC4rVoobd1dfu+5J
340/+5/uNVclKK38YT5H5+IHceM37TnHqPnhHeIndQVMgP55/TRO/lT8EvPthHuRMMJsPSUH8Ekx
4/MfjrurGFN4lDKIHLjQwSePcU5gnhsaazlO+mk2FhvCWFtodKliI8vRT3D0xQlvA38h9Pbc5y0K
5QYSc5ux2nbL3369fH3f15++fgyrKg9y1IA8lDtxgjMhmD4u313iFj4GpAVDRx7yJLo0utiEFjB2
08XnFvGcaWsMjK4OrdwxOF+VGY477OJik+CeXEUEFltE5UYjN3beLE5yAcjMSS+xh6Xecjk2ksk2
GmF4PlZSaz87ukcIRS2xllRIXPoUyKhl8PBANhcbCTsqzWGoPunbxnEVQmCdZpRn8SsH0SLSb19F
ClOi7prhXqBWiUla9muDDrvuseFuGWxtaiKDqITVPXYTF7ux+25EkoWLUDoipYnaRF8ZKiK/DM9R
jHkVTXMD0DUg3OiJ6DerlhIAgiOgbKAS700MyfWCi60LlsJyoVPW7I5cYmY8D1SZGiGjZKOkXIOc
JzvW9Sol2ctzhxN+iAvpwMh1dBGco8Z8teXck9BWHZMujUjtopMpNdDT5XDE9XdyWJyCiOhdU9+I
GUR7XbNDJkIKm3XwJsEXHFsD8R2U9cXTwTZ8tvws9Qf4dkfDKQ9peKK+vm0rqBqGnGmJG+Co0ZUv
6SFsKsDsHcLBg6rhROsEA0XUY9QnViSoxhcQgMahJ+9tk7f2bZC8Z50igskTP2WFotDq3XHbT0my
0yHPLw2QBNngq3QpVoJ0cYq4FXSJGVyXFox3c4h8voA83700GF7Wo96+Fgs5SQwbUEkPtfVLQLLE
hZE99RH5hgNyFnpqHmN15ySaEUk3qWso/jiGfBLbepQIu1yN0nd+BrXT79sRNW+tR79mAPmCaD3l
htkmGogaDujl1d38WMPFw3cJ+LHWsAaH9sCEIRyeF+0Me06qU4GpBNI5HWjSibGmb23Cr6UAzRQn
6IuayNjrFe3p2PTAWAAKTgvMt8o4dfMzTM/nvoiubdbQ3kMVq/ryuW0pxr5+Nk+sX7oLQXnJ/IEG
19BPi52Rkj9zbzJbr1dq0h9aJH3FmO67emtDiZZs72tWnWn2iA1CbNi5IUfg/BBB81xaAxYPCuIK
6PjaLNvHogZjXEhoDs7gfagREEPwIW22xnHfnZySDTPhUZh+0RDLVy8TL6qj40hgLPimeFinw3RV
9sjBKkoGI2KEktQxUVnIJYTKw8NdhK8YICcVXRrVCDNiihmUxUbtXBBHPmnJQNnkgPBx9FdM+R/J
uBBHimA3efSD8vZgxe1RGV3BoKe3VjJBYlhiCzZ5pBAZ4GyjJoNTQ+hsm5uQliaj3btxDWmxiO1j
L1gAnPChGyVwTMhx1KVJixNKaPplZJlqcIWstfghiJJ3HM4F3Scn3bptezAyXFNmU7EuGou+uadv
oYVmcWhqOnoQNZYn6xalFTGtQbfRTeZtYVfduF5xiQf1CIZ/aZNNLmIksYpEe+cNyEZqfXjMZYvw
2bCpZJzJXqG0jldBi/MVaZOhL9xMdBuhrfmVICSCU8vVaRR7JdnSovfD1Zt2z7gR2Y9kzGJ4hudX
xEWZLiUapudXB68TZyqYrmWBoTZ0H0BXXM3gNwNDpj65RruypJYelyRnS4OUkaREolbMATW97H0b
6d4KRx+47hkeQ4rPkMA88nc9kmKoXGETP2L8wMrIZ2V6JuTuEV0jjPHrijZD2wY/IzLB4CEjiU0S
aMf42W3InFtCgZilyxEY09FtQGuMbGSr9lW3T6Gorplr7Cu0opj7m5/eyOA+BxkKcBvN8BkoM72Z
PDyv78AzHvK6vtc993qsFFIgm0lbqw8g8tVnlR29SX8Pw5zldJE3uzH2f60hxRRN7muq+cTWcLdb
0TkjGID2KPL3kBJnen23CbteE6S+jxsEhQWmX7gBxlXb0RVR2lKrusNdjKR4he7xoiOZtDIrB0vN
2Hcs0VuX3n2oktzPuomFNa32TTMfWhuRa6L0U6k07Eh6djf27Wu/AA1rAgtWoYEf0mZPlBc9Yc/a
+9h35GngCeiLE9KJG0KGQj6NrsHlSymJmw4DxOhnWNnWEscqWlBD7cHW7CKHmhhcGOZ6Ul83pZc/
El/G/6poq6mhPxFnAX9s3DQlOPbGErt6yHBokNWKecLYNTzNVrab0u7ozWsxG0/YF+xdLAGxzdnR
IiHhfbYAYkBiOSS6uOQue1DYxY/DSNZJZ7f3o0kHNxicS8d1up4we9IX3ZmywWzVoT6EX7kJJWVV
71i7Jqj8tCYsI672pqnt4AAzhM68L6bZwcyqU+/G9xq//1NM8zwt0xcSVyJW4ojd4pd/zEyZtg36
Qfb6Sfc0pOomUts+MXlOKQlyAV02jlvMGm2AGD3WuvKQJNQdM4YsHVe4HxR9f5NiqQNdCzp3ACUQ
Gt4mmmHRmMx11hMNIBkblIb29C5TTNDDmGeYNtPDrMOFK92DTNpu62q4RaIOvmRREiWE1mtAsUGS
37ROZ+JCGp3P3w5m34yoyxaD6DpItNtJtjmxLTLZKJf4jA7yU106xS4ZjF9D3dPGxYUwPPSabm1d
Gy3xlFA6NN25MUhX6noCwGSxn9z2vsmRg2utOgSdu88cEPaOsi4DpgoilhGlk8lClhdUlMC5quwA
1gDi0YShVZbF9/VEqnPdWM/GWFnE1uSvhMY+DirCgGRjwIm9Z4ekF9/oR98ifA7LSZMf+tB+ke5M
1yHRNpZA1y7zwoEzgChxUVuWwnjBqmgBraEn4C49a8sg9lTTTlE136uUCQQPdov4qIrbOJfDgws6
DGGh+MRZp84SKjR9fCSRBFfg1m7vwgaXvvNhG7G+geN1xEPzC9QAvm57seJyhkopt91If01o7Nhi
YulJHZ0QYXNXO/UPp65Z2WwuiagJ8k07NvYm9YFB1GujLwCiGOIx0LvwqgcNADSO9mjQ4c9O4nsk
ep3PgIbsUxdVECksdEORQMx+nBEENTLRIHhAQ+/qnA2TnQEPtrOjjxPIoktAdPm6JdEGmEF/05s+
+Evm8lFn7mZVyOMX4v/rT9++HLMSZXdJ4VqnHzGToa0wa+s4ECnx28vX/3PV5G1jPXz7ShD5esF+
FS0PLLHNK3ZtgTAw25TmsbGLH1YJd8XDvb7pdU1foc9sj1bU0+GLFoK9oJBNXJjrmJK2iKroaWZU
bmGFYhna30HSdbKybmniYrr9eumm6qLlpuPPnmaTHT6BhTGs0jkaQAf/eikK9CftqydG56j95yVG
XiBnqz4kjd0SXcgLqaYcTt21vmPpd/ng0hUzreJWDwjx7DsrvSKMQP6F5P3/IsE/iASFZ7iM/f8j
DPgvmutiJ2zi9+L9d4Hg3z/1t0DQdf8HdSA7Imm60rEtG43Y3yJBT/6PLl2D/zyhI49Y9IN/iwRN
8390AwGgZ7u4GzyKp/+IBA3eEF808kXD8HSd6IL/F5Gg0BeN2m/QaLQZJnZ2VGyOxSOI7IF/6hji
SQ0dqAN1KKy+2cRR4+24Yx7qOcUgC6fJNmxtW0Sph54ErNQIx8LIXHgIZKdFNbX7kkDpRGLl2Snk
KWvaQW0e2866qCB/FMQ8kUMhYEKS+wysrtkAUXIxVdaswWN0yAX9JNlimy67o22o14wRu98oowcf
r6FLVExT1bMLgaiGQadobzcYLKvyBY327BeJ2a+LThwSSH50slFpazzKZ2IdEC9KTEDsmNKarr/b
6SRYlghkFAdR52zdZLe3pXpQdUMFEvK7ljrBd73EsCaFsSOtApOjAsZWaPTBnF4/dGFF6lMcbp2O
7XalTX6Sg/2Piuy9ynkDVU3HsUZVwDYYmddYjydB6Y3bt6KCvVGkvOpiqd6obrYgSIjCHT8bZiZC
0RhHgQHjydbWqJtJ0y7HxbWT2EiskGyFy7hD2vC8BPPKIqYBG2oIHzs72Lohg0MogG8Tabj7367o
/0XqIv77ApGAhllvDJNrzvwu40kmlzKsr6pDZXoPeit6xpK8ZG6DixbUyyqckJPMWXejd0tXmF3J
HDt/n8x/P5ZvaHCuVQlrWDclalsXUfciBfpN6mNoQh9DMuiADiva6VXxahKfo/al1t2GRv6oecVP
oqP+dAa+cdWXf9YxDUHWq2t5wjC/CZloqIiZnWW24M+udCyzKy7sYEbgl9CVaQ21mxa2VzJQHVSq
XvbWA77hAb0L9/cBIOXTv58HYxEX/fOmlST6OLqwuWGR9y7Sq99ORKIbzZAXTXaQESciKTS5pnBj
hATdaixLtCwd9bsN/BHbEqPzIpt9LUtBSszdejRtKvXB+9mPqHkxRoudV2a7r7eyg3Q7mlTyTZDc
//tBm9/0YF+nkZoRQTLgaNtxv316JIwNcZEnHDRkFD9upn1LFgL7ag3JXEIjDLw9iOShfrWF3q/r
kPswDnR7hQah3Crjs7YncsU9VIQwP3C4B9ix68cswC8/MngpI+o56MlZnXy0JdNc8Pa0/hE/bUZt
+qBauIYAy4kw4s9RG2mNWUiorMi4M9y6xWzoPfzhN14ujG8fk+cg6AYYiedRfM8MGNMwo72gx4ei
HQ4mApeVquN8FwK8dWfjygRj4xXUgrohk6OQy8RWQziSzTaDnYGc2opGBCEZue/YqJR0AjXjDnvf
aAz4T5Fd1vhUEkhXNIy2dsVDwKvIVi2y4N2ryH+0yKSlWQygtLC697ocgb1rcD+J6N3WgbMmk4dw
zeBP98s3NjgftKXrKLMRRXu8Ot/uF+AmzpR3eHVa5T2UXjdwyucbFWQfWge3tv5FeNSGLSWj3WZq
4N8Soai2RFHPvofrbjPaJyKpbXQQlrz+w0fyvx0bx2cQvuO6EgXfP+8cVXuZ2So7OdTTXlcpDfCs
fCkR2VE/2A8VmdEwo6zt13Jg9Dq79IrWfGg3FGHseMni1drlNu+Mt8aJPuQ8URli4eGyXDSltbvG
m09Xbla/LKmjWjMeZm86WsWJYInbOhSQrgzQSmWi8s3iwGmSHqkzXc+KztIxTuK3WAb2+d9/bfHf
jzAL9DtgJGEDhrX1b6s89f0Qh3aVHGYbG76VJbekgRDFieNz7czxpaDklEW7G1q4RZAu0Wmj8hd1
dJfkMt8XcMH/oA79vq5Iz+IwPLY+bGUsoctvhyRjbRA9pN1DBByK3tWMj9eWjBWKQ5E58hC1broP
qWENb5lRQWiNnUEj9Uv86UiWB89vt+nXkVgCW7xEW0V74Nv1mtCf1ZTGbdrGARbazyYatQPW7c6P
oZKsDZ5D6QQieca/HUKvIF6s2rd5NR6nIWNK2DqPwJvAlXQAnyzDAllv/OEYze9Gh+VsWehbPZuV
j6fJskr/9sTv7KxRdjnyKMEG6bXCOyqNStErnzTDbd7MGnahnp+Qd9IyiiCVLfN5QDPXVpxfs6H8
TBPyP9zqM7W8hChje60zufyKpjE04rYCqK9reprMb+e8PyWG9th1FIfwyptzNrLbc+nta071x7P/
bVlYzj68LtZ0YTuod7/fkf0k0rgm7/qgS4QyddtuorqfUIEBX2wbUAxmO3IbwXBvoQPBgu6SbWBO
ObGhtGMNZzgOzCrTRPvDPWN9220sB2awyto2wCz24u63C5Q6vi/nAI4xzPmd09KybRIEPJM2PVg6
7NsxSelMp5gMAlMsJ5B5F68+1F4kuTmbULpYyikgO4+BdrC8JWXadA4Sz8p+zhp/prK2nSG70aET
+U4PWbOPXUEvC0F6RhatOeokZM+J9l7m1cEysW+QAf85wo/eylkQryW7q0GiYyfa49KBWvWR4g2r
tkw1aPN0WbxyIOPWbT+hVM2ntOuuCyMVuJ75HCGQ1VbVkv+UnEcDAHhG/l6U7T28+Z0XeogpMZyg
N8WdvhCPgIZql39/LjnLZfvt1rO4mDFDUSGRZfHtccx2lbAGR9P2ku3HfugZ/tSMoma6SCuCt+1b
M+8vgYdwxg36wq9rFz1/XldwsbRVKUIadCoD9pWO1sGR5saK8uR2cvXNRLrzQZXFz9KUtW/L8Blw
TrMQLMFyeMqisWyiBPCg/rmtDEFcB55f6xVdXyVfq+ABUlRD5XQFuh0d8+y9EHYB807RsDWLIFjw
q+VxRgpZRsw1MtLb2Tstz4cROZu+rrrh19Ag1gf5TGQn2zn0Amgph1pSPzXqPWqmmzkbJjqo1Aum
g5az8cJ9m5qMxjWsI8AsIhqpyOfcJUDMBhQ+ZN6bFWrGpSinG44Y35Uq/RlK0FHOIzMvy1v/+wck
vq2X3ARLGo+pU7mxV7W/f0C6V7Rlk3GWtBiATFs0N+AtMXaOkGImMe0Sq92WAx6h2qWJr4/Fg50h
W3BcpJA0v7aZg4BGKzMEvTTqi6Zpt384wm+brK8jZB1nv2G4vH4vCmIN7X6A7fmvvXA99Pd5EJIB
qbO2Y4sDmFuIJejGHwIU9pli/xPW5dsUs012QGyBzkLDM4MwcWYKsD8cHf2Cbxe4qztkh1M6WJ5L
C+yfz+3JbaxGjglXmTIQ7sYoH8NueMsA+/oBIRvrahwmoijb6VTksYnVfp/PiUGHeFn0ojrc/PsB
EU+3PLf+ec+5JlhG3bMopTi0b/vwTFWa0ddGsB9NBreW2aR3+ci2S7iHoi+0F/7Kb6O4uArjOGJE
jfzZqN7N8lUkwJJK0yRnwF22qlG+H2Y3OsnyJ9uZjlkp9oY4IEg6is1bctBHNL6g0knG5L7uuSt6
QTxGnz2FHYmWPR3rPh3DW+XElFTc1Qc+ynMyNp/Q/5KznZSMC9r5NjBImYJWGxzhHNC/Dpn0kyVh
7mwVf6gkiq5GC31bWiqwpwm7YAsRJdaH244dBlHMHCcKpIk00x86Eq0e6inZudIcvX1Npl6X8VbE
ijS+JYH9JHp459nwtsuIxZ+kbxS7QR4fqyQYmBHOIwERzS8+boagCS1LY3I/TYUUOoOCBWcuQZvB
AKuI4N7pJkopog9OZRiLjRPJ5MFwXznZ0dkscOTrMvCdAVFu2NIjtymgWeRccWVXrUVqazg8LYDu
rmnkwSNNPN7ZobFx8T2cWFDfNGeYLyZQZ+nQkrBmsCX5QAM0WzoXAH7inSizV4ecl1OcYTKDP8V+
Ng+K49zL17wAWefRCE89Z0PIOE6x0R1POU1qZCwuBKDOZsXq8H95URDtShXYL7OxSyUQFZIqD21u
/Jrm1LjrsuTdmaeBPtCk7dyG6f0Iqriju7WzB1NuXngIXudC884isQ7ws4JrzEHpqi1gloBo4JN0
e9/wEmNPh7jaqAh0Q+V46BvbsUZ4p0W3lZHXG5O2PjM7saO6MXatwV09M9E6zDIhpUUj+TgqnSdk
4cQCVcV1M4zIo2wzWdeQ19a6Zb+6LQKSJCygFsZex2zD/YGgofILZ0iv6AGhKKrhbObJqB4om3Pf
7lJiBq0JjxcGET/ouZajomwPtho+BwcETajZAm5vRUhKQXp2UzL0dMRZWg2ddqchkSbN9940PJKA
h1xkuaftudv0NXKzhmJq2xuOtQGDeJJeQ1tooPmuGmdnSHUm1g4TmY3220hSv7MLbSNEm4KnAfsr
QXru7VhecO3QEC5G9qkdjfW5XDJJxthawfELjyNRDXO3/BO2c+VkpX7Ra3GKesrG1tj+telWReDD
y503tcjxitkOtkfCYihxDEYLVQ4XQWzJU6Dzpiz2iA4GeeWgDiUW0vXpuTwHAmNE0wQob4m/vs0y
EGVzw/Jluk9lX8cXJVBNd3AJ/KAkg8cTk3gygYqsIuPR0MIRoi34JNnkMxNgBF1aRHLC2CMML238
y0EYXHWI5ezKtf3MrKlrx/u+mOwze6AqyYO9B6x1oUHc0GYP4dj86HUETbMkI3pMvfDsLAcNd/RG
ZA4wzhJtSYN3bW1TJftYMuAZR2G98Rir8FTe1aSiXBvTD3vBLqIcOac9YwyZlHAUJDNZYj2sK70o
odijPdzFc/8gc2MfMeG96kdTbnWNpdzTo33buNitsP/3YiS2d2i3RhHpF23sABXyi5cqH3aiR+Ij
k258cquWDKtkfkzJAGL/qO2jvFA3LqzDTRrGwXPUzk/ajPrH0Txxnt26W0c6gEQjRrU4zOZT5STR
WiujHukLVS6rYRyl2Zrbyq+Ad13ZJoNa2DLyuTBC6NVmUpwmIzTXpdbor3UgUQWAN2k8HE+U7pwn
l/6EkM0+Tu1mKwTSdjG6P8oBBH0RSo2TAR6Jps+dCoV3j/eJVseUGCdhJW/MwMMdO7WWreT15MRb
NhqU/vX8IhWPnnpBJmSC1kTwE8JuQh3gfRpljdvLMruD2Wj9TTwDz8hy79Knjc3Vh4SUMpsKpwj3
nTcKYHoSAUKxt5zoIR9GdaOXZbuRsYk6vYXNkg5nJ7jho8wOYlAfjofoGTR5dchI0kBEyWyXNsmL
YCOTW20DXzWOzuihTlls7GaiVRYLyqpUprbB9D/yrEeiRfYO+YkwYNdxtzPV8F6U8oks9wLbJ1HB
vXJqv5L1MYZQVNEZv/5617FxkrUeu8E2HQeFN9qMEMi8yVHxrBqIFYIXuDOmJZym0Kvz3BgH08QP
0jLu1wyb9EPDO2bw3c96PzL4FkPhV9FpZoR7ITqEXMHGPELUFbu26+9Vbid+Fpr1OvcUlHOBnmsu
7btqUuImoh3u4BhaM6XIjsPczuhylH4QXqnvw7BHfa8PZCfCq8B7j3/Yzk5TDAPZoukalJL5dlFP
56FUjxky7CA1+5eMtLec5g0Vi4mCKEXuywg3UXzAca6vh9wil0Nlyud5AW6MESK7yuSmVNZVARP7
aoiwP8fxYPiBKXmbNGJVYxGs89K8j36xjRQnDUqXp9fqkGjldihy96rp94Uwnb0kHXvFFXvIIuOF
QGBxFTk6IqPoqDstJKKcLaDpsUZXXtlSRnakRRUpdMoHj2xly5sYsWnoU2TMcqvrTHmTBLcOJSic
owpvm8kE9qRjeoADqG2DyMA0PVXmXhCDuhqg5Pne7D6mo/dJxik8Nxkd55wmF7D6DuBHCAM/mE7z
0OB6JPReT6OOKtyyqWO6dWmH400mC2/nYYHL+19Nqye3oA3vMqmiLcNsbTuhG9pk6QR0tE+PqrFA
3IzowJwEgFDmlTCjIpQWZcf0Ny9RdeoDjs1EPbnx8DZoz2MOFmK1UDIB6cAbt+7TZeDBc/zAXQCP
22NnSKDEI9kfpLhqhePsG5PvNUIprox866I/iDvajNxyDYtujJwpZGbcuvPOHKqdnbbvelxCtXfQ
buY3Gv3vFZUfbSdF5nFGBA96EbrQDEga+ykk0ALeKdkyYg4uTu0d09wi0aXVgE2O8OqmEZteW10T
r8SYhr2Tr4gcSsDWs6Xe4ISEMQDiKIxxZk79TApOl30gxi86IEywGnuaMRNiwdCpqNmDbE9a0oOi
NbLSte6lG/BM9ywDB2A94apv64ItMTpTODPAEgK2bQYiZL2KiTtxwGjMMORnhCpqKrzVmHYBfvHY
2puGjmVPbPVxBpqmI5t9Hnq4sjXdjU2VsTTHofEwzPjP23ybht2SBQKqUqTSXI9O3m4hS31WgznS
vrU/hcQ1jNKAgVsTbAOclprLdiJg8DtByclc/TWOTL9Om2GbQf2FEMnzHcAcFrpyHRnjlY5eaD0P
2ouEDhwj06C2RyNbu7uoodzOxoNbMGsnGpw0s8KAQWo2jxEFHNsKAhPYtve9VhJzWH0I2zw5Nh6G
iUWOBkx07gtadom9S0ysZGReg+ZPvGPh2SeFjCaeofgmo3aTFlvcuQ7OFCwuDkLw1MEZAtrPQnUY
3A4BEpS+JZK5zfCuzFhyEjr/oAQiMsd22CeDSWGLonDqIucqW5pBXmW8x111rieEei0hEUrLfkBY
PHmQHWyJB2mCxgyejJ1Cl163ocIRIZW+joKP1M3ubCe/r2y1t/vqsaXfgL2VJkftUaTL4lqlAOyL
HB1DyIPPoy1DSAC3y1AnP9LW2OQEMs9z9xi1wGvpJYqNGaSUJpp3gF4vNm/QuAokQHAKeBRsbLKM
V8nSDdRBBO1AK95XCrPugrE8MwLklqhHbUOC3RubI5bs3iLBPPIe7Vhn6QS30mnIvZvlpf8iTxcB
abx5wVZl+fLrL76+5evLv16muTjGYOJY1r7+OAT9tnWt96/vs3O4nfiE+WGP8eHf3/P19VTr8fIU
On199dc3Ck/HHzPqV399+ds/tbw1cdPhvK6JM8L5sOTPD8muqnM+in++s9FWxrz9/W2nhsDaDKn7
1//8Os6vP/31k3/9Y7+9S+gZ98WcZD5Ysnhefx2GbsExTMIkXP/fH/92fL+95bfv+Xbivp+av95n
+RXDrnj00HLjNzuHFuW6bHWkSQ3hfkyF932COmBwxncPPCF71W43aqhEKjeaj5pyut3U09mfdcyE
Fk80P2kkaEnRD7emywY/IWYnj5ANp/F7n+LFUbRBm8rC1dr6SqYLWjt6GtoRw1fauVu9BbUTo0jZ
irF/DqPCOzuQYNFQBoemjTAyMCFGx13nqNQrxI9mf6vPqWJrpeUHFUTHxq2Kq5LZu+1UV7ab57fk
o43o27YFYR0+BQiIoCggtdPQf4EtC+8S0imGxbWaxu6+QHMJrFiOvnuYC/bn2ji/qzi7pCPhhEO/
Foh7gcTjUqDbh/adp2mSjQs9bDhk4LNXatBPiTIvalrmEAHmAJdYAiBkFXK2fdljz60n8hqk23Y7
21G7SNoPAdfKmUzoRSJfbhvZRztXu+2MrqZFgqnK7ImdqPAbEKIC+1e7C4nsIfskxEKPUtlxmHZx
0ppAY7rZAeKQ2W2m38e0ujdqdn64ELvRu6NqbRAj28PB5tJZOcZnxp7NMDkbbTT4wsJymjhAGJOA
OBNc/mvH0OLdWHTqTGOCfU8fbMoc3gt8uRsNy20+nOlrvOui35VYysPUHUkOpQ6KBmuCSf6YkN15
FXm5H6NFXJve9FoJ79ZimrRTiaCTm2t+P7Tdhq2i2gZdEtOjTS+VGRAuEHrOfsR0IDMeqJL0vsgo
/Z4E8qGwskMRgO5U5rPRa8jbezYitZOWHC3tdDNprhQV9Y1bDn5YXzto0K8wZaP75qqHO+rWOArR
pYaIFMd5SvhZ72DwAPXjCue3OelgL3MssrNG3An6vIgM2gPzm+6Y4rUW9B4CMbi7QlXrGTTBwe1o
eURMMicPUkIBgISM0XgzaXBYXB3o4td+0dYIOyMAvMFzADMJhEG8xwfxmY5A13Pd/AymJNqN00BE
R2u715EJk6jniNGZ4Ch1QAtNXXXLr9acc6YJBXPlay3BoxM7P5sMgYsWECtgxJ1YJ5bV7bso2WbD
tqjQe2Ge58yQBizi8UQ+X7FB5ZvcO+On1Bv9wA/hqx3zdJN3sI3/D3tnshy5km3Xf9EczxyAoxto
En1LBvtkTmDJZCb63h3d12shqmQllcz07M3f4IblZRMkIwD34+fsvXbl/uz7Zji3pKeh2pvn/NDM
Pg18u7tO/rruiYKbI6xV0pqRUlNJlsnwmJfhaxbJb6ZIsoUZEHvTMQP+EMaYh5siDw+9hyY/llgk
ULUx0A2BcZYzNlk2ux+jLrn07YQAhNIN6Ro1j3aKeZvOEVC9LLuEZrWNWyYCwsFZlLQBK1fTni2J
NzOdv3xB6wxLmU3ME6L7rNyRVPUBvo/gzpxGEmO6167LnpbxwKQHVPCei8Mz6V6zLro4zpcgvI6u
qXEjRAEIUAEAEnIhmvBpMbaKUW2TqCeaFm0h/ARSKEVtHprG+Vlq9Lm+xNRmOti2vATNiDVAhrBr
9cPM4rPyzHGv7flbpOOKkvnFqoc9VI8QhdtI/Emvg25LJvVfLsABuSnO7DGV76ZHdgZ1/j5UEmCw
4RESa2PwVzM0HtviAkSKEueI+m0a/ByTsf1OBLvAhiy2+Rc1xqii5Az6/TS7uK4ShWZxGT5DJn8O
SsyQLBjvuWMXuyx5D/BB1xbhFZ0I0z2RHNfKAxo6WydLEic2SqiZU/JqJJBbmClGG6/BGwxwu9i3
304CoavyKUIdGi1lShLDIgvc6qJ/BZ77aDfp38Lwn3wFUFeFclzPs8SF3CHt3uVNxz0yYWPLiuvk
WGLLsMD2zG8Fvh/0MAmrUQP6pqhWpJP0Wz0Ur/Uswn1apPABBnrgQajc7TgDVfeMfOdVhC4UYBNa
STPBVFvX5MdkU1fdUKxFV0M8JCJ9r+uO6YQ9kHvG5MMCRrwmLpjR9Ry9p5n8YzUT9Jil9TTP7ikt
KSk6gqefbVJwUcyLcWi2TuPZl447IG6Nry5lfRi8H0ZbcmAhjuKKCQEbvPPumRrI6s9JCJKjrJD4
smI6Rp1xE02CqdMUpzlbeKmzR/aDx+wsDlu9N0r/PY7G5NyI4tOl0GuUsKBoeZTwIe2yYXRfYbge
zNB2MfjgoJ4bVC8GETMJZN44GDjPFsxJq3Q8iLQHzaVyDvThr1jGCKxt1R90Xl0T7fwkLDfdBSpj
9OHtaYr+6E2VnNGK/nFHvlbbeOhR0KMmDtYdanbq7wWRkXBlxoEzbX0LgCWCvPpQWDu35LzhJ5PY
Dbord713UmEDkiuMqw1lfuNjtciSbLoM4Tzg066ibdioZ8ulp9HI/LXTsFQNzKWsnhxVEwzCfXvM
U3z1bbwc8brOOqlKvdYB53pf49DRgEC2tovnMpFU/GxVJ9ER2JYm2C6MNoE0vwDfRJ8fHBX9Db35
iFCFlBxCcVbGwGR77rCYRgoWiqCbuFo6VIPE7xVUbJwins5jWhyqqD+S2LGSI/BicXSRwwIKRIjn
ZMlbSCMTPfFIBksy3rDgvSJ+pSlsJ0ijBd08lu8BYo/R9ITaYqw2OjgX/VgdWhJEt04hHQTG8aZf
blIRkBjHT5zCtNgzb03ot6FMx+KTpXHBC5tC2TQNahqMFlthRs62cOiA0KxoGcPgAtBY46M/ZZIT
dtJ6PllWdbKlJ/Sc6tLfaxPriQejpbLLb/riOSzeNTKL+jQzoP2IsuhDS+XSJOgojszmbIyM0cv6
GM5EbTZtTrxgMD/muJYbqLRnbqJvp0KtPMSZTW6OGFeNbT0YA2TGMCL2aOytHxExHz75WIU8cNqh
UdfVRBwC87aq+iEJnPSh8dwjMB1SvRlg7joPooDb2DufOJK6T08bDm4uGBrhnQMLLBkZHIdJTM9j
uEc9Z2y7tt27aQvSiQzcdfLTIid0VWyTeuLlMTWgJIORkAr6TWuDIYTy/g7a9nmquvcmZpzdxO6H
rkdrZ4COlqGNfkldRUxJIgnfRMJ3FpF9MzqgCe2AE03Fjy63P+mb7kPq9GAdnCbc+Eu/s+s+Qk3K
XjV52HclSnNE6puG89iiOR/Xapy3Todojewp0DPRpRrVK3MCEgyNADiATJ9n86baYpFsonhqFqCg
nMJNn/Lr6No7zEZ7QR8ot/0I2JzU2KUUJxBA1PHVKcjvNXt6nxX9SCbvpvE4quClWKTWZZLqE61b
mtJYp6JtWtNN+ccHNRyfpkUchEmQwVI+DqvCMGq22Np+iyxmVDoyjFXXpRYTmWFiN6rKjZYVTi1S
mtKDG2NRnwPMxcuDFxnEhsaUTqka/vGAJwIXlwcnyNFCn7zlobOwBM/CPnQlLqdKa6gXdriqS886
DTmYS6VqcwMcPzkP7hsRRMwJjHz+RJ27zWztHcwsGE/12KJAsytYQQIr4PJgCAKW7v9iu3I5Okjg
8MvHMuRxEC5PmZW2JxV7tDKXf4VqYIhqDhGZBqZzlB25BBFtqdNw/wv/9f+2Lpbwcp+Ja+HZ+uxo
PNF9rWw6P4qsppkpYJlwfgBlsbCFlR99kKUZAhHfTmkdHu8/s7TxtK3+9eMTum9dEQb4ZAmuomWd
4gkv53anZ+NF6pFU7U8GzS3WPj5//6IRZNd2tDAtzXbIAq066BjIN4DLwxFya84fkSeIKzdbxugQ
f9kV6Ua0PQABI3YyWIfgi0iU2JQJF2MpegWImbKCKwD7qVgeso5s9RmaDH9UIcMFlYwXIKnDhPQP
jzCsHujQ/ZPL+Z03kkHh+DX7ds0MzCG0qVGYN9n0+EsYdmPH4/x5f0jZKjYjbauV1RoNgytStQBq
bVD7PqRugQa1VumGKg6YQYR1dVweMqNDMsO4XB1aIkALRaxYMlFtD3gsPjNnVkc/IYMu952Tl0W/
GreBB1dy/SqFkXjK1On+QD97Y2qPUnlovAW67dPRgM9+/+T9X/nyv61fM0lRABRLzdAzNiY28aW3
5vXje5dDokTNHJlLB8eKCabUb5VrT7TS1Cd73Ccr4G8CfxBAIaLpsY4y7UcukMED7cXfqOLDcz88
5T55heJd5qC36WvQ5RXvM+faFZLVmzXaH6Zlvjs9Nh8V9mvY5c8kteymeSRkwtJHauI/kK42eEEc
/aMhiwVVH0/tlOWjZwxPKDDfu34gs8R4G10qEK//JfqAn202amMQACnlL8SXT2OLcSqoxUjEHVIx
vzwbNPnX/kDL3LJsWE8KATul2cxAi1EfIRgAQrgwKm+6ZPHMoW750L8eOvpRDB304mKGabN8MseU
QwoUZ/blc//2pUm+XHz3p7x/WmjlYf+SH//2dX3Qo6+/f/D+dXMHt0g08lplBVOhsigP+LjzNaOG
v40zXGWO2qUJkh8hQ7xNS7epqCfjzaMCWHlFgMmlFRvfOBdp6J9bTeCsm4vrGALLYC74ZHT+Y9i6
pIhAXu8aW62GiDcE/BnmyPBZ2sskzDF2EfG8NRzAFbYpIhN9Rht9All/VLX3wi1nir+6r9RjDW+o
HIetU4HJZfG4uN5JDgR8+VjepqBPn+0C2lQzUdyUVZae3DE9j10xkuLJbdUuvbtosfQbtfpqkHnu
KySfjVUQKl9ZB6NqXjn2e9R0zd5xJMsdZCALjfKmSMoZA7H5YqbNeCDekKIbLoPnU2NMbNd7232w
2+CAgaq7jTNYnE6oE9zxIz5Kb+P4AObB5x1ijiyUiiiuY0TmezqRnPWV+dfzRu5RIK6kAvXr1E5/
1GNFiwbIjMeePw0fwvT7k1dlv8wkVzvLdX93OXmgbvekmvzmqugbaiEOv9jYRBExvXEPD8LaC0yM
RxxK60FQ/E7dXjl+T95B/Fa0JEHMFYM6s5i+q85/byzyfZplENBV3gN3xxuwAfQGJiyYwvZ3voq/
CFD7wWrPn4i5ybY4S8TxqwzGG4FTtWbeP+dQogv80Ts11Lue4FBmLrPeI/n6Y3xzzhouqe++mvjE
t4hQF5SN/YrjBB+TBHlkqJyUmMj7i2s/3HfzNYQ9FTBpOzHHLAIDXXAb7pxsfpEcVgrHMvcmwE1X
/vZACHDrMvtgrobVGS20Yho7evw+dpgsWiowepohku7Dep+0xY1WL1Uuh3M73g6GddCdvpTjXO0c
A/QP4RNr0nxuxM7/9Oz4NkT9LUUM4OQcKAcZExgUQuEYgobWdbYh+IT8ouWkuW0y9zzVLuAVhlcZ
ShLLgcLqWeNrZDIELtv427Bni+6CAW8P2o+vr2MxfsqMcjW2h1tWeU+tS69COc9i6D/ivP9RxvHV
c8ZDSs/eSWsiO6bip++hPwN5sLLJzuCKrS6ke/3i3c9wh0RPbh7/ptYCWlXGR2vKLiz05Du5325X
XbQ7/BlNSZA3RyZj+jXmCNo6Z1jyeW5zWbRrU3Vqia66eMX0VXT+XzgmFMQOpplWcHeaN7v7RgPz
1ZvuT+tVaWhqKIqBMDTV70m4vPrxn9HPaJ6FDgjlMX2A9f+ZLamZSCw/Sbd6nwJr5ExEzGPnR9yi
ig4FHCAE7p9cl8k2FR5N9sp+mCLxrnw3hoTHqT3Mxa5Znge9SEtRj2N5GrOz7bcvJvFETFUhW/lG
sXYI1F2h1VlkgB61HpQeAV2LITvKeovIAo+k5YpfPOtEvRHYK9NG1ftyLhn1N+dYq0+VCyIspg9C
F7KtZlstTJAiXh8G53YE9tKSAGQ4j/FoN3uzXFhbDT0KNORmOQSbwRwf7N6lC4Yvf9LZvm+bizsy
2OBw/RhHFrv6Y73YhmTz1tLkJevtoiDIgrJizbKcDqxjfBTQLFxmUrTW5G+iTUYkIM1m8qEwWZGm
9hX61e/S56EbVg2d1xFvdqqxRJYGrV+cPKxWXIDkvND+K5qD0fqEM/SLTviYDt2Tto1fYeA/8wpP
VCLs7f1tilh6inpL0txGx+HJ0OpRZyHYPudQwccsiKQgy/qdBpPtib+In0sdMCHwsueqml56NX/U
Q005ZuaENhWXNmcAYvD29A76R5MGlpn8RhiS5faTnWFRwZr/hZugW4NXiNfxYO+6RKCocfo1TIZu
X9qYyMMOKcmvCC3dKujDn/Mg+q3J74F3eoiNG5G1q0zMCGqYV2r7i9YEfEgsSjKsfys1EgMISKqG
jVpNf2qNDK11Q2ZXuK0N1b2Tl/fG1IImmqaDnOTDH1WBuepN/0kk0V43n6Eg75tT1oMojGtqzr/9
JHgfI0ahTAoRxG1D5RCTGZbvRstuW5HFEsVgHKj92HhaPLp+aIJWwER8N07L7gfDJLkeUr8+YFXA
5tX36NosQfUwTkfL6r9DxfmFgPtb6woFxaQQBDmDnRrLv4K2KJtr/xS1ITclaoIpbXYck1/n7reR
YDvSWcvVotTZ7EMuIgT9u7x4KVoT4xgwjHUV5/B2CRtJi/7XFHnJNQnaj6hcjPOdCB4juqkrZslf
JkOBA+4n2IVFVRxj1hIJYhT+OZIgA6fbZjZ4PdPQnFGD0gKdLftSzfRZhUfmTh+Lh2CR0ZN7cop8
58EfXYmt+sXuM5R6FfIKEzWeE6qUOYW75a9E97O0l7Tn/sZwrM7N3PESD3hFdDjsZx01B5uD2NbL
EmiJdkTsUY18vXI5XwohTMbP3d/MHA55gOyJ+CTWV9i/Gw8tI0x8pFWlLsBNKR82p183a8cMXgkW
rl9Uijs/l12/p9xMQMVpGtAqS86lMz01zPMugVTexU3AZuEtgRTXOBWszQAUjmldAyv/isDAXkJ8
FACpwsMQeM1FLw9+lajtaPL24t3D8rv4TqYxP0Mi8PeinstzYnNAzLKls4Ra8tTmOtgtNswpL8wD
/bNHN0U9d3/w9UwxW2yKBjBh5kDATTobTRBt/cgdHEprNlFS7YGAZkR3G2wlD/cHc0K5ZwQozeV8
8xncAwUZFlciok8yjYJLmIdoRdwRZ2FaxIce1a/VVBLWM42tOgQ1LquROFzdiRdq1f7FO9axmF98
JysxcDgWcULgP0PF9KsvhvZVmWOxwxVBlZim1p64Z8TXyjGe7Oot0pV3u/+PG5nTzlxm+BWwAvJ/
BuCR3F6Qg1F0ZwAjHuI5Zl91qWZqguLAPvLyuFYpL3Ff/ukkccu21bqXfMZZBQv64DKhW7tNN69F
jPjHC+2HwBuRzenQICMLWwQRtoTceIPczoOl9pbFcU+loJeHvoXzExgM1wvFs0HWlHPFlH8S9FxU
8DD6+8GuYcBaYmOl6jCxqT9maWNuZG9WyPD6ce0OLs+5D5PEvEQTW1xnEc/AAbTmTR7ByErNkSGe
jzPschKk7aMRYDGKKSfy1EzPeuzZsNxDSkClmolFzRJzFy8+S0x0DDFm4zq2jt74MbW7q1HeIY9R
G24zYLIqPBhjOnORNmCoIT017ExJxzfbItq5vGT72qURbyxxU12n/M3Qo75APICJUp7CBEFlZ4OM
n70TCZa3qk+PJo0/Kiijw7307gvOHndDr66BAAqYeMPMyW+wNf48NtCt9NOtCWD6iP3gGo2Nd43T
Md/Pqn2sZ3mZOyKIRq/9zHrjO5CDREtaANJa5C1VzoGg4IVAr8PRNczOeYn5mCKwWPkjK8ysv+Q0
Pcx9+VKVfcbMkyRGMryJH6aGsyu2zbK4WYlnbB1ifLd+MUGc6+XfLBxaYi3GFyRO44OXhuflv9lh
9029YR02QfMRIxJjrBm30Ab90Hqtp2R69AeyRXvWfxvg4DjFn0ZePVedsRrNKETIQohQNuW8R5Qp
ktnZJoFAvpYV8GsEUGtjKoHBKC03QMm+8rRDUGsDO06mar6mye+8dIIjh30aqG4H0YRo1D2gGgvz
I5Ziw3WuWdlwIm6xZEcBTbA2O9F4hXNup2rpNZusoIIZmfuBSya9qWj40cCiNGOtD2XEgW0GdxOk
XbHtC3meRr1YpgMA55RMrgnGNcrsiGpGxQcbMNAqLUCu64IsimYIT7abc1eKXD3bJsEO8jvMgpga
HMX1yGj1HKbxTTu9cQyZSavIJN6PjMFjGRMWko5Aw/wIAVbeF9uCHuFyjYuttmkNz0HWnCdl7pqS
DYM0rGOsazILMF+lDqn1bj8/5WZ+i5vCPUB/h4PimcmldOBiZaP3yH5IoHL9yS0kjrGB1tMnrO7o
mdDUKjp5llW9W0yh9q5WX2WaEnLuJM+oihe3yXiZUnl1NSDzBEvVqiuH9xZ2xewOqE6YeYwuzVkX
CmlcKQDPKROSef7Z9C08ktq5EAFKsmjNicrS3N9MkUOslOmJ6yuhl1ffnHYGN6wx/3g17vNSHvWM
lCZ6Kute4h93gFgaawfR8oId+8hRRNgwwXCY9Bi6S/llzqaxKzOfHjoTCVjH9SYMFLGEdBbur1hR
qh4ExSPpil3YYQud32rnIARdu9r3zh0v7aZsKzCAkhIxN8FmZVRWKMxxf6IQoQ/MU/kyvXSB89Tr
iYppsRPfzX5iUM7Z5QJfhw6cQ89x5oODov+hls/3ryL0G4VmgKcVTAFi75IapI+B2kMFCHjTl3QV
hRDB8vfe4AZ7bBhUBan/YNpdtQnAvTSyTCGBMDdpXIQjmU+SCOK4axV0Nt8LXkA1u7s1U0TGVzQV
r5z1mZnN8YHZC/DGjGITN02VfcVDJA6mSzMYaPk2c5KvUiJiRdIC7XXx2pu93A0DA9ySEDXAp5SX
Ceoqd1blnggOpuPrYkEJYADHpIlMz5DEeeU/7XrA5o1sdFtNGTh4Bpx+iXku8j6h4hlrTpivqeQp
CQDs11ETHnObVxxdFKiOzFxB2XnVLprZJH+VzciPzrAa0zM5SHiT2qbiyju+PQ5RS4ZgF7sg1Kv7
V3oZB9r7kpo5DaxFGX6mffgaKUIRYmZIyNc47Wpiz4bA+Gv3IOOKBr5VPzOhyTBQt1hD0FmtZyRG
RmN9s54uFrbsZtb04qwB+ozp8zOyJt3EMVKIgRiKJO0viWP/8kzWo0y0D1VMRS1qbLoW63zM/Bg5
I/eC82gMkjfJcp4bLpKJ38rvjNcxx1Nep9MniKiCzipTHyPhzZbk3seAG5fWWiy6brO8Mgwj4aD5
FHfdSPDDiMKDBufeQ1xoF7m/0Wb8dd9P5sY75lF5nNJbbzm/45qjwz0r4t6+a200QXzpSC05lv2P
GCAT4ZeGgVOzxA6NCCXh7Xuw0kdJyOTercfinAapeWgxEHRajbsi5pDrW5Tzfj4Yb26sxtNgykMj
xMPcud21hblyrZi5F8xMj15WjselBnbzAdCxzaKZTPKT3At5WyBPYrRaDH/51rCt/papZcIzb5i1
lZthGNNDqd3PDm7i+f4AR+tnHBvRaTJqZ5tXycWIQH+t6cz1G5NDyLmcvY94MJDPOtMSHCiSQzjj
BGcdfWbY3u9nSzzXjnJ3rCXO2dbhGTEK9dDYbWqO+IfGb35Cq7PWTWc+xZpLVE0LNJ1NcrmoxEJ0
IJ71h0H+5SZVy+tHe+3kTDjTZHiaJU1Q/srLGBwZ9gT75cwP5MxbIXASR+UfvCYP9jT53RVaBAZ3
jdjkgyBSMsPxdJfdmrq316YFHUHz7lEYAFGkTBiWk5rVWtG2YwCjKkZ/3IjRsRLJj7RHCZp5uBmo
H5+crH7wxghL2bxpcfd0hYfatE24lgbjoaKSQeJA0ZS72YtUTokM5w8OO3/j2giwTU7rKw/tEL9b
Pa2rttk2g/uuap8M6YJyCa7ctuya95bKeN2MrEH3hYj2SgVcwQ5Wdcd2DGGO3GP7ay6X06j2OPsT
Cqwa7n6PuQSze4pbMGZjwuEWOl7hMfWns9ZvveKxECBLiOuAxAslgkoRvYgFiY8pMPVewGqsO6i9
BobrkLJMwoWh1GdkrCAE5+0J1wtq255N9f46ue4PY0CbJk088xaOofsvTH4n9GyqLTFEbzOF4IbS
lb0eBooJwTdhiL6LuQQQpph/pomgE+7JjVFJ3FgasYQ/hBStI41MXHV0FLhXE+FgTyxTegYsWJbJ
UpMh91GK3Cd6PT0iUWam3rHKGOMldXxqvfhrMf+rLv8qSq4mhLSIvU1jYwFiJM+jf4lM9T5xWeFR
gqTyz0tQtAy9UzzfkdSv5qbPWLGyifWRdPkSGnAAmq/1j4kZ/8BF323KASMaVAjKEr6oUt5+KhyO
viGhtfTW/ggM7HTL/I1oWfLDh2KeWJPd4UrrmhhRcDDrBOWnEyEyQR/QrZa299rH6mIWz5zjHyAc
0ksxEcwt61Xf7XpEEWj2Wcm7iQMfUe0ASCj5MIjQqrTSr6CbrveWOjYSmwA89BgL5rJy0wl4q3vx
lj4lS/tMMNBCuciKW+1BZGaRWRnFlzLhAschf00tiu0MB7khY7sIu3jj0D4nK5v38R9roh5gRWXD
LhjSr5yh1bqxMcuQ+5lYvX3OUwQUzhBAU+Vu96dHziTxQ8MUikhUPX30PfzJAlXBLvdIginwHIrB
X9oZ+k9CQ+dAUIy4+ZX4M44vUVBZP2lUoHgu5/mSSDc9OPbcAiXz7I1Bg6oSIj/Bcz0mjqWv9tgf
i57DX0CI0rWnxinyGZ11NYX7wA24T0IIKSXyTbT9XM41yINVA00WLkm+SdoOWLFRfjmlCcAj535c
rpDW1L9VML1ZVnmFKfAwVOBAwhZIFqb3o2jlkd43hxwNupCG8mZYrh5HNCxSVIliWQnGABpgyKJi
54bNLcUdJyP/5wxF3MvxObsy+1jWQ+4TVAfeto6Tr9gLX6useSpn+UNN8Xeeu4eYiJs1XjayVnxn
jWgGdqDrvTSU1/ZAh9BOls5+Trkrl5uoGflBXUVjb3YWK2RRP0Z1vMbqy+VdU3bguwWiPNF8E6zI
Qd6SR+Yd7ht2yNlWWGdMc/BWIycHFQulOz33Z6v1v+oFiCoD3IHWkfRc7Fmq/h12cP9NLi6hndfR
Z05O9it+5jIoplUJCxSqI+Toks3X77m0JYMUNr/0y8VMTaBZcFjuXSvt5l3BrzMSIzEqlrtWpBkU
WQWXklpRL+XEaIc72eBW9qvHsOZmEDCE245WtxPJhwod3ur+m7c9Lu3UnR4b33jRvTQYx2N/o4qo
5+DBWrzB08xGYHvYN1XAIkdyhxy9B2hm8+EOorrfLlEawOUurwbaaXqLvL8RJgStoWo6NctSiDge
w8a7u3yY+4EoQ1JmMZawOuCv3RSAPyoT8PgkH4yGdJdZeuQmRSL8m5DhtF8+LiakVpSu/ibvkQoh
GWrDJfRcMjGdrnKAbnr/WcvXEh/9BR6JJIgaZs5y3Kk9Ya0tmztJJ1ccUUuXnk0nLjvSDWyFhop2
SGkwLSGLiwkKF4WPpyl3oX9TLS0Hr/zLKuxTm/nYxxZOVpqUsAvpKIbRIrBz+bPnIJ3gD58dHz5V
vJztC2O+ZpXz26k5qYQF+3NMC9qL62CfG8LdUvm890G4NVoOd1z9EA6xDNytub4KGaBbS6dwLLdh
FgE95Che5JQIpJVuPOBHDHcwZBiD/dJYxNIib3PZxYmtS2mc+AZHgWXb5OKo8KTPeywaxnZucJ9l
uDbK5mfFO0csR/DWYawxE+Mp6QAoJQXoSF9qjoyQt8JWir3ZJPyhXfciB/2ullNW3nogyO0JBwXb
tC8Yl8fDLcXbvcnn5GuwuOlb6e51ADoU6jIsclwcGJDaQ4TEH43ljKRkDmgZL9fjcOcjVT1cauPv
fe3GS0ejwUTBPlaHXpESXFW8ZaNtw6mvgftP8k9efIExG38wBoWye8FFhxA/R9OLk/loZ8l0akzQ
jUkog43jpfUaWUP2mNJ7gJIIDp93G3QR6eORWfkvjHPW5UBsAk+xwyiMPAj3nckdBDcz35Ib9pbp
CSZ2S7IM1DBG/EIla5qHA7FkbEADBGxjZsWyvOnVt9FEcfPj1ugZrTTBfOi77mbyO55TDyHb5LRH
mQzNrp0eOzpeM7olPw3fg9JsjzW2HHQ47r6PcA3ONTwNmBFmQkYAPJl2p2zNHhtRAGFuqAheI7lt
bNQN7BGmlinLn00b5U3F8o2RpkfUZ+n02nGCX9s08UpDlLeR0+LzjIBToyf5B9Lnv+mE/wmd0LLw
3P0f5v//h0748Oer/dVl/xec8J/f9E84YeD8hw1STToL60Q4cnm+f8IJUfr+Bxphx4UQYHq2v1AC
/neCMXBCwaRXkG/sSl/afKqrtIr/5/+Q4r8EI7S8f2OuAFlxBBxCZu7CdlkY/425ktvaEFMY95ey
l4pW27oJ2ys3HvSRBUFy/9e/Hv7rH7vjPwM/wSP0/3+aVsbGrooqTTfYtIt0d/9ZVeOScXH/zl6S
ctx7bPT1Yq3In8J8qM55sGjVrGHf+DSs0Um9xsN75VfWsZwHLIQ23+6b5mdhWEeei2IXWOipLNuP
4iQ9b5fWDf3mX1obJQKx1ejQpLdd3e9FPKJd6uf9ENTMK+IftWYzbpHgK8N+UwzPiq7RN6cGvUo9
GoF+r6YTIN8rheC7X6IMzVv3ihGQQ1aQOqd68I6Wjec0Dsm6qCuxNSn4V4Kp6yYq3r3A/TUMS3GA
CW+D8XxdT4gvHDGQIG8Zn8XiSUcjaB61DV1d298mOshi6MloQACibSvbyZGIWRFV18DwaQFywliF
OMfx5oZsf8ksVi6mazkh0kzNjk7ZzmPvRpclm5Wqy3crjQ7oBvVRGv3fQcZgkofyJUOku9Ia835I
lP2O8j1mKraqbbASvFHsWOgqQmtD2KZ/oB3AMnbApFg7hrMrh/Kh7HMgkMgpy4RDUjl9h/EQMKJD
rCVTsg1oCF88x38PoiKgbPebbd++UkF8qyigqyvIi5gSlD9Dld/auIn3iHWZSw94LYKPPjVfZrdy
dlLWuOeLp7n2P9FEEKcFTWddRg3SMt3TAeaIhLapO46ZcfVT+2g3DH+Ah/9ehDDbgRV2lZjyZxpk
2SYcsC7m7rsYSJKpygWJJygXtId4JvYgaOsFzRQx+jUfwlZcupxChCMRKV11MK+RYmUpeHO0yI0I
fvWuyR9fxzhs6UK3tQppMvyuevKhUueX4cXdLhdQGBKXaVSbMb7ql7whbkjcirBrNREJKoFygDyD
cZqfonA3Y9LYXPk4j+CHCwdUvk1Hv1D2USdDveoHv9pGbvVeVl590BbcYt33w67OjaNb2NuuKbay
Qf9qzc7zOBEaFGFjtHJ6+baDNtlGLFM3JI5QT1Ep4qPFSxviaXaX05gVPxQRSYlmbixNQL3mV403
ZuN95W3xFTeaDmjTM1nynnEa/hGCs1/sHHVZu1vXmeqTIX+VHjZ3r0scaAzTJRhQJE/zd9qP4dZW
T7K3LWIsiKHKcv+JQ9fKivKfWZyhKUbDlxOsNzbtAZVKRQVe/vLrCcy7gpBv229+jblVD7xXnOWd
barwL3+NZv2yrK8rn0Mwb5pEXoBduBnGg9Iu5yO8mTTYxL4cQxJYwuSvmxXPLI9bZM7pvtJRBSki
YDzgKvQvFgEvW4mwBnMCSWklIyDBwQRQMYmnywNsUVDSH0kx6U2aWLe0dZ8yRR5SSkLGGoktHhqo
LiBY92loJDcv6/fI9yyo0ESogMpAMC3x9HJPeOlICGHp42jR19TOXlWhf6fcXdKgu9HzjpkESmKa
1sW6sEx5bhAWzskHkkOEIqrDGwpjHQko498Cq1eC1pkIW6RgBDWnw3RJ52HP3/I9R7282oi5xiTk
0iBJWDcgmBX5YnmExCTqvINXEEPtZW+0ziCRejVt8MC5Rp7/RQtquLQOmYJZehBhRxin6z9XCR6m
iKkAnk5vixGDNrX9KJIRWWPvzlssWtPWcDiOyrmbnmC0lo9hw2xZbWpBVela6SfnpRPudnqyBvpQ
UdAlURMhahK1DPj3XefjATbnP3Xh4DPVw74jLXdrSfmzXoQE+tpO27ThXFLLjBjSKcxpMTs34qW1
iWE5ac3wf7F3ZstxKm3WviJ2JDOcVlFzlWbLsk8I25KZZ0iGq+8n8f629+/4Ozr6vE8IKEmlGiDJ
fN+1noU3Bqlml9kFKrPkSSfKAm+/ufUG0FXton0fLA/vak1Fz7DwquW0GgND4qiqPf+hDINQUk8k
Urjd9CZALdeaNjqqjl1M3MeWOg9xmSjdlrgPzAEH8pwqEE2HzAtBfG478y5L341CnELbOrcKfKc7
JWu+SvughPDGgMSjqdz7g36t4uod8dY9N4Mr3ERELzGDLlSVRxoD/S6q6D0BfGzHn4mBFgWdEXEI
cYHFZeRW2f+cwxlxcxa/pH1XHyWmPsBeC+uj/mc69dNW86h3ea5FXbp+K23q+26C91dLwLc4Omc5
DkMyUryfS1/QvYhtGt8UEDuMG2lho8wG1qH7LFqG3L5nfe3cmTZBuvMUV7fY0r+zYH9q5/lK34zI
bjmXVwkAicgApKr5q95b+rmEbHDoS5i+WCUevLD81Aj61SH92a2d4l5ZHCjIEI/Ak5CbMIa3viG2
DUwyhY7AzCBGVEhsWJd9+LSbIBJrzB0MEj4X6+JnXMulR1Qe4DAKGuY3lptba+C5I3f4WfuFuzGs
5Fr1zkLrNHmci1ccOvqZGxCtfACOIo922ez8tPMJyDx+xRq7cRDGLR+T7T7xlPCVQQbEIziBRKiU
OyO6ZmOjAXSPL6L2S8xnsX8k24J0EuPAL+OfbhrC4PsnBD3US7s2kLXvbgsyrVFahFQ1BgopSQVH
ZvYpM+v6RyP9nW8ZBPI59Rv6BFYsafnTl/q2G0Vz6JnSbeGZI50lLI0lCjWSQo4gJagbAMvYWK1s
mV3A+qAGSudfR+jZUFtxGNiiIrkkEZFUSUaRwk52Bi8Yqph8YB4J8mmC/O+X8Yw6Lpe7LhmPvTd9
Q0Yzbbyqc/fSHD8iCmYVOAMaykG1aF+MFJ8iyrGBqo3nbPocrp5sfZ83Q2A7CTnVNs+a7zoAnFOL
kDrUYFxrYBYRT97PPRQUBH9+MEQkfjka4qOC1Z9F0jlABMA3U3GYWbdtO74sMkq6duNZKM5QtqNc
wS/D54f33Ws+hoEBwzQpI7oJnB7GMnhYs065jv7gRjYNebKmlh56t6huPfJpHXjGZnAEJ9CUwhsw
iw9QZtl1SvCb90cxJu8l32SzGDPzq2I8uYjG9+DjCOjEMXod3Ra7iE1300YXHTiasZubmSi1hTtr
Hbm7NCX4Nef/+iMU7XImc0SgoqPSXuYBTrtNZU8QbDraUKr8Q9C3TuxIGj+Rq5Fdba2G2oMuY2M5
w41zgDlIfmoWIkqbCHMx5qB3t8vel1TQz3Sfw3jKtzUEFBRPw9cmXrzdPKBLb1OaUDP3951tz5+0
OsE5URK/2Ybmi4+3inX6rANOpf8t363Jh80aFwGDOuyUnA1e+wP3MGx3SXUpzeGH0Uf2vQ+CpvDN
nj6Q9lIUXv0IsDUJ7ZPXUDm0yrakze7dGvxhSA+5kS8R8edUdARfdzRcO5yMTopJrelcUt+aRLvk
CFnjfCzuUeSOB9slEnYGZLKlLezuo0WTL9pkwzhp7zLyRo66aVVHAcNlU3JfEyH22ZjgwT7skztw
ARYuMoOUTI0UZkcrqOPVxCrFFZyfLGZmYzqxSUQ5jTbdSeqrwAm0l1nzIVRDvUvNhtgP9gZjvDdt
oZ8MbWLa6I4mYrFxZraApTSqxs8acWmHEYeZZQ/2XexyYZMudJwRLZ5GbpsgxXNCN4TUdkzS77C+
kuLoqWm766NhMZnKGRWGKC0Kb7M+TEEqa3s/2qAhUKYfuVFc4Vj1lzyck2MXLo8ztdXjlIV4gqDz
TW5PaCUcoHMv3adc1mXgk6tyCtNGvBae+ZDC+Zj0ud9lRhTvSDTbzTrp9bMwL9iP0lsTejeSI+Wg
V9euWsTD1MRbU5/j62A6X/rEVqnICLFIMnlBC+Rdirp5ttFrLaJ0j0bx1AlveVgE8jaUpQ1BQEW4
8/2qPBBGRAi8CN39CB3zPDjas1gzvFlZ7EuoEUYu9M/QsyQzN2wixYhPvKzuy/EahWNHzZDJaVU2
zBPUZkGc/Wvzx2Nelv9IImYcIRaSc+1JbotolDDIoiQcz+ujonaDAqrnkbjt6exM4XgWSGLATv1z
LIskOTmGWj8Y9OJlMdPKKqOfqUAruV20AcWx2lQFYqSNKY1L1JjfEio7W6e08LVpDXYZ3y/UrjL+
/Drum29RbSKDVwYfPaNeygopn46JTX6hcgOtP1g3CQBaTUa4RKwJ7BQDOQmVGP1c8gKWbR5hXfrl
iVl3ZYEFbtC7z7HyvVg0L/61GZU1aH1s1rTHxqI8NXSh2A5RGdGwx0SxPse6EQzsLEDcw++Hfv0D
RWFHNawFq4FmfTYMTtCd1t3fD/pWgrBVzIeVFSGYF5yZa2F7WHdbP1pOkX4tqpyrIU6pQEBZ/89u
qBNS3mTJtJ9j7Z5IF+h/Vq+RvNVNzmGifgCsqj/7A4kqbazB8DQlgeW6ShQpS8F6o4mIDalC2gju
EA909fno142mPjDnmjXQyXfZwowxBMSx2rB89VWte1NhInZIiGjlrn1uDfJ6TD9hYqb2amHD1qOC
DuEGF7GZi/rs2F59ruphqcjGWQCM+uLIfaE5x6bRnLMy5wtej1ebEfOT5WjSJlntRH1j/20sstps
ONoulU9IWudObdY94BXWrjemL1L9Kig+fETxOUHu8evkW/cSsqc4QSeqp1j20Uaps41mH8XZ9Y2v
LjTfV1Jml+Sc1W62Or8GqFs10Yr5IU51Bx8jdrN1Y0urJqa+xn3WhedRROVhfWhZiBf3WYYCsvtk
a8oGY5bYalYLlq721sPSqtvdZA7vcFD7Pfynx2a1Ya2OrFSglKVEw0m6buYYzH/mQ6BeCSG/CCW/
WSLrg+vhomFUttvSL69DwTI8UWswsQxXFnEheTOcOBpLhl0cFm9xrALcWvUO1je0vpfpaajofTVm
SivqT6dZapSIGMiYaVDHnl2N+OA2oWkE2YiuQGg84QtAe/6HQyvjQgnaKgVYhUDrvG64pv/emx1F
jPl9vP5YrA9iIYKFM7NG/ufvHIHgmm45z9MPRtG+/fFsS2cWp47WIaYWTnMAU+dfuxaKIUbxgbmJ
ejCVtMiKNmGc//2bssub86Q26976i3LiPkz1Zt5GAgeiQR5qbTvFcT2Cq8tJpB73zfYNoQb8InVE
BwW6oohECQS2toNaK0lpUBFnaHT+/gtb7f1x6ADe8R1GldFjkUoa5n+e3jQ7LQC+nP36bFfjm+/x
8f+2y43/GOfWx/74lbha7KMsGdFtdS1SZuI0rPQQI0mEcsGl4Mky2yruq5jBc9KbkfpZxDnYqdHF
tcka/bVLrt8tcVMHOM9DNdvy5FWyxJipBidfnV7euksZFzB4wz2hrx619dsc1Jf2r130IsXZa1lJ
J7E8+OsgyS2cobLyS+uYWRglBr4L05HertbEZ2599fn3y18PE/Ub6966ievmyzIO5s5Q45FWk38i
GbJwS/5zHI4zeSyDdljfWaPe3rpXMn5O0kiOlInbwLABW6yPrxu7Q9deU4MKxogAeBRuBAkyvnAB
QY9edycNrhg17X77Oy8pVcPwejhFLStQQlWGc59/i0ddnqTVDozbbEzu+oxNanfUtTtw3n+ehOqc
dKKhOa/npE39ba+j+PnX+b3u9gml0Gx0PHr3fMG1GRMqr+uXf/3eemajurnTbZTG/zr519/5/T8a
vRbbsqBZvD6WxBHXUzkxg00sJOjrC1z/pHNqXD8TWB+YG+OCryeGnZYqD2miLvJY7f1xuP7AxHr0
C3r8fx2Z/6Ej43kmQS3/fVxU8JF/G7+1H/9Oi/r1N3/3Y1z7L0HAjanjVhAmOHRw6X/3Y/iR67nc
oR0kE/wAiv5/sqL8vzwsWbbr0+ajbaKCFv5ux5jeX2D18c/wfERZgTT/37Rn6Df8SY4WNnADz8J6
CMta/AkDzxiusb/4zVFmCjCALZWePfNmxzuPyrYAX7jbRRa1AyUqUJe+dPD8NeUR5NWEYwHTU9Qx
NbP1AooSyghEuDYc96HCzOw2FztlBroXbgz+t+ujC2mwiG0qyUUvjWCsjP7SYVPLM6b4HbUALfrq
OWgTe6Rv285xBmIDsDCZWo9puYm/qYAtyvDOHbq54pTQo6dIbV8yytaxIAp18TDBztVHVhXLwers
dM8UnAGPOoYsuzdrstEw8LZ0mipD/tXCQxXA3D9MlOeDeeYK92P3dTYF9Zc4vPPop+wYiLNdawiq
PW0M/SgUdIxscEq2/VylOWwEghe0we63MoyXizNHeM+sQ010w63V7XA3e/7GK+DzDWI5ugIRrNVl
D0YUfXXCXH/2ErRbmXcFedGelaBpK+YXquET2qAcE0PcEpbuURayUtfdUpZGLRCJLwvuE5V/tV0M
+3kcjXo3WVn2HKJkTep9m9/M1iFYqQcA1lr6xwKdc5u69Z2eU6byZ8K1MJYERjGLTdslX0EgJZDo
aelD6KsKUA1z0qNsHVla9/W+KAqWif2ec+hnRsd9a9bostq0f65ZUmwcne9+j5LwtaCQHiBT9AJc
TZeYZRci+Xdby5DqhhQu9dh4bKWB+G/AFupj+0XFK3ETV5v9PdljIPvGMRBR9nMmLjKH+S6FCWSo
Km4DErxC0cNCCl5uR3h8184Xu0Z65afNu17Z9sZuUKxlNOIo4xUPMf/IIXRhgzr6hgvM3AwGsH1K
57PpXkM53PSQUlk8lc8yoR9POpG3bft+O9Gg2eQZzJOZLEaweI+GV1yrubja4NNqJF4E8UyMwzj7
SFgC1ap0bdFXgg1O+EbvUIIvVYZ22HzM5uxrYyPIcavqecgK+lll/ppJjAZgkSigcTsh6AhpboA4
57hKcRLoBHV4z53pHkHOLmRisMlC3jnF1I1j90hThgF1ia7vC0mrQGuWejMQXUlZ5mhGWr0rEC21
Q0VMaB9VIHb8hhridKxGBNZO4x4R5uM90cbpJEVGf7CiIDwhpYWUWSOopCtUi/mUpNGLo8M4K3uQ
PrEofqbek9/HqJdoo1W+fh9a2rmP6DMOrevAyXoe2m68d1oi6IVzcBeaItrcP5FUvfclxlm9jV/N
Ot9NY/JTB9FVkA6Tj/Yx9BZv4yEwv+8cQBDz8zyb3S5HU7SzMu8F2Bh6rnaXZ+G2mtrk0OfU5oVf
I+Us0itJDUwRzQyfaCFKXj+KdaezqLcz1GStTE719za3wwf7ziRXlWmlducy6EDzZWzTkgWrUhgh
U9E/zyO1lUjIpwLDSWBQ/ZZuqmTZhKP2565E1eG2bRA6VR1Y2tihuW0eIdxNV3OZqCMQ6o5cZY52
sVm2tCRr61BUdPL0mdFJ5k+oOaxjAepQoDLbQ9jF5Tr0yx420b0vFx/4FZ2ModqGSfxcxc2yy+Py
GRggIPu++JljzTsQWFSyRtV/uMlZKxb9PD6HXXqUM+QWsF068FRff3Abyq1gyu/kDFA8vfQl8c+m
GTvbuoDWEoofaSJRUBn262KUzwkI0w3qVSy2Q+hcQG+6l3SS+qmkeSA93CNEYQwb1IfDBfwjMB5e
gNn07SUZjPZijCnBSdryTgJAEIfojOfpNdVtj7GBxra0vYMJieI4D8mjO3XTwdcrqQLouW+4rXMx
DDs61UMUuMUrxunhYujTcKEbV+8qZfgv6NMelyq5QFLTtxmV+i1nC6VJUGB6NMen3IPJl432YfDG
iUGHcXT2kyWg/NNuS9V+K8zup+F2FFrCRcNOgXc7yTv7EEnjQSuRWVMIqreZVsJrI7XkgqmS3njK
v9McF433uNz1qV5ivK0QRM7i4ukFuSNKaB9NYC4aP7u6pfkZ7Hp6MC3Xv8yyIfXXd25VClwmLed0
B8zNCZLecn69ila9lPX1NMvP2E3d83pQ9PQNOdF+vUrSGieyXnDF4Zkplto4y7mxaceuu03iEHny
avvVco4crPgsEjBdxseZHMs97LjHyWQBkZMOpCBFjgtOet0DyGOeLY0c5z61SUFa5M/CbqJ9BR0d
b/Ib2A5Mqk5+yImKx8dsYVGYrYeotLLd7C+3XCFIIlbdJx2G4jC402FEtNZMwtys06r/m4D+DxNQ
Q7fV7O+/n4EiI2Zq2Cb/noH+/Uf/ySv1/yIYxLdcw/mVSPr3/BOpkKuCSB3P/T31tMRfzAfpABvu
Orv899TTQSRkMcvhF4Rn+p71v5l6GobxRwAWgl76YRZlN2bMLmXrP1JLWhr7zdBE8dno4ZWDOqhx
qBwyVSiD9d2fEaLZBzsLD+vRunFifdcKQfd3zuqT1N/tpK7O68arZsyh664AXUN7d7nLEmIOrBgG
eo/EN/Wqr70AyutHJXK4xQ5iuixgFLYRbPCbaPDfSehbc+HjWhG0LhLuLOFEUucE+x10yH1YkFc1
IUUlJoDpTAtprvRJr5p1lmbYeJ8l2VeHelkuwzBi0ifn4UQBzCZLpxgDvQoaQk+Rq+u0fP28ANg4
ZfcQCZwRhknrL5/FdIa/Pm4HP79WGX9cht+72nGI1AuJn9oAVRv2ToewxFmaIqiSzNwa3gzYUjcQ
VShUkmEzcQzDWiLzRdCExgU6wknSgua2kiBEaMh71RJKyyLbJl3Y73M/Q9ARTQfdCO+nKIZPkoHa
oldDEUd8mMaL32HoTecSLqFGPF7nxO3GUJ0ssBdMFq0GDwfQtqWWn2pRxLB6CAD0jHk/VJfarLMD
uvCf1F+essYwTn1GjIZkDOlN94HuyQPiilOvOPbCqSmZNdUWEPlFN1BJeQsukiW+j3IWyDvhViAO
5+rScF8NHNWWHUOo3rERhTTg3QdKZ1TDqFMSINXdt3T3gkRnJiczXrG78HlkYfaylOmAFmeUZwSo
56J6SvVh+dYZqCDhafhJeCpCUSGU6INxbnN038SS51X+jPqednwDf6PsrKBBpLXxIziBmV9NOwyD
NONa+u5FjxUmUXOrWIMgNT3CR4+PObEJeF+sF79oFXJLI8+ddkdbo5hJ3YuLjPkS2eaHXIpxQ5KH
DneCr1eztYcEH2IBPRpL/mESvLs2z+XRxfxOv94lyz2T6TG03DKIatALzA7mE2L6ZJe1+uOyQAmo
UiN+8TR3V87QWIyGGMomR6Je9L12L7DTO1kWnWwhv0yDPQcmOafbXM37UAnsxjnAm0FgnIWdKsIr
e5DkjFNwLN+T/HGOkV/hTyP9akT4G2v2J8nMEPOZfUb9UWwrVlOBnPqTxsIDhFL75ESpyZdGwEPP
dea10I5ZTM1PNdKXwbPecwqqX+Pu1DX2ZbAQ0s0g+3WZXS19MYCCvERL+UUnJZiQtsQ6xgmB8131
FGHu3eONPPpmCXwV7sDJcLAzmqRaxQnKMm5/WJoCLNd8e7E2bXpM44EfEzGgzcZej2FlJxhtk7y+
qwqlGW9Zf80dTbVqK9vDsEQP5uTsDdvZ4/iGkoPPkNAblryEs4lDX6THGkbHtqnmfYy8ZFciX0a5
R/BnjpFvsBaU5P7JzuPsZujJPTn01c7aJok53hXzJyhmy8GukUVpHu0sLXo2+fVb6qV3QnhfXOmd
uhE5ha6516qwHiai2jdF4UsmZKBcfQ3LaIWFquM7viaQA1kdQ1vwSGw7RckngmjwumZtvI+K7jHU
hwABwpZy5Iicp+qR+stymw9aztoWLjUKFvD7yz19/TdNxp9TK8PaalUz0Eh8IW3o7VnoB7Vdkdnk
gJolJ2rJvZ2BdGsXlQ6gEF98I2Bd0VQIXBJID0dcYcxiQRicB7/GeTyHdwYV/M0ocWnbGQKEdnKZ
oc4LVBShEXY/w/tpaEWgVt5I4im2loWlbbV55e54QzZytJfU3Vu5fgFZem8msIEqp653rDC/W4VG
q9T3P/Asvg1N2p6MEnBEYtT3+ozSKJ6WJgDUURN10CIYZM1ZMrQFM5OqOB20/TzP32ZIyltYLhj7
3e4oikruBHEiZmReRhmZ3Imma8UsGBvv2O+9rIAIIY8dUSMPLbE6ZnhMCa041D39+W7Ghl1H852a
zy+v7gRwH8CNTkyj9z5iw6jwh3V6OFxjnIiNCx8DrsZ7I5MfKQX/SygJmKi0UoIP+Oz2mbdrZ/oA
tjexg+7fshXAG1OzjlWdJ8KpS5GXgouR2RvIfOMxE+PPmVDhnZ5Zt7HzZ/hVKO9TgplkuZANPrXN
iVvLowDtUVX2uzu+Okn+1ruUF0bUWBufpMatNVKYyQV0FZ9IvzKVT6Ht4Bn1Jzwppn/BM6JtLV18
Tdrr6GW3tAzPosKchqOgRbSE0F6nNxdt+5qUgzyM8CXopsAhwafUS/mjsD9HRRQ9C2Jgqq5jVCnu
YA2ZB6FqJJMvXk0FvWlz1ACwBJC0UQKJ5mXjf9e9BYXQ7GJnGuVhTsxnURX4RWNVaWgyqJroalxa
KtaEBzZJGgxiVfMV9ddCZ81wKEyM4V6Q97DNQ3gwsTNhIV3eEquuCQpJAn20oSWnw9cKjynRdCCG
HM8DnRShOgFhjBUp3XeKHmFOpLnkeMFsHX+EHrP8mBOgTL6evJn4yy62o9GrIiEoA5uza1NzCYg1
lVvbb5q7hCBqkGthchvps9gjfQE0mA+VPhanCGrhxm0MMlsc7PYE0AVObUDD6PB5WgvCWYQaCEbJ
IimYbORNxp0CzvGBe+09oh3iBdGc5rTEzsLITxq632CK/Ppau1ScErs7Nm1UqmaBA1xYvA5CvpmJ
4BbSlTtBA5K0jBgGT2b+iGcwu619p3W1hfEoO5S1nm/pufdQf9wThs8nAsEeRk4jpIkXofxgVtJp
P3CLmNaovfgivY9MGZGO098hzcv7hVU6IX+7mGAdLprlLau5eC1D+gTZpDOSk+6Nuw4S4LkNgSly
M3MRM+NpYjHfL3R0TL3dMGxG92S1bbp62IRuR6eknVAlVkjAyKjYC63EAkidrJ26ryA6SXwn0Ojc
2voH9otLEy5YEbUmRQICWI3ODipHT5wgXoMxLSo8bpTgti412wddNYA1O/806UW9X9xMRwwnwrt2
BDzX+6xzXXeB30UnhkJP2G+xPOrmG68SWpsP9CwhO+q1s9ESuv7BioDLDWDwHTIviYYRID8h3Z65
vLB8CkCXdrWc0A0QcMvdGt1VwQjmmVerwKgPsIu7YB1p2yHJmJGORvaIV+asuC6Ugek8F1SOFmym
LXGphxKTUqfbx06acNht/S71E+MiyFYJRuJzW6TUR6frg8VmxoIFjfMTbNQoEMXQOAysqqAwXGAk
Hwf9xM2bM0PJrQwQ/dSdS6ZmR1OK+OKbtE6LoWECoxkfQCo68LTOV6u3mkDRtqYyG09NNAURBOFN
Olrzvs6qPfecmMRvWL90T3He83mCrgUvoobO3PWROHT3Zm19nQzOlcRqLwuJQEGRQSn3ECzObidf
YHCDd6EidlgPGwlAW4LQ4CaP+dr2/YeU2uBptu1Tz8VBvs+Aij2vnvEhgqp3k+VKL5rxO/eBwWP2
P7gOoVsA254aEwYDmNN9BkD+tYi68+Tg+7YpAzE57tILSqtbigGNJmHcod7GXPpIEFMd5KUbKxSe
uUlYplDRTC9O6T7orDG2IfzmnclXXqSM3EWdhJyE1asEnnFbwuTeLGBzaVbHTVizLvqInz9ovK46
eiMCKToPGsJeskxCwEF+FabXxci+4x4m9Yle5MaZxiLIfeNiofO/MhG594lB3OkwNgPHn3Fd5nsq
083NScj67hocxE6zyzqQhz46J8eVe9Yc3ecln5hVF+RI+QmTAlE9V6pkqcewIvuxvPR65VzHjOjI
LmsPlsuTg181PONpMoYvXeKfjNj9MhPBTEUMGdRQ2Ri1ISamI8PohLUv8lNzL+s4WMwk5pXeWm3J
7gSa2py8h60dLZxmXQec/2tcz/OZgJgU2yBqzeWtpYN+6Axuq0YvFUrqB9RACwpJcWmxqmGexuxF
BsC2rdG5W3Z9jM5x54aHOJI/bBxRN50b+zYEyZHOVvispfKd2Nlmj5GjDxLtSZJH8xrTuT4k8Xun
TWI/NO10XZb0kmvGxZix2k/gzIYvvl3Ie5YyYvGTm0sjuJIgfpm7YiBoJa3F5Q07mP1tTvG7TVn5
M9phjLjxnZNEK3T4i81yX/cu13TsUZ+RBt7gaUkCaoYDoUGlS2KuGDFf470/tQ5BC94A5XhB+kxK
wA/DwbULI9HahGj7No3sPkU1VUNb4a64SOOy9XFzcx4t/pMbw1GMcFmkKBKOjUt4pkU4rOV1T5qA
2eFPvvWtSHGok9+RpFr5DiR560j0dm1N4oKdYwleCq5k1sAEiZAaNk/XKEru297IX3onYYC2ef+1
rtGun2S+1QxYG5pJxEUpmCvzuWwNrm60XTXCaLJGwD5tbbyc97UzPg80t9VyPzoIIa9hNkFRxmy5
nYGMTuPyxaRGPwljuEpLGvvE6JnPdtY2r0o1sepKkpbJheKejLIgmTYx0nBM1iMk4Py1cFuK5Czu
J8tw9q2NYK105WmStbNPLHs6gNJBgugYn3szydB8jONJy42RRv2PzvNghLsUyrNmH7dpctOlvDdY
bDPLzCiTp0Z3kqF88TOdcCWrX4I44x4/mW4QMS+4lgZ83rxoCNg1Q6aWVXSr6+6jJkljB5N9Z+fu
c0JsCFAFLd8hiCAauaYC4Jd1c2sw/EFTfG1dOEk+48B+shxzrwup37x20/aCyNYG1XNPjXMilB11
L82RLvncwl1AWGZBcxDGc9xja+okUDMiSQM0j8x1NKZYLl2eiNfG1yY/ukT/1E2RdXIB+bTRRYSw
o/qaJYzYwbPTYuy2DCa1P1CTNbIna7bIrZib/ZhALqIG0ZOwPNMRmsrqgtP77AL+2SBEYXFeQR3S
MhJf6t6g4VF+MqrkYzF4usKcWR6bXPwTqWBe+o3CMeDlsL9GI+d2WXG1iQKEktXWFrA6np75tzO7
cLCZvDXuwOUA3GJTRlj560Z8RtspYyKDQznTNWpagl5ekjHD2BFiXkLb8lA6hnFuhGacGadcsnjU
8TJU5nndWzfIxMOhHM6e09E0QueGMifwleJz3TR2g75bbdZDBm/afAauibLIjXOtNuhN0eH2bXzn
OPBz4EhQ4s39B5ob4Wn9b516CeumNoGOSnf7+0WIXgBPzY1uN7nhws/YrHv/v8NuJCyg1LrTKkkV
hS3OnfutEqV+Wg/WhycDT1Um2w/R6uVqgyYohGbD+orXPVMm9znT/P0whSYZIOqnNFO2nPbRKVcf
UhENxq8PiUhKawvNOUMIn3pnpx+Au/imixgzfuh7i/pMbwBq0yjzDy3GJgYe+ANs1j3SAf/ea/ma
1t/omQAYO6Ml8dYZAVgym+0ResC5NruIED5RjZTBJSSIJR1Rg6i/m6aOBShfk6W0cq0ENPj/6jkn
wiBgof3zoOSOwlkC04K17sNvEee6h5sXZIParMLOktn6sURfs2o6e0cfz+sm12S7z7zkZXJUuc3V
n6IGBc0q65NoVsgbpQ9jTGQY/97oSpWzqvwavx8Dgl6U09lJTjqtPL/XsvqX1C9XSh2XOTonNAJi
qwUoDgW63DLxGn4dQnTUA3+gqL/C1FeAesaVeNIdCDcR8lMdkV0TJ1cy/MYzOeiQtdTjXpWhXAWD
RnvMWwjY7Es1AwY6fvZdlvAgYgbO5wxB71J80dPbqLQ2RLfn3RFt93DWXNJRxhHFaKeUkb83uTH1
Z/h/076aysf1cf5/imQVla7SuEb/yAzrUsRU8RA7z7New3J0zybkmG1ax8O2UEqg35uV5o9MXYGF
1U8eTKWSXQWaq1px1WdCWEI/tR632gz8PXdbrOrVS4XAb5daPmLdKQkifHi9MuSZgmUS+k6sXRG9
wbh/9ZV9L1FGvhhHn1TWPtjz1EUW54ehbH8u/r8RH2CIHxApFsbAcKbbm5EeRCd8wWqIgVDa4RfP
rR6jGKW9kPZ+wGvY4DmclfmQDA4tIRupanB4zCAILZDlt7i3yBLDu5hCxveNZjcp0wQqk9cZl6OZ
YncclPHRVxbIYn4vlCXS4zoulEkyNfK7HBDWHvOgOI7KSlmyaAC2gr0SzQcUynRXKd+lMmCi9veV
IbNX1syuiMj/aPPnqvZM+sX9T6Z0w2mwmZVq2SvRszSmldlTHGQ+2wEoa7xVqlxOZwD6LwZRhHXD
fVrxtJ6yjy74SE1lKC2aMdunbelscsxmAqnVhFespzGaKztqroypKQ5VS1lVK2Va7XGvmsrGKpWh
1cHZquWvXQFGyG4dbePnLLgMzOyDk+H5xRfbKYOsp6yymTLNumV7QvuCXV7epLLVQhJnKs87A97V
DA8d7tsOF26jfDLKlluQs0liyIs2VMvB69Uqs5QHIv6I6pYbskEw936RftFDtHP3OSLx9nOijMDU
7qlt4A128QgjYoc24BhERZSTcYrG11QZigEWbRwcxpmyGvvKdNzgPp4i2w26Mt3j6Sbu2sfiSZ7O
G31UpnsNBaje+UbDJv+OIe1L6aJx0F0YPYuLM3bRMHqOfBlgp1CRjOV3PnB0funOyxUb3SAe1KxU
3/NdFvI5Ic1RQ38RReHDQrJBMA3UPX3dPvQ+BRDKEpvJgYLXuiEzfbIkLNobzGQqf0f5HY38MRST
E9gyFAezcrODb40pusc2PsBr/zAzkoJQpW3oLajqmnxcGm056ka2XZqBlZ2oXfQd+RXBB4ngnf+J
FcIE44UlJlIMJ+m+Uiv4CmYLv7A9VduRCiOtEG4lcVI9zCUMDsLxBMHUdEPm+JNswUNj5aBQRX11
25XxpdAf4BXAjUVoM96Ygn9ZTK/fOzX4oIK84t5pAmeqxpsJWmpnY7zbtjcuLc4u27qD0w0Yxra/
WEUCyml4qgpIDZM5vQq9sPaR7L+SNZYHmi0AzbucZl0aU7lImfggaorj8kvEF8M63A6qKLb2KZFG
W6KzcRamJ0BIxFfNxJjrjWpCFeHLMvNKQ9ur9rqbIny34xsX10a1MnLUAuA4ZxD/hUuQMFHneYJj
0S2G9Ml6qAtg+qYbIYzn46YWY55F432L4P5cQ5RMLM9BtBh1tbFTEhUGSn2zo0WX5r/YO5Mlt5Vs
y/5KWY0LaQDc0T2zmpAg2DM6tTGBSRES+r5z4OtrgcqXea+u2U2rGteEYoSkIIIEHH7O2Xvt9HWW
LrllNSnMaBUAbcbbJM6NJ8SsX+w0e6WxXW7CCEQd+bO1a0Rn1tYdwel7NnGMtcmiwhODqt4mtCSu
FZbuMdpbfdJsZhPbPIMVSpN3TePPMIb+MSrYhdy9/E4XduDm2pslMdw55EO0WC6mRRmfsEksQWx6
mc/e6IM9TTFTNeCS5MgOO0d6dlCESod0Tf/ZW532Pb1kj0b3BkNi/aC0TV7Opzq2Qen35qN+6Jpd
V3HmhXVjHSsoo8z7bYTQ1cdS5X7m9D1ePrLBIrc5NJYkJCSzRj+BSDUsLOxmHqW7ErODiLidJhMr
OOoluPrzxRTWjQXLhO5CcWPi7IXIsrMpLm9x/skaE3JJ2uaTuaRguMUYNB5Q/s5Ilk/T6FZ+H5p0
1hbr2Jr2rZoFLVozqEU7H3IYmRJAdQbhcNu7MH8NvGb0Q3Cjzcl1JKeUogujU17vnHj+HmndgudX
ZZt8tD+w8fysx0KjjaX2xGQTsBK3u7HHupsX0TWBzbTTvc9YJCDu9DmpYmr6BL2QbrJzwp9OMVJ7
xt6ZnZdJGrsFla80EZqkzGMo+KyaUrn6VuXj54bJAfKujDCw8VtSTSZ1rfHcKZzIvaltCsgPW6Qw
02XUhweyVX7QDJSjvb0rWUe5KpRD+rhdRcDKXdh6/4v7w13YCkAQxWuUf6KvmQJZYZdyf2gaNqcD
i65b4LYhJjI6IAq8EZWAQKh9Lopu2kfWtm2mE4FahFBW7AzuDyEUsV/PZnyFhJwYCWbf0PDrO3WF
rBeT0cqgESgUymiPnBOU2IIDHnlgQk+SMZ0MfcafpMoy8oskCgxHduqQh9m1yLnx4HyAw8ptHDgh
OMxyIo6mzuUx07Go4AFVJ+VNDcsr8eK/ScttLL0gm6rj/fvNkpvQvVqKehe5kap2y8B4MsmepxBK
oI5tEUW3x8Yazg24v1NtDnQKC4jAHqMsbF5shOyugZzbW+QjanDlTZ2EnFnPSTdZ3Py8GENxltFE
R4TyKpqTmhBOG3YT/EyynmxmM7bZpTuJLO2Xavr+7P4wpavX5P60xMl+IrYy1rNzmdAYUpkwmA8b
oNpxdszwjqFys4GbjWTY0S17v2v7e81uTnfx/v1LSr16Y2v9oZ1xuN0/LQeQ8a9PCygNhvK0vTTK
aXzX9FDbtWnmu44z07BPsq1H8bdN1peSqqR3jgBr4e1Io+lJLxINdQ5egzQkHguZ2enfD6LEy9OZ
q6fl/vT+N7PdBCFQ1EOWxaiCejJyxzK5lXH9FXpAeZp1PG/bLGmvGtmxwR++19vddTRQA80zlZ+9
9FEAOYyBKtptY/2v92fMo3vgBZ+m1BYnVk5xKsaIKwE216pvuAtv7w/GWiKQIYj1JQ573xMFvZnV
HOStivz7s/sDiWj4/CcUat0aHmWO2j5dqYdJ2hIvRz+PDLZ9GXbRCUw8vTxBWIBZN2jdOOnGk+zD
CA5Ryzm2bvXvD2u+Y2BGzq1Yy7o+cX+gEsK5mFXHVbtOUh7bcLZwZcK5U617/9XNT9miaBusmg4G
dsRCqdULNtToWA0bDAS+F2qefz14gKgPRkQJe49i4n2FmJcAdVotQSTnNL8evH89E2uumHA4R60+
dgPcsrdMhHgDVgGJPTToBe364M/x4oDaRPZy6G25HdcasVirRc8S1DMRfdz7BxGtxqB8mVFz4GJF
EM34ms5HPzHEZ0teV6i83La0zo0wzj0jIBqUhSIxxcJyAcuKfqpXH2Jndd5EdTXuh1ke7v6Mog6f
Q88rg/vrTEWB7+OXKaPrQhmEYnoibp1xjjOwVw8rGr+y52BHeXCJA53WMqbWLIAzWfXlbp0Q66mh
Y4ncSo/cUQJisIusnpG79eL+Jc7XHkZVf8T7TlnHv/BDoet4ZyQLpVjVIl7cJNw5BiqQbmEyFDN4
crETSjF8t835OV1Ssk/WUvRubclxtrMqrV+raKTn2RLTKEYUgQ622WNNW+EuwVGlildPN4dYredn
24n2wPTAvx963HyZ7bw93o+0ymkOb4XZX6GSkVF+t5XcHSZNTlJt4wURL1LpszjG9uH+I5EQcird
n94f9Ay35PrajKqwvd2tK93qU/r31+Moum0plydtyF7jSOztKUZIPs5r4td6dnGGGFh+F+0QqnVx
Wb+HUq/ZOEwh/PtvLJ2BtKv7+4DS/csiDZgsSm309e2ILyViHKCDuLh6WPXVlIlf1+b9ENHrDVD6
YNihBWFvWbjfYbV8zNf2SNegGLfXVsr6Fdbad0CL485ZnZEh40MgzmGH6nTkUlkP63693L+8Pyzr
X6ChJpUKDzT1CP9EzVpDyKd58TrrFskcdQmfbupY66eCJ6kWhJ9SBI4AEsaiyE624JIvBubh9fyF
O5i2IYcsh+HcPhEtmjf1ixhccfCy4WaUBuVDFG5Kahpf0WvZ9F57haP5yA6CZiQrlwng2gcRCPK8
iWaAR7SvGwNn8aSdzIp31azHt5q+Jp6k4tmtzS9pb38lHOXWEJfsU1HKvVcjZXUs65Kny7KvSWRk
mtefrLo6d0791RpQOTaW/qyttIACOMh2jtEYdMUr6eLwg0eTPFjygkocaZggdUz1brZvEvlxmM+i
Ca9VTjlpWhN4zeGWTvlr1eUstvJK1Gq5IVr5jXZ89wzn3BwJa2lVPD/noX7o2Y+5UQOpfS6PTqP1
vuMSc9Hm9pU2/SMcNri0T4YTqh08EDKw7ORB5eyME0gyBFdi3jQpjNmkslHpp2PdVm9ckcsm1NiU
mUDiuTPDlCdssN26HfIHpgXlGcUnYQYQaOeyGb5X+qPlhPKNyNSZ0cQ64qnYo2LE9d1J/xRJ7cGj
cbFLjSw72lP/0/DY1zfx+KSaTsCu1LzgfjHSdB4OKeFzqmz1PR6n/X0V8VozXbb3p5hRYVvNR2QI
rGtzbzwYOYFn5Cl7J1U4+vH/az0pQfv5P2g9hW2jqfwbrefnpHtDWJaUfxR7/vN//bfY0/4HFDfT
MizTciE56va//Eae+Q/XRfDreVK4kjOXv/pv/pvzDx25p3RJf5Gm4wgO45+GI2n+A/+Sg4LURvvJ
sPb/SvVpiD/5jaTreXQroJtKwY8zbMEx1G/fnpMy6v73/zT+l2nocTZYsX32SDQ8MARXD7J/RtkG
aqlRc4AzKL5ZJSxwYxFHGpqkwOnzLnGEvh/kdP3D2/dY5XNUlf+D9JfHKin79QX+LEH9dTjoYnVP
YqlybeM3OB0gJZNSuLDOArcVK1dcB6n5Ns5O/aCX37w6ZB6A3oLmSP1AMGt++vvX/zMb758vDzFU
9zxPuO5dIfuHd8NL7aXzTEeSQRV+rdxxeLEUo4q+K8+TTg4um+/CH+seOOWY7P/+tY31rf71lhzf
4fqtHwWnCueKZdm6o/8O5mvjKY6GDJhTVkzWtyqcs71NWQdOao0sSMwPWkrqEpvQymG7mKbv3A9O
WZUCWqfBuhdd0sL0AsdfTN1y+A8HhwL5Lwdn0LX0YH4ahH3/dp5MSFVmXWslpAlQmWnXfLW4BwVN
Q+xS0eGQH7qYIEAZ0XIhSlNLin2OldbHVPaSV9p8xDDQQLwI/v645KpJ/u1N42owPAR+Bia49Xr9
4/nLnoIuo0rkOSaHaU86gPK7nnzbMvR+6igoP0od5b+Za366yAnh6GidcBJYp6pFvJ8dulSaB9GN
gZ2D4pnn3gk0PWR/50Tpg85siIheSfftBeS4uZkdhnN2lBjEv6p3RLf201B9JQXH4UYsD8mCkiAG
ofNKkfZRS035zFTgkYssu3pMbHTMCk/w1AIICjVyu/lpiMKfXSnbp3AN5kk6lz1V6nzVmGTqZuld
/v7dMvBK/vZu2ehrbFsHOGk7ciVO/vHdSo04HPIolOekqvQgCtHM2pZBg4W3ER0FOpVFgYhLKpvc
7LJ9q1Zy2f/rgRgGK4/Blc4Fta4Df7jQUJvqeQzd94zOitGGHl/JpRLPy6D2tdm/zEuG6nLuzjKU
R8TD4O819eHv34y/njnM6CU0TBydXHgWqv4/HkLS16iRq0Ge8Qj+JKgQsS7uXhSqEuWJTNKAz+g/
LW9/XW15Tds0PI8/uSX8drbqYyqZqeUgrHWoaW1l+VpnvpBW/ViFhRaknr6c0RTdzB4lXLY4V9rJ
m7aBK9y21n+4dMy/rjc2vhMHTQiuVmG4v50MbiiMcUHwdK6yHm37JC5UJlc3J9Epzb1n3Z3RW2jY
kUooynkyjQGBQFdDoXKCZZeASK+NK8xSFzGYZZ1w8uc7z86fhV7SyJsRwjYtc1K3ry5F281BhveN
JIJiy+U2/LKjvKn/in5Uj3+9cZh/XbltXXIfw73AExisf/40QxOpfGhn8kxxAIhowavXthEhJyou
9ipFfEwQ36XWOmKlLdo9uIyGXTjbr6Kqm+duWeiholUju64MyGMXW8SnmV/V8XgcJnEeLVO75R35
8DoZlTZhhTsyGMDYEe3G/BA7JPN5/GR1l+xTr2sPf3+u/tkVvN4a+KVAtrLX5XR19N8ulyz3bFVk
NedNZjUHpdXFVtc53KlEz9+MXwbGYLu/f8nVWPKXtcK2hWsZ4GmF+fv1oRiCVK3TiHNieeoZ2ef8
SLuTZJMG/oHVEklYuPE+zoWLLYsH19xK+z0jH+U/3JSNP997uNFLCQDC8SQ7FDbuvx9JHfdV3jQ1
tsaQ6VFi6C8SQhpqr4h5g0rUHqebHtCGg44aaeJqkkyNrrIVVOrEs3mE10V0FF5KA8X4379L1p9X
1PXY8OWsJF1mWpyA6x7uj6tInS0oUgzHOzUe6EwNoL1h9au9GSyeHRGmMA5pseXYrrpjYqHokWcX
ofuw3lcA8TMtbxx9E41CO08W+ZRMdQ4WCuaA5jlBzOTPtRWncVlazoEou53Hroz2TecRdcZ/TGcL
Of0cnpUxWBcFtBH+bGPc3MRuDnMPWVzJ8Amx0aaOXA+ciHXq2zoKutTV4efQeiA6qj3QRUv2RaYC
NBLYYWFb+fOSmH6KlsjQEHhKbAyP0yExqur89+8gH+GfzzSLrS/GeupG29MFNvvfPe9w+VKpCiFP
ZETk286yP+pLvARVYmsBMLIHsQKZcLzpfkqa5Gbh2LekEaZbdmi0TcJ13J+uPaFGB66euLRF9aqZ
TwhTsmOqMcW8J3P3Uxqw7XotZHFcmA5z7shqc+/uzWufz3PsJzXpyT7PSNyQGmZIQ/XbLDOdE1Ek
KaXYdGuiNNoyeTX5sKGSxCSwbVsPduavJuC9H5gWjA1oAuHOv3+t0lz4nUfmqt4KbjI1KrYgJNpB
LHWMTonkkqkW1TmJBULRpPVOWA3DYZpvGByDMKcJbE7ofnsTuzfbA06hKTv3jRLbZXYPrBvJk90L
bQ/Lxtsk5eccL/9xicvnyrWeWddiWig+wQPj65yo3ZzH3QteDyxGsW7uvEbD8Wzb4QNJhyhxcDH0
rKEPE6B5Aj+XeGfrNTWxsewRM3UXMmvxa1oQ7DKRg7+fOw+uY1vTOJgSPj1TnWQ5hKjncoirEHF9
Mj1LFCDGNm3ML5AU1xN4QE01qm8dN+GXPH9Ny/SLsA75YiQ7Y6BV4YyJunRoObdoDz5XYxQdB8P6
NvRDDrcgJTlPg6wL16UCPpCXvnJ0RMbFKE7QexlByzqRR2u80Qe1rwyb94uqxnPZ0unuPQYnSOo2
ZA0Fjdv3ew9F3mle5o9pmUwXlYoDVJQY4Y39o1TuGHSxR+PSwe4gqiQJpAEMGIBC9DiOhLXoQ3IQ
eRe/ZuX8IN2SKJFkfHZMPvNJsJHvh2cmZBnZj3RjIytESZPmDtt4Qp6zxnmKDcYwLkl+sija/aTs
/pi4tNqSMv9JZEn0rI3hz1A3Q4J8MKuPuHv2qkeB0ln5ci0jxlAQnirWmmQo41sfEkFhLq77Zarb
CIsrGrSJDDnYqXs2qgDuQhITjHxENDDP7YdhHHY05/eDFm6F283PDG32VhWrm2bZW1HA611qYnxt
TmukLhkTL0fDHFHfzGZBdp4TW8a5JvyqJYpNM/hs8CoydTRLl0spn/wmwgdwP8MREu76IuRM9Xhm
NOFPj2nXuVqqdzhg+AS8pXoEZHxjJTP9Ol68fSTA9FidPkP5sg2/675rXBofQ/E1LadnL0vMy0Jf
fSuopPd1LNMzKoors99gaubmpRPRPiJQ4hHWqZ9iHGL5KNDe2D+S0kW7h/MrQBi35qKN1RHG8bnD
wwKELY0De0mjpzltvkmhukPb0Unuovwbxm6gGrZ3G6VsHvkFsealrXMMzfCb9ML53BfVT02O0zUa
0ALiVnBhSNo0Atsh+RBZnGFlcmLOOH9Cv9qaCWfFMDjv/QU7evxcmYQr1y4bb9LM2wdImv5iF8WJ
wGSBfuOnBznnmlvdNzLrmgfp4KIelu8QmKZTOczdzsoQEjD6+JLoAMkb53NXta+JEfqko8QPNpm+
EBIidF2ul13DaEIN5IiThQ9yq5DSbVf19X5paADQrL0Nsp33aPL1HRI+ZE5otrclCVaXqtE+tZTD
e2tymi0JWejwveoNJQzEQYI4ICHUj3UGq2F0M/BuSXg1Y9QW5lK+6CoOA9tDS6ktr7E1C/ToM4oD
6Bq0oKUfNuMreod0KLq9V3bOltqoZTabknc9GPYlcY3D3IXX1FPdk/CCMnTNwO6RCICyS7nsKmwb
HfFOWmUaHwARRr0TfRgMMaLHKz62MlUXcn3CT42UPyIde4y7zBllNEcyloN4ymtiKAt78j4NXlbd
GGAQCsMgZmWaWLQttfKQOHKjWkJ8jbD5DLPa25DG2R7aYVCXYvQ+xHOTcL2Ne6EM+aDFNjAQ8k5I
vVIMsqz5Q3RR+mr2l4g5nEi/JZWXvY5Rs52MNAoMSU1dKOvYdY12HHvjsQkb/rscLmHXuSRTXJEo
Y5dYq8SSyjgw+563rAWIsjHcpNq3ZJYizCAxWGkvSweTQinZHD1WpydsYz2Kl51RuNZ5zpbHsmfo
3Jp4mIoiaZE5dx9ojjnnqIAqjn7qNSzs6hloBQr8PkVqi4RsU5pKfB6lMQZ1qjC3sjiJJeMOYXY/
lrmLyI4S47EMQ9RWVEOMV5oBecJ+omYgDk/Ou8rOFCeJ+cSEnJmiRS3hmWHMpYvY07Gh3dVl/sHR
VH4R3WUeW+3gwej0MY9E83lYaqrFWj12mAxaWRMj2IXWpTa1j15roKrWoMAzabH2agAvKjOmQ3FL
3E6OgojRv7tVmlaclO6IB3PKCNpyGK00k/el6Wa89kl7UAUoGtNrvmoN2+xoxi6IE9KGeJaRu9Ho
kC+XkObYWly4cure5xShfO8k+jmrlmaDDDPfkcL4s+hE7LuaJS5N7Dwhbike3M5AGYXxKSgG9zKO
ffvEPnzh5bxo54VWkNdtfM47rBiR0VYn8N+1o/DLxNQvYt5Z+iICu8LRirsLorwr9B0h9fZxmhXV
JX4P6WnjPlkMPVBMdzWFltjslbqMbZruehApfI4DVG2Fd6OT9G+MxmWEi+jEUqo+J6OZw1cdGbZ5
ex0lHynks0M9Pk6+TRZubnj2Q1s1uNSqFGG6jHukK4bOeDO/eUP73mD0fE0wYOW9uW/jmUhdslFk
lg63LrQT4B6Zt2tH75Y2gkbfUld7VTIxcXtaXox3bW7+Zhr0NMJ92BzrPjlzD2FVqN1YVBMeA7P1
NXDIm1QA/YNTnl7nnIbDpmk0ZOvrK6ZNPOxrHGKbzPqa4328pAhNGT320l/M1LqQDZNg2WzNi8xP
ouglUuzZOiIRcncherWr4g6+F3ZHMlfrgubJgSLRjdpNi/eDweLPuBqnY+ciOyzt97pOKXfJXy3D
tPcNT/+eEcxGSVKA1dHGx7HorcBrAXKgoQnqVrQwjJaLLsYb/kwKFdl/NTXv2KuzNnN+F0b9Q1rG
K9hRri4T3Vao0r2hEu4dRILVU0wmavFlqLIYZBReMJ1kTTyGz4xBVRC6lu03Zfxq2+e1GaZiEe8d
EqapUn6SM4Z/0yy+owL8bHUZXgVMtInCUQ3FlE2cFSxTEhG82r0oLtld55TEZdavQLezfaFQ6s8F
GosGI3HuRSFgi9JvZ5D0YWxcZdOGsKm7q2a66qCXAeZgnJgfxok0o1aJTwQa4J7mY5v6+dVSGUr+
GCITuItNbuHTicbqm17M3wYjPQyz8UZsgAHdJ9bzl3GeIr92U4lCEHRL+0kbEnNbZGhVMcmJbWu9
m7lVbvG35MxbGmQh5FDhT/yO+YctNjLNDeYriDrQp+aRHISp6RFe5Bmz67qrN2Wq8bEgIZjmSpLI
WT6NerNNkMPvwFbvQgGJGqRBpsOqAdK+iUki2oFrRf7gKj9LEbB3U9T68D7Z/dp+1YHfynXZoQ+p
blVKEGA/BtAYXN6K/mWoccfljTkefQ+zuw/BDJ63wRxPTjkJ3mMejAv0EXtm3zuC2LJxXsUWYRNJ
3x1mM1sNDCVNcSuDHxhzOkdTCLoe3o6R9u22QZhpYGbbUfRVPWmJORirLZayHmrBQ5PdNJF9HTL9
FbmOG0hb2VuyRbfCKh80B5N1CGF7JB3Yp1Lz2SO6gdeBhncllM4m+UHFe5AlTohWhqU/tvITN4ZH
9qLvcrEr1iTu3OQG+Ow7J19qzpNLoOPe7GQgWqsJyqV5ziHh7OCW4Gdy44Ad+gbZ97Go0LAPilXO
0Q+11vyYLUoMUaFn7OvPbTjJjUcryRIF28pIM8gIM1dzKtymYvAI167OEn/athDZC1UFfOCu2jl1
2W850H0ZiZl1zD5gUwVa2WGl56ZF+NngFPswe3dj68ekLO4ZQneCbkYzopwPSUh2SAZAexum4a4o
YuGT9H3RDcF8t0dZOxL4tvJ8noo6uyF4ea7ZBLN+4JeWmvc2aiyVY0ubnrFPBFxyY7vam2psX4zW
i5jkstGn8OPUinccM9VZDDTOC4fhbZOMfgMSwct2oWGjoa9wO4Kh4Fzr7YJsie+ifFzyWG1Iq7VQ
zu0izUa0V9LftUTlF6M1barqe65BKO4ZAB0y8z0bASZ5Fea+HLmjozU7Ax7BBfXtZuqNr6NpkUPW
55eIjeAaMX0onTXFxaodVloVf172fdPd3NAi+xFRDzqi7smETUBaAIRZDuRohfwWnW6Xm3HE1c+P
W8Ygk3WLcIXMZdd5Kgk19m2Bt0I38pNlf7VaDIuWrNTDPB7C1DQ2IiVOADaehpSN95hT1+X9xz88
RsWuNSjHJc2qnSwkEvmlYqn4nrxWyusQXapvOcpJpXnslF2Tu8sgUKdsGVCxz7eKFDC+HDZuQ65m
GT2DU29h4QnMqTNk4C6yL2nL3bVAfJvlzmfcoRDfSPJqjYNZYrGwx2+t9SU3+3fNy9ieQB7mFmbC
cvOjTp4BhORbqhyxrxbjgg0cTYOOphHZw0lO8cEpok+lXv80IpbnQRFXNHmUw5aLsDC/wRCHNgvA
I/PsR3i2dSBA+i60pw+OjXvZ1L3nCfJG3pXjhRbotOZIGjtqiwUyKF0isTTtzsISy90HHa2BnEcY
RtZsBby50JOvdDz1E7T3MWBcEPrxOKyCH9ehhbVa50Av+Tnym23TODP5FYm5V1Xzw/Jc42rb1WVk
GT4RNgcGxHMCfWyREOmVvXOlSm/8nPR2f5arMr3FUfEoUP4c//39rpfACHCPs+pUCRWVjqbW5Lq4
f3l/oCipdd5m7ri16NLtACAb1dLYI2tv4luNPlhnNzuiGQ+nY79+r71/b+7j97gs4gN4sgh4uAbK
ttNPThNHt/uD9a9niC10IMxziyLa/Sgm+4vMxXgYbEXTKe8m7xhH2oWZD186U3PBws0plG3RYTIn
aBJzV0OoeM0D0M8YUrUcTTK5JpSJs4sqAy/hoMFJMwv9lapY+ShbCBWtsXLbfIQG2sWifkdaXuAT
JnC+C8cndzp4JfWPU8ksqDX8HvjTN1msG+e54/6t286JXwmGYjBY2byltX1trSmIxx5IH8NDFs5C
+oQmvFtWe0HO0JFNTn8MKfUxs4aXNI0ehjxGPFrFAT/2gaYMcYEL1Zxn4LjZMKXNgiSFeY7B50MH
zhybvA0DJf05LDBebdlwAa09xliw+0d7RjBskW1pidJIb5322MklfnaN8dKZggR7XKkGkIZJlnuV
0BEVnT1e1pVyAi3HnRvjmihTcdaiyaIh0uHqzqgGq6UrwH957lnVQ39xuwb7wlA+dEuy3OoI+Ak3
KbVPBBdPmOIAtQbjIM3J9CmiTRjJyiIFZ3mfRRW/ML24kogSX1y30Q6gXtgXzKH3ABujhH37pGeO
d2jZWmyWwnBeCPiDLBcZo6/FWXHurOKhsxCO5BHYBqIHCxSIs8eK3SPlLUlwnmsu0biJEIIZRHFX
KRGILqSMnviJsYuR7Jtj9ajTKiMpAJ964XVgJhdybafPBQHVPuMN69KV5YvdNA9WkmaXCvxj18Dy
m+okDlyTQy4jMt+5b057u3ksQbRjeXSNJyt+RurY4AFIos9jV9zcmszuqg7I6aDpZieOj8iaNFms
tzuulq+VlueHAms/ELkGd/IM4bpyPqZOz/I+qeXKa+UZ0AQs+gTHDkn7kqfH3JTV2Yqrt7ZpuwdJ
mvZhGV0kSDN3V9NSr97oALAzIdq02Hr51eN9XaCyVEDUqwnWWZZke4zANhWKtM+qLAOH4jaTXnSd
5kdzEVA1o5VMksPeQ0o5wEXCXcxEcNqsfvxnlHfc8YfmTH7cZ7Mq9C22GuvgOJl2cZvyxZuzwNOq
FZzK/b/vc1CRBf2TaKTwUV70ua3Db5prJshX3ecZl9QFwcVHI7eMs6FMQmbo0Z2wbXzU57giflEc
Kbddv2oITLgXn2bVRMd+tK90iqLHoUPaX5SwrDJ06HsIfvq11kf9msvUuHZ6XiHklAh8OlAZm/s3
7/9mKq3x6r6UKLI1aXdPsdRj0KFZFyTMgGlYsQUgTYKdSVn0T6NHQCq3QuxwKq8af6ikdQFLKnaF
jXzfKyR4zFExCRDDRHekjPageYwaQ69MaWMsGJerElxMQ/lzmCb7gxcKD6hEMftOheeFtiiWCDKI
XZMZOIfOXAv367FOKZ/z0CTTK3PW8/g5XowvuvqSrlGtIk9Q9ZKN0uH85TOIKy4DRZRpFKJHLdl6
smCRyw0qrEXsytXI0bLImYVPWCA7Ozc5oLTN0KLH74moVt+ibxJByzhfbprEwu1P6svQPngUZJtJ
zcAzmix+I6UD/bumzacUjtYQw6l0OwyZ0hzsox59qscBq8H6wHX0vMj0TWru6pxTDcsurZbFpUc/
TKuGd31WwWvFSYsheFfSNwAHE+GDpehH2AvDCwwOmJPO4l3JXVqad637mGsoZ43TYqDrHcd1KEfd
P5F4jdHEHwlchxFiMAvCD4QYFLpGTf8ELIRdcm3oLM16pCm0W8axELGDci/Pj11LEWLO9ss82W9d
5Fjb1L6vr8aHidDo/WjUT1OLh16xXO+UpR7QDtKTIpE27HibBXDTakigT6E49TuBc1obUkIIOvZ4
ou928fCjaKQ6oo0/awupYDZbdd8urGOW0Y1GX/7TajPtzOp/oAtXo02V8yFz90lNyTfbYtqXQ5sD
LPE+1hhpnhKcSKTd/BhkY5+qmSNWlpbuxp7VkZIMSWYbXUFXrYxUD6uglrLLKlNAqFUoDlSxUY5P
qmHl3MBVmE9xoyRlVX6l0UQEXE/UnU4rAjOy90mM+PinXHtRrb52QDYkr9k7D/oWdw1ij9TkPegw
a7Gdta8jteQxTWiskzGElYWTO52J7h3kblBWs1k6PQsG8qKR9iNYnDCJ0+rBqQcogLJzI+d0eRTG
EXhYt6fLv49s+Vwz0tpaC3Jmjaw3LL+onRNvN6S6pA1ix/tCY45h1ZLst+mozxpOImehsamJr4lh
6nstb684bIsjPFVodhV4g5rchT5yySkjM89Ub7TmNKo1Wno221D6i05EvQN1+F2nSVRgFffnZm35
qKLfxfU3JzPjW6yelhiJ85LpjwYGzz3KGVyqpXtLCimOlRmTNKnBgaqmYVtVLWNsI93VZhvtaIaQ
LAmgL1706gxdj9/NhcXllNxvavtHI4shcLzsSVBnU/gQl6hVn21uDEEEyNI15CHEP1l4+rRrDG/a
0hxAwZot0KdZl4i9VQlOaOJCqKv5YQxTMtD5qEefxiwMA6P+3tEMP9jedKhij9AC+zmSI1lIZviO
ifCHFYmcNBg08Wz8XhP0PBucSzhWckZpjUMdlMQYZJpaBiwQH2OjeNFN6NORHX6dsIeRneOWgSJ8
ajt16Boylv09xjTh94VzyHWx80rxKYyir14Ld6AWmM9L242gUCeGX3kJqwLVKg437okhw1QR+r1G
6qGLUQlVPB32TphEGaef+lgw8cja57Qd3haFPdH7OSXsFshIRk861eeQhAJWisBNaYrgulj0L0ub
0MJPcDEh6mYZcudg8cZkpwECd6IiO1PAwwh58+q1xcFEGgdWtk3bpthrVcQ2HdxDqu+ZCHPHyxXi
LGO+GLQoAmRkHy1FrNTU4XuyW4In2VmBE2PT7NV43ZICt12W20/wBl5nHe+WLV3zhIpvN9uy2sF4
wpDbdZOP7YbFgiBq5sI/rXTW/bZtMFXN0trTnKblsUL4Q6huYmaNn5t3JGJcHm73TqCZCWtKTcBN
4/r/sHceS5IjWZb9lZHeowQKqljMxjhzM+ce4RuIBwPnULCvnwN4VkVmVkuXzL43EHPjBgcUqu/d
e+7GUGKXCIpAPetxz2UCPnUUMnS5q/rpRcuKB2+Sc1pCe2jaXj9VZVdtS2sc7jv9HM8TSYpfUDMi
YNM+VW0acUONBEzETwNL+HNfbMw5inFk6k1qS8ycFN/qGmVNvGFYtUHIVtbJjkhws6rpqxu07Usc
hfbNCbub6jwA041/8Ow+eU7XksZq7ddwU1LGBOJcoQFo9JN7nUl8Zo3duWduZ7hBsVPZEaFleWmq
fe7ZL7mUH05alAc5uocqad1bSXCjR51+N0V1vNNTFhaZwfJJNOktmrpzpszhKaNliFOufZ4CzT+H
Vi4vlgqZX1mb3vT8/aQsMGIuE6Uya2JKTibrYIPVUQZwaopAQTcO7fwxx9pXSY4/JV5Sv4f5YmEx
TmZuvBU82VP0U2kmpZxiyu+yYrjasHr3o2FWW73MvudTxxIjbpqDqckPJFsGLgpTf8Xu6a/byMQu
kjQYyyOsk7Ki4T5AZshoi8OPsCzvrZibHb4RvJtD8YZXSmCW7IMDs9LvxFoVgNwV7oYso2U0Tc2+
jQlxLFoyqwpH3MP2IZvTBVnCDLA9RKW2Ex3s5STa5Z4FRC+w1tkc0eVRagLOXOi0gukSERVVP9tB
/qNw1Xer0pN964s7m5zZixl1hwQ1CVFzkCfwVUPeKcy9IVKAezZXaHpIctOEpctsAgBFzstXeSKB
QijSw3tdNtSsFOa7yvxGPxq6SVw9YOG19qZM4/XoVIBOmxr9Yd4CqHHGa5ZqHk4kn38P1cvILulw
DdZDILK9Y7ISzcCWU4nf2BGjmwLctCLkkNmWVRnbAAMlk16xV5H3qGqYEH5ghqtgkM4WYeqaTNe7
3O4DzEzJCa1OsO00YBgQVWhL0g8XYWbAw+Si64eju8Nn9NXv+M+FiCPw+2NSGJKjzsi5lgD4NxR0
EwyHx6njaPdXIWlxVCGZQ1MR3DRxc/ArLTwBVyOwJaWfGRMG9loqkoT1mZJH52ato0vddlNCvcDt
Ri41jnm080DsDIx9625CHuVNTnn2wviMtfOYd/WX2s3yfTf3BvGTy7Xtx7/GaISO3pvfsK/qByUn
0qpGVuhVEGzaZtzj70svdWKhUhwsd+US2nHUtER78qu9TGC5Ri4dQwvtiOOCEsh/urjag6G0LmRE
OhskKnBJNPSfhDocymIHQEO7aTlTVROLdIZ6BotHfdCUG9E96ym29t52pLOGkQRGpgNfH/IL08IG
AL6OJ84fBFqziuV14/gHYgbVMU5YUGksiwKDljj8Avj9aq7kuGG0izIWnwG0F6NOPHzwTnyPiOpZ
R5W2KiLjCnhEw8PKDC42Kn8vwOE5X4whE1vqM9nFor+uDfFXVtmSq6un7/za/gX5TGxjiWRQRADN
s4AOSDRfNvC4lF5/4gJ67dJ2b7EsvdlNR39UNBejrol7cAIktKq8dA7GkQoohlmMZ6sr0ms1Cdaf
IEupHMAratGSk/o3gJcDs8CkhDSDSR8Bf3bViztyqkgtfSl1Ve7A8FAv15vz1ISERaPL2NidPV2B
q2/Q07TEcfPRZdPVq8mT08Yn03GTR+qILuYQGC2c7spghauJNQWJmtYDa9e4BoTpWnikvADZ1aya
xxBGB2XEMxaLrNjC3RvvexvkNVccuZWquqBagBhkTfeakzdbk1XY2jAAgk1uC5ajsbJrTf7fvhux
ONaGO2zauGUJakr/lHSv4EMa3bi5BZTLwdfJ0B5QkIQd+ZCqMneGRdl9HOjklB09E5l1jwFSwacM
lBe4V5fZEAZj0sXW0Nrh9XZvEbuP1CGbvLKp3sSBd+4H7wVm5jcBJJx5oeLSi2Hv92a5r/vrA8t9
WqpXXBFMIjj1hBDBkmb07OhbHH6f9qLl5nLnsqlcCCBN48A0rvMaQLt/9CsSmmKDPCdtEm3KFYO/
f9/panoN8yXhkeXm8kxMcngeW5rsmeuy/u7nbEk/qUe697w6y6ezX3CZTJaAr+WTw8XttNzUszw7
4j34u9+w+vR//ct/6I7MQyMn/r54DSt+3mnCYVT3QIssu7D3mtHsf/sQlyfoFXwtiApy3dCS+fxd
pN0SM7V88WUTzj/WVd2lq6KYaT3+48wAgLLkFvWc/mmWjIfF8EVb9alKMKDbs/3LS9DuOQ6l0Pmv
5S4YfxDxAuvJyuKMERSnf5DgwoyosM45WVO2L0ziGTufNmuVBR/OBMFzfvmC1i4tWe9F/txYJtWT
2beqeUgeFpXd/+Lan8fy5//9rw+wKfkGGFcdfW//bMaxwQQue+pTSbz5aD/+z8/F+3P9yHjhmtr/
r6LOo49/f9UfDh4hrH9gw0Gs7jkIPG0Lce4fxHZhWP+wdFi9rucIi3wgVMf/dPAY/9AFPmdP/JPc
/i8Hj2n8w57VSK7UZ9C69MT/F7f9r8pnW+drAWlypIPlxrQYbP6qQG2nWcGM6gSxoOltBbr+sh0s
LP3lsA/QL78U1pAflRWhHolsxvwaUKpoo3If+eqJgzJ7zvT0O4Ejl27wQpyv+TVyQnDMZNUb+S2D
YnzyLRr5XMz2LMnhrhGYgRrqpZdyuOXxONy8Vjr/QZ9uz2L439aO5Yeh+8X9hD2A1YYzS2//5BGw
8rFMvFB118Aws30PmNRoLXx5BI6zUM4vBZWmjQCysc9rtGtKNfJS94O4ogL72YYTs4yhu8EdHiA7
p/kB/gNrLYOSXZ2UW72v1T0TB2sNGyU5CNyzq1r66Z0vfRIz+uiAmPSRKaR4drOiXguj6bZ+XHbk
H0HFd/T8V1uE/bl2JL4QGrpaXvXHgAoPLbue2U3bqPXgNu48OQtYuAn/bIb9vU89eEOB33xRg4fc
xbXCc7i1ScA55qPUnpypNJl3MqFCsxz9h33q/FVI/rlPHdehw43vS/83g5MVuSHxV2N7Daax3ZFM
HRECY6ltMAukukBf2+U0chWw+LIRE6S8jN/bov8hraDZR1yOz7hrdsAU9FvXKfPQoo0AqU3eH0TW
eqjtp9hJk0cR1Jh4HePF8wAj1r79JUjb7tSlDpUCrpJnqmHbwJKUPft4ouqg989JgVoxdObVWziT
h5IAJW5YipVrZMXVGkS4r2y/nuECgvqFTG/gmja6mvsdlYB4Nxq9eDaZpuTedC9DJ3sdA3vTuYD+
W7sM76hj00/EBl+CI6BB1h5Cw35MIjkd4rDNXo2WMGgmCxBcnlgQ94RS/XPTeXAhxhHG358Gm//G
tiD+/eR1cS2Q+gBkCPfd3w0h7kivQyvT5prb35JgKs4yAQhgdDHTw1D5q9g3qCpatnM3dBbz1Ro1
7iwgNUL0v3WM89hmOmXplwgjqxlqNMY3XkW47//8PWcV+59PRVe4rpAuIhPGGDbzYfWnU9HWgQqW
TZBfdUNrTtBP71jm2Vs77KONGh3vP3zc4tb4++d5mDlcCw+gh//gr5+Hz3ikbxkW102jifCmkXve
Yq/QNMPeCqRd17FNED+Yk/dUcUKtZmWF4+GF8HTiz5SlP7qPNDiD19bUsyPMFIYz9xvpFiiRIu2V
yFEYUfVMJfd1puxwqe+KKat3peHCMdJ95z8Yf5ax6q8/iHMND4VlWjQquZr89QfR6meJkmfR1bbM
d8QX4dkNOfgHKWqGKyrRgZOQcO7a3bbpSu3CzDM915MydhR+H6PIgNcPcLgVvMgcGQ2bUtwvG5om
P4npADwUcQqOYgLMo5PzBeSFRmJY7wxVM7ILfh0Gp37XK0qUPuQVpF7ZOso6SteaKehXVdYOxkJ6
ZUEIPQWA+5s3h1CF4Yk0jfAqYuWKVUvle5O1IGCnhiGgbMgg6mHCw4e604AnitZD+yQQgQu3JCuh
Ub/aRg+vWo2GxOeCugEVIOi+zRnlKA8PgZM2zBRzyjNWm1//5+PWnm0/f9vvxKOQmuN45CTRYfnr
ftcdZRMj5GvkYEGkHGBwaHb/IO36Sx9qDLxdbKz7WvYbIxx/JELGP00WwkZc9B9V4oo1a0znFmqx
fkxQb+1bw/Uf45Gcgmh+btewRtDGH0olV4vk7sFw4ve4kETLyzG8JTjc7itmkqvaThmJcsf6sATR
3F75aFXS3qRoircQ/WF9VON9XGb9ZSKKeGMj3AMmLp6gRFPMNCoSFSZJCbXS8wNIK6qQ1oDdMAfw
BODkAHO22lpOjl7Apv7h11+JfCpvqVnWr5b7UBvN8CYbu8UN/x9cQgbWz7/vYtMi88B1sMwKi6vK
7Hn709iAjDLS67A17xB2R2sSrsTZk0qcMczr1Qqv5D6dHHlYHlg2g/R9mkPzc2p6N9Tb//Ua4Wvf
y6ms/3TXn55iu2i5Vsub/363jrSxdeeOJcTx+X2Xh31Cuf64+fnMydG0dR5Ji2R3EGLLnVpP/V0z
0t2fXrg88PmRyxcMsSXuMCa9ft4HHJNv8PvDRy/hn+G7Sj82IZqO/+43/X72H+8rfpDNjVph/tXL
K5Zbf/tZn99peeTzQ1WZ3WJqNHWn9nYr9XMxv355gm/VElvb/PfyyLIZl92/3LQ4ZZPqGnKN3wvg
N1s4MxfN9M+0IryDvYmQpwHFYejrPHqJsVb6OwphmGCZx76yYv81pW2yG9uXUet/dXCHjyoxL7E1
/dKH1tl0Y/TcJuFHOizs3OFbmen2JlakXfSuJGR3OCtPL1985V7jxqCl3DjBfqrzN4Oi3a6wcTEo
fRvVItirPDtzwYcUiENhF+caokfoDaGP1qlsCcELQOCTGWNcURkV63F46DUu5wFpfxFwi7Z31Ib2
N+Tclgi8xLVWAQWRnQFNkhXy8NTDrtyqjvdAeVTgdPzJ7Ix+hDbRRI0QPbrrpject0YaVyf6UcXd
tUvc+C4yNdwBAOoSBw9cZ9wU5q5tEvcufMS8hADZ0kMlbDfjNNjknqQabBaPoUl5InCwTsru3Urf
ZVYXGxuRwCpCFGKbjUXVnAjL2CKQjVAMvhUgy4ysF5q24FOSEmdm5WybKKQRbokv0zBpK2meEtO9
BtRezuRwwqSlpyttTx2ABm+bHC0rMkr6CEXyJfF1WMqQwUQ6/Ijt8smgirApHOMxDuo7CowSXHX2
OAVz/lmDRcSjxwVySMv9Zx/DPd2paF3Q08lV990dBqgaORVVAcUdIZB5M633pC3hUpTmHn0SQW1z
LaJBJEWtZS8DR4CKYWSkg5KO0bEuD1oFZpkYyhNXbDLUtHqjwjTaxZIiaEKtqcNuOsXD96hKHzM3
1+4MnGvoME2SXIZdIDT9OLpwW7SBAyyXiLpBDWeKqjqM+uMQgoRHph1hGDiIGA4kzoZLZY97Z+z8
o6piQIhJzp5u6cSLgdqc0YTBZlJEuhgZQ3HivoiKhv1kwKiCZJil1EGpM4C3mwqXna+TRtUZR5Tk
xsyhHNeTMfxy++SUDq+WjS+/UEBU625rW/FjHhT1RdruqSBeEAhNNfc31DY2um+mG15SzQa0HT22
XOcJRRKXvEqeOmx5MZmrkUXvTfSoPq304GsQjlL7FXZZdeuBaUFbpYfadPd15dSblpUejbsnOk+A
DLHHbYO6xMJjKIjgNIYRUPR3buDtusoKTp5PJTHOn82u3OsyCjCHlPVK6RbYuyiFDzjkEPQpaKzj
Kf0xkYsEIKbtt/jhMAMFc4aEzay7u6qspW7b65fApJpVk1Sjj87VptyLaBNPhAypQJPWeeoJrMpj
91unBURUzq3jJnmdezOs7MrxQBvuNPoj8iTkaFlg2LhfUk5SJ3iwUDhwahHU539kAMg2wGY5DmAJ
sFpvTzqiOOkE47V7duP0ZtJL1hkQV2NPEsM0USltJDR2Gz2aaixkwigZCZxvnquO9aBAlKe5RU9z
n1N5yMvDNFsHHK94YbK1i2PvpSccaZenBb20Bie6UX3lGCIAls7OwUyyamVnJWHr/YQks7K/apL9
N9gdUlycDTsL5wsOnSWb4yKdot66Ken2GM+fDGaoKy7b+aHTjWhtaBWUAk/+7AnzWfMNczAK7pnl
0DebrKJi3tOR7UxbqJCvGjoJ2g3IfOg9sBTDwje1wIZJK0IEP9DyWXcBiK0RhmJc0PXVF7d9zjiZ
siqaYit+SGW07YyxuW/0mLqqdVRgomf/UL0HkppsSl8BAGw9bzd1AEdbKPOqTd7JVED3ReCpg2Qj
bd9CpONDopAyu4hX6yGpQRu319G+xyNkHAf6hqu4dMjlhB+5CZ2HdjLANY4sGtvMO9cjQSCe567h
3oHmoQ+7x2C3cpHwn7sbJEbjnBGA6rX2U6Sn0IYRL4Z1AmXLh01p1NlT7qfMQFuirlgXHfwUba+w
35XXXQwFOCzJzWeMvBfX5z88teER16hcI/pKNk00PWHAxRrTzpKQQgy7zvzgBOugV0QvCQPneqwb
Y0Wneh8yq56SOQe2t8AsJQFNeDDxnp5vxhrZXx3zZ+2Wr1WiP67KYvqae9APkwKWqBcTWWk6X+pq
gD1J9DJhyMo3aKi79GkLK6RxRzAneM9k1yeIt7H/YFsnDMPXhhGcCnEAOskMvSmYQZvmk9DSkAIO
oh3sLuEGyP4zjTyNuYlWbTKtcoHKeucWeOiewsS9Gw9PcTcdCHW40zv/p8qTn0I1oN6JoLUnQhuE
GL5AGycWNQRbHlk9MM0yJPNjUHcV/s6N1SNzCJCvtnb+Rg+ZQZqDnBhROgE1q6bQro5hdmm8escA
E5Wm9Z1oosM4+uKLYWvd1tOt/twFnnYF7olga37Gsln+TKY8uOlOOJx9bHDb5WXz6wU75rsM+GyS
r7THFo3soexSdx8kQfxMTtKv5T2afrzDsaveKq6nOyvTjVPvudoN6UUOk533yOVDh9TtG+TUaFPY
IrySe9RcUsj1G9Orta9dVm+X93InHJSo+eSDoQ3FkaVYtlcZFOA4JMVsctMPVyvrH0YmzqBw2y+a
hXgdXV5xoezS32l6SMtSV9m75gS75ans+pScr4DySNiNrN765BhOU/1QWxy6n+/W3WFPTL8brtav
U9z9AG9ke5KhRqwHpZYXv/S+2PPnAh6463w3/AKcHzCfHoSXXrX2XZBwySgtb3yfAlA1wql+DGTY
rUZVqSemPOeBVfMW7Yt3wLcqHnRYmavlabr1ZuKk+IY9Ul+bUV7fxmAQeAIJxu71Onp1Dfm6PNOe
YO9mofGmAFJDARqsc6Y1wTXcJBruD+F12nueFejk7PqHDCDS6I4ZP9Hu1vbGOBoHt3W0B3qbyKLm
32IR4wG5ufk2FJ6F10iGN+UW3slBcrzrwHyzgpcYwHiqSKt7LlfVG95Hc8t50J+rpKqvttvHm0I3
6o+iGOi48VTsPmplEZT1WCZ+enAKC926irAZmBhLlqdA6FvJUCICtCMPhqhGMgEw6LOmpdq2koX9
6nvh0/JUZLGPPbrS16LS5bYmXe2ccdyhMs40pmrK+mhR53zuSEmABmK+7lH4U3OQQVgeRN/qj2C7
QAnO360HgFEq6RGWw3vYDe4QJUbkAnplXdtxGJGHZ8X33nrTAIx+ACfRNxV+gUsBdfRqUB38fEKu
nWsT2HQcgRTQtNq/dJoWXke+49ofzfy7h+Ok7sW3zEFsYeGkvhut3rzrChFulo/I1kPHAac7AsGw
bKc733Gbu1452aaKR/cbqoHPr1Lj5lat691J6u93oiSkPENDt3EbMyWy+7A8iymfvW75rGsxaCaG
T56ge7H8GLXH5fs4ZKqt8zHSr0lqtTMHz9z0dP0/OmRCn18IKxaiJM+/jqWIL3rlepu8teU7MU2f
z6AOgVVaZtWNwdM+h6OBnLMY2/dmaD5/te2Rb8iiU9xSltNnnCTo9BjxvoYclcunNICU1+yg8D6Q
dgZuhaFpXtx/daKCp7LvJzTNK8Pzm/skMOVpSnHJj1Yafs1HtVt+iw82YwU27xDFWsTaoCLeIcq9
LQfT+CUerP3yPq1mixXC3eTBHusKHKUV7xxHI8Y3yI/L+4QDpYQwroeHxtCC04i6a2fHnF5MD+AO
8l9MgpbwDU6Jhwlh0xEF+bCLC8SOBslDhQjW9jANH5FMYPQh9TlXdmE82pX+Hbn/8MHJgyHFx9sv
Q2b7ekhJw51fQLzYhbqk/ZIaZHHoDgsbPzT6d9GclxcaAEu3LXWNE9fzdGvqOCAcmb8sD5aFhEQ9
ls61B99zHUq8Gcu7xsn02Pe6eo7rxjnaVWptiyQaP+g1GoyFH+1QZzulh8XRo235YlDgW76+7rQ9
hoTMxM3uD8DsInu1vGHXDe+t7SZPqjHNU1RIItTmrw/olUVk238tx4LZCbTWA04d43VyrcPyFWm4
BZs+GMUlRqZybwd4kJZXOqQ+MNdL5UMUO8a5GxmrPx/wydpJVfhFDq3Y51pNaIrnJF/0CMXNvC+7
IRw3coL9RDvUf2hnaY3nsEjTZOPdl7kgZbypxD0IGPMytb22Xn77AOKBMs/0WuQ26zNBzF08eNPX
Umdqr0ast/P8x7HIrB/K2kCpamVPSmpfP7+VwYGGtKW/ARa17qRGX2B5oAlJ0w3c/KVDTnGECs8a
d1DJRwtMdP62ClHntmoijIwpjsDC8KkRG8Xj595pSNKqyRpiLPfdKxFYuJHm/VoL9dJTGH1yRZ+e
BhNZzPIjUu1scKF/l0GldqaZc8gMhfMi64jlKf9gTdCjXw4xhfPsthx2o2RpaMR73Qi/D4CGHgOR
DCfMmvXWZErQ+tLFhJeqFUgH0t5i5x12QHnITLu6K0Lk1CI3CYiyCveuRKexk+44MRJ2XFXVo6fb
xTFGyrrqdRarwhL7Xif5s/YASzDzkzeiHB/HtrbuCg+cNjrVfc4KlkvMN2dMtHsjsggW7JGBdU1v
bbzBGXHEa++uLGnPYJZjZSeLl0J6xyjuh1XmV+Zp6OShzlkDRrNA3jVZVQcWIZMe2k8xGd2TllqE
K4pDGkv7VRkhBh2jm30krbELXc7RxgZkHcK8Pk1tUp39ykUKOG+CzIiRPePt4p+Wn1wZuQnHEzcH
G5StggBbI7fZS5REp9/3//15y5OXjSlIGP/8U1moVunHLy9b3mC5f+pqPmO5+ftOhnFvXbi2hUB2
5n8jF6NP3aFHtBBFdVpDuQBIxB3vVawHgDfbLslfcxdrMUI8sQ61dtoXsn2Nwi8ZHS4mxBneNQci
aqPgoFbzJlHYfEhDZc5PvtxJ+E1/6iEYH2pd29gSxahkF+1S58NFWnTUPNHCayOsd7KKclbAEE+N
FXEru5trIfVentCNMIQT1GPkB7NZbiVnneLUwRyMJzgNYCTC5tTqPwtN4weFMwx32YyQDSYb9wbd
GGPn9ehpVQbksOq+RA0ScJTJCclXq8Zt+q1lV7fMNS9uUDf7ZfdwljVbI+nRXCc1CB+YXqR0dS/L
j6M6Wp5QL2d6ycjRwyNvrW/JLCzXWKnsYGu9iA6ud9O0z3ocDphWeQEpFOwroetwhFtsY4LQguW+
5dG8YYrumOUmVCNqvoEi/RwQmefuhokCsl9wovP/LYQHA8OKVVwBWT4FfaEF/NP2TMeem4S7zUa7
DzO/2xZGd7ViaASKpSW0nq3Ae3SSUjWncuZxk5FQYx3Qcfk5CjFLEiYbqlf25/Hx+e52je5k+dws
IiQuHtAyhRgWhB+TvOonB3DmOZo2JPYYBVIWy0qBn6PkEEeptrInV1s7iA3XXVs/KBgyez2kkRqr
FMJT414cbaxBVycozelC0xApPW031f1rZEXEYVbyUASed2KxaM249VBH4oEBuz7V3UARskPVQSar
WC1pO2VZMP7GxrgVoemctMH/3jfNj9j1s7VU9YzXMa9Wl5fwlxwilapgYwz9azefkTDIslOjVX/c
qumcUeIn1GPXhla3bRNnOuS1+TpFnnPnpxdHKvceM0p4xjbF/DAu5VHxJndN33XrtPGsXV1prNNj
29rGbhRvIkDse9+tD43Ck7HyyT81umTcg0/D0tcJdSXUKT4GU/fa2mo6t7GZnknALh8hEJKwPQbO
ne0U5m6OJEN2FtprmpDuzkdsf+qUME/+QJbMODC3GHyWxlwa1t6omXvUBPlNKkI8KwrEAQg0fRYI
6/AqZopKUngxeaxpAX0gnR61nCojnwOZWVGzTcI4OomRDkdsY7pOeyEOn0Falnc3tqULUmWWvSw6
IFUV6b4xwW7MjO9lk2Eb9hqikcbCuMh5AAtjhrvfm0QThDcXXs3P0b4HSfSiexLsL/Dgk1aoVyfU
CDUcaDZQEHHngCpd45R3u3dbJmJHgMN9aBqkMzU2S3AZH0KThc62YubPeQ0HAH4CO8gQ2AVMfPwz
N+r3Bipit5pqfE2ok7/5YeYRbkYiWkhQz/L9+1l5RXKeuYI3EW6WwKVlQ8lJnSL3FaPtcFyyldo2
vgH4AfIwy46Wu8Bp/HGrg6dOV8F+nWbKeDpgeFkFgtMwmjdkPWgErw+ErdITp1pzn4kZswyja5Mq
HxMhNgUcMstx7q7NmtFQ88buZGvmGlS+fuxlMp7tbCD6tMC8ZhCT7kI3+UyPWiKklj91NCwpCgUe
0SmfOwVBBDil1GnZZCYmYx/LNpeQ0EeWxaYMunSb5QoFIgkXawAD16LTn5dUrtDnKywbqbt/3FpC
upb7eDMoZxW9fAyQf6R0LbesGf7Vzsldvx/QS3eTxXDkgzm1a9nAwOK6UmUvgQUxIhQQkZZNVjGO
+bOA7fd9EiTDCteWtdYWoZtJqGuIT3wVSrdcMRy8qIA0GX/CUyXnlyazWizEPrW2s2pYa5Y7IJJl
JSnK8iw8ibFkyNAu0nWjNApR7WzoPWVoWqAGDIXi1eomCjWW/uC3OURXH2I2dpQ5yZzxIph7sFoL
jjSt50YpV8Rl4zBbXxU6jozllyv4BhTxZ2v8fFQsPyepOYd8lus6MWemVPD2kw9d2WQYE6RWjaI/
qHmcWoYtxdm5Ia0J0azu31NewwYyITombXwgntgaTghdfLoBfb4qJk9HlpwFxwR0OkskBu3M5VQz
5ijIz789DJ0BPNEj+D0gX1TV1lZmEh7l4akityuduf/UCtpTqwzyv1I3yNGEqud0Th8Y53NlGQ6W
W3+7L3DUiZS1io4rx4VqCTYqURvcxRN5WGlYI6MtkvxCrxCLt5DFSgulXE16gA0z01u6uyzGjMJ6
TnIMPfoQy9vgGDvFMveDHky2ySAtUpjG+Zj5WHT6SoN7gkxckVhACTjgfjM4OHM+sImKZ1ZD7qIh
rN69zLiLaLE+Z3Y9nGVnwrh9CmdEYt5M3hUS+Kowte4UezQEEXgDgqMljv9LNMReB+Otr0pQN60G
+l86BgVCjxTXBpfdClVCSC3WsC/CLvZZ4oT3WZ9kKHyNrN2EWUBJOZ6XK659RfHSP5D+oG8HWemb
Lu37BxB7LKMEUJoQgaIxafl9VudUiR3z3scVuTY8Wjc1YesuxZcvoFmJ4Kzm0ToejDWOkOQi0IkR
NoSg0THS5OKWAangoTQ2YMy957SLf9S6X94tf1GLZwpYMKikMcaKxrOtt4FIQRIqxbuySMc0LYH6
wsiiN8hD2+V+t+zoIhi43RwzqV9riGdFEduPXl98rUcCc73EpKZUtc7BGBHAGJP9XOKSe7Po8x/L
SKQbFeTNWyEmm2zsnKbQ/KhM9JnridugJNKBaLTRWqUi1I466Ve4vsb6zXX8E9N571tlCf4fJmL3
DJKErrezYRxFdj88ttfEiZvbsjGbMkI8MXjHuEpQSpSF+Gi1GvFAZj8HylcsDJh4AGEb7xXtdtYe
r1WryVdzbKJD3id3NFIwURWhcR/Mt8ZoyrZhNBQHlOmcOnabnJrEGh/CtNbWAI7HNQy6YoP2q2VX
IzQf0phQppi0PVFO/smdGIFSNdZHPbSNQ5OnP7MajL7Ky/LVI6dhnUUNxTZr0jaGiegMXHJHfsPY
EjebRN+64AnK2WFxcAwyOjWkhWMsDKpndKfpMR+6eo2Ci3qyfm0azeZL4CaIhTOgkWsmZH8DeXdp
OmydJPVXaZxwKfTa5gELkoJAWfgki7XZtmmQEm1Fo459XZWvNQ0OEmjS25yAHliDeXW8/JHOlPEM
8bB9dkihcmO8EWNL9NagmlvOr3Bc7FKt2eaX5UyPHAmJFJ/wSKtr5DX817jU5ZBDUnVnGvXd8pdw
Ee1pekXnxq1WmhmExNIR8XsAIWW9uUTv1VORfes96mx+Fwfo4Yev1VCOF9qi1L5tk2x0aRsP9ryZ
uulix9TRM91KWLG4jH8VB5kXp+092icU1LjrRF2TWOA744NpT+WxC+m2+WYC+A2xSI5x92z4zD39
Lje/GBQrVyH5WC4emG8Se4zm1yv62uoruitnMzQQOn1Y7M8Ayu9tp5LvwVxKoFRZXmgQqdkx7pDB
beu0Psbxu0xhLUDL/ApQFEVUGuKplRh6Sr1odpo1tk9tBg5RVVP0fQgiqDWu81OLiTPeaR3OEaZn
8lSU7ZaBLPyKADLYgXXNTr3SvQc1xqyLhjfhBeZLZesRDUQuBAbYyBfbr/74c3mUDidNUpupYtH4
1ZMzMDgPo/XFMom+qvwAycr8J0nMX7paoLgz+l8NBKtrN2PDOy+9jYgBzvismOBaVIBtJ0tuVC2h
qtYBvdJopG5CeVd3vnsZ7XskHvATiSPe0yUZQTtI9xHS1dyGKYjVNKf+Od/bdvD/2DuP5UaSbcv+
S8/jdQgPZdavB9AAAQIkQTKJSRiZmQwt3UN+fa9A1e0qq7a2a2/+JrAkkgKhXJyz99riW1fdV0kz
+b0oxo440yEn14NVUuwXINaamD7OmCY/+rjZoE1MXsmA+tDhqi94PrxPU3pPtWfWv3unpDUzw8ym
ckfxB1i2xAxtVzN0p8wokdpg1dKRsHGibZ1rMGFgT1gRgCeYTMIrgSYSq9yf48z4yOJw2otJqpOY
3JXhJNVbxcieJ+K1c5z+JeeZLyyhzrEG+FMbPWPPTQSUwIbH1ujAx1oJ0GYUjv1QdeqlrLOrUYMm
SqzpluGtsuagOecgVfwsNWmsmhYnVzhV3Ts/8yNtBGQ02J7nhlYxXh1MQeAyKIEApeAZFd77VA7e
AidhKi3nh0WHH/rjUIOJsGp8sHDmN9j8Wgqm0c6ilLSjzBQvbWJfd0VX6PP8Wq41BcYtIjYXE1gm
z3SF2TB2JsmZaaCIXDTdl2YkulyWhXPIcM7D7yNMVKVtuKd6NG2tzD4lqR59RCGZj1OmfUUGZuku
Gdi7hqO2GhmRf8rhlxh6erC9VZ0sTZTLoumMR5m0bwMZ1guvzO1j0sob6WcADMKqOgRzfdPxGvvT
+xhKMqulsvFWG2b24KvceC6YPBeMphkr38J6nSb3MyFET4sw5DoOhtwJV9setDaQqSQh0HyiMOeV
tdp3tuUtksZndwbAZUtbhElMD8cjUhnqCnHpbul+lSfR+hOMGwBliLTX9Iur55kGhumnNJd/XkFQ
4SsrNK9Y6oYVuEaYj0DYUCNrW7uPsr1XzmdFt/AnxNZeT7PqoQro4xqGnGlCAy79QXs0yFm/f2U7
AHiYU+RJwgQqnakgPCnIVrYbW79SGJyNbQis9sJbh5II7owE4h5J7LRIWYot3SKqH5WikUH+76sc
EF4AGhQffvdaRMl4dCCAI6iU2snSRQ5LX85SIv1B5tO/Xppy62rtbzoZlz4JEBZqRMZ08TQ8aOV4
zCIjeY210UUWRQp1VCT+eUxb/8xTOSL+NvBPoNn6TZqtvkwiMe1oUyUvWb5vGukdmhEkSqhrLzA/
uQulpELqmNNjWaS45LDTSEKsllOgog1ky2ljQgdZ3DfTMm/VQ5CZ+76X/ktmaAhg4vjS5sgeBseX
jwxRbunhymJbVc1HiP5JO9UBC6y6Xyf9a66P7YnihfcoFQxNXMH2WwP2IvfJpBsCg3zGXlSrqQZA
FRf8rLJrML/YlFO9f4/ZVMHMgvMc9MV6COoKBtxQfsZRXaxE0jtrkC+s0HIaCBxNdhJV3y0U9YWD
1o8KVH7xkwrvWWWx+dSnobdJKY+tKokduMWVD4IAIply5AFDo3wDC48/CCtaPj8mnSxKPMn18JSO
9heuT2fewpN+hV71gdhQgtlJ4VuFJf7MrpmPPHgNLaxfM0TsZzCvKLVhRzqDuS5jAZP5ybJqF2ZM
1315TCxO60dr6kUZ8iAjvmDypX8faCtc7O2rFiTrXJYxU11ARWkqwyXGZig2RZocbWm9CJcuixNr
05l4cgzMiLB3oT8Em4zeBy18+Zn3NIHaJv+mRkNXzXDzY++xWjKd+Ln2IHtB2yh3ttcRJW8xYE+O
nT1gPx8XrRW6ew02x056Bq7evkUuNmn9tIgBmO1EJFaVW2bvdgGWX1GvL1TKnO8o/0tnstDhGb1U
bnJuXKmvROf459i0FK7ciHjCMg7JOA2drVHSTzVbellO95FDDaF5O2fwucZW+oo5LA5/QFPu+cAB
qm9tVRqVPMWJtc50HCcL0ryKC6DCdslHoP9ksBXisPlQ1muoJoW+IXyqknQmYfTZmgKW8ZzXif7M
A9wMC0I2m08BRWeEcXKXiucFcZNaLNMVJC44dn400wf0bsv8gSyqNRvCmFTzUMXM8mUz7kME+FtW
HMECmkC21gu8eCn/89B4Q/PAXvlRc9BkBap/HSA21GkLLWUci1UhAEhOSQQ/P5tnN/kRKcKTh9au
iZeHYhuZ6aOXZooZTkQnKl+km2R6dEyzbCtyBS89DrCJ5dolCCdjMXQ8ymBInHfY/HVStG/E98WE
rT4qz8oeNayKe2VHl/tbeQrrccrNpVll42Nlptcw1t1rpysDean/3sWN8xTX792wHSidPCdxSQHY
wXHYwcNcExS1Jm17fHCNnYpmQ101rTqrKbYhuKFlbuMaTqqb5dDxTUr7Zjtt/ZxUjPYyz50vvTYA
1YXhSzq65tJS2GjC+JbgK9/UtlPsVKiGd4UuKSkGf5nnIsPAKuRLanPD0v7YeX4onUVph5T+cgsY
cFC8cDbmLAUVPaCEWYTjF2BKtrvWbQhhkiRDEOyAUg4H4k6BpbLOKRtAXqxlmk+FrLjT0wKJnWs+
tNEwYfzgTCRjO7xjPJnIyw4TGkzu8M6aBSFl0Dy3wlqZVZgCaOBq9kXjr+HlNTubAsZcOwjB0PIS
D0BebOj6KwJUl41Q7vX+klLaJWh20cf58N7niKHqJEwANUV4WxwfC46Gozlqs5MMmI4BTgL/gvu3
y1SkH9IAghNRodWNStVFWcEPzdZ27MU7llYMBUk751a3QNKKmzky3CVtCLbdIaJX0s5BkAKos8i6
bDvmfsKVHdOrmmjU+OwEulpbMEsZj0Gl5VTsBXv1OL9CcAP4QrU2CZFuKzY0fqpBj2llv/SqpnoA
vsRGJdTRkPfwNOC4MigYxmmUbDPLzK1Zm2gJfJbJ5p5k3zb02VPrCHVKOv8YOkPElhIYwJTTcCa7
mrob2mxV1flBp/DtSx60FIi5IEDv5Hr0qChi+s+eBJGQhTdpuSCJAaIdMpYjaETL4G0a4OO8sckv
cLdkxRmByboDJ3WMtgYw0HMY1emrHcWrztD7U23O3cBcGucmFO4ey/APo4mAf0n1gG+u3lutU7y6
hXEoSIKhIYOpHLsq8EYvib+G8aDg4EMHutb92F9NuJU4mH/RwlInzQ7lEztgOKWBH+CU1Sgv5AQG
MEnXJ7en8apDREeb1dKC0DHYgnaOd2kJdo3BI9spUutYYPDiyJTimDUQV6rnRzttkh1rIONhGAbK
Z6VNe7jX7Wuk1DksRP7pmwRNY5iPXWIeKguSYdem5UdRhTRwXPu3RZvdKXyIhJbNKp5UhbqAW5fb
pXGiTKWfclotJ+R46tA32lHBoSwoS3243QxLUhFxh2HwrqgJ7+jgUe5j+07N+RI32JhqK78Gymyf
YCQs7LygS886NNcb/bPVPPR2Gj3jFhDHYqBruicmjJJRnVtvumfhBB81yv+pbb4Bd2WIG93spc8N
SvUgM0g9fXUrZDpdG09sX2W1oaktNtT1Gmh/R2l03kvuVifgZGuKVvZhIDE7Gckojm1GOrB5Aas3
nTwJk6rOeej0kD2BfHdkKc73t6IIj3RRdtUOEgs1Q2bNLNYhW+I9WKqqp6qJzPI4mvZPQUlrWbba
e15PwyFo6/4Si3C4ALoJNz4WQDo3LSIiusmJ7aH7H/TsjR3fI1alGk9+m+7ox4A4Qni5o/tuUfmY
8YpmfXaRQCjPBP+FXetZUc/A0ai9uq3aTNIWG6xpycbSLPfktDEYf7N6doh22ZCauzI1YVPaymiK
jBQnC4qqO+Cy/hZvo7nSsvIVCDYP35Rfapwpa8AUjLGe8QoUuN6FYcqCwSjRMozw3dN2hnPEwboM
phB6F0Sy+8scy3pIiynPGaeqzzzXnIf7iyYVYgh8gZRcfALHlU4ZoaxfEPsbTy5c3p0eE2kJpw5G
Z8M+FAEEadTT4AnY8vQOGvWUzC81TCtNoEByYYEquqorw3iIej39MAqkjeMI/MIZJ4MwS8+g1G0l
qDi1BM1NGy6sPCl29KKJ9fVqkpWHyjzHDXwL3H5q12mUDcde67cShOm6oZKKgafwDgWZmxsjrl9a
x/UeKGl75MARCS+TCbQRrPgFPO/yGGvF9CKTq5jH3dCIve2dsYE0hI28VOaSWI5fkN+DswDvSDoF
aAk7Q6zheDLfoVKf43BRwRSfMiDhmmzwWQw6tuc+5sEM9Fera9UpSJFepbWp7TUjfB4nzX0cyta5
jornPcYo9se+uiN/Gjglo9iEBk41N7/upo/BYQ9qBxaM6vlLBCJHp5zQiFMiWOhlER3MwRBnoD41
8tJJLAu7+mFJZV36/lffG+1lAvW56krUQC0l2BN7SfA0bomdaszYnfrEGqMusYn+fE/EAMK01/W9
GbcXHjQ6+aberYIWvajTBO7WmG/VqAQqhSfi0He1XAegFxZQgsTDcH8ZHqn61AdFa5UUEuQ8O/S2
Byc19ce8j9Wq6Yu33OwhdRae9eHU0y6fLOepdjAOlCVJ6ZbzS4ShvhjaZHgGwn9kdeDv+hiefFKm
ySvtQP8xnuXkntUcbHJklh68vWei0VBqU9NLLSKCZ3hxEiyAgKCFtKp2W4wDPX6z+EVQKFueWD5m
SQ9oN4y6vUFB5YBtfmEJ039GN50sjTQSu/uXiL26P2IxJs84EvyBZq1rrGXq8axYmn5CzVyuqZQ6
S1z++qm88/F6kxE9YUo0rFC+DO1Hrpnxs+lK+VKyRNZC86NwdP01djgVIUEEf/zr/p7WeaAjcmvr
Kg35JKarFyvzT5RRuo9ppMRVjR3CJoitBdinGZbLkGGgQcKM2tJCDMcbhVGgu83wEtfQjbosxQDg
IFhu+7yBkWGCNc8mclZkZ78KD7HmSFb5Dw6JxliclASSeK9NGMI/a8ttZE/UF3V1aSfsJ7RZ2Lar
wJmWdjR4X7NL1kxcFNpRmO0zHc2TXiDeoRoXXIVEO21GzsGNsuHR0jGbRbGcnQPQajDZNgc4odAo
NpklQJhnXbGCkh58KpsokrZyfnSJ7W5K5fzqXSq/RpuhfCFpbF0DgnmmhAyXZirSD4SL7yHNSSKy
+BU9u/E9IQ4wY3wtfGL8RG6fYuPLkBtRo6RVkNVD9HJ/IXAF+83kuwezz+vV5PrTqq/c+Hh/iVsa
HHVkfd4ruBE6S0OD1lK17W+TIXJfhxfF6LVLtYF0U+qv9NM7COugV7k5tHVJpw15tYELMiaCrpoA
5KDEwm1FMtoa3CvwY4Q7bPAEhW3lqq2eaNSfhGZvHXpfO5uy7zJtaOPVkc8WiM7kzvvCg+Y/KQpc
S5l5+ZZ2gFwzpFnL0qagTPiZPZeHa9GbfySS/Tdx4d8QF0y8+tiD/+f//l//H+TC6bMZs8/i19+B
C3/+0J/EBdf+Dx2zpu44utDxG/8tM9X1ST/Vbcu3bR1bsAns4E/gguX/h2taBgFhrPUcrIj4FCXw
l+g//4flErTqWobr2K5wdVe3/ivABeMfHnr+PnpIXffIJPOpyYt/hPgVOmkvecTUV01tv2q7qUcr
NRd99WU6ahg1BjMFphbYMJMJQ++GPqC4yU7eq9mljc4vH5m8KKBc4ez7N35M4x9uzPnDAf2aQ9I4
TMBM/8jBQ4kcKW1yxh3O24PpCjFXuIqlrfrzSDlxIaDlj8Jld91tjdyNgKJZ8t+F8c3Iib+5bucP
4flcDYExXRim+Y+4OkVcT1cz5pFAVsdbJFjE71V9BhWUk+IG1wqCaQ6MCKDa76+kLKq13Vls0d71
lI8IpmwBAJ/hXzJekseAQQnNtJ7dMnUTmBMh9vCZ6fhm/8aOP0et/j8f3SB03qe67Jkchz9nlf3N
zdq2oxd3o6t2dIJWgd/ir8mqtWlZuywIQZAPKAa9PMa+neirUG/sFSbXzpk+Yp2jVFp26Yce08h8
rqcUIxcqpIUJQX3J39tRNfFWVp+/she70gVtDkiEpiXyZE6StUty9eAW/Bl2HE/K73qcDjZy1Trd
hjqcrbw1qYPW4FLxg2BQ2xluI0iJac21btEqHMvEWoCbBytYPZvCMpeBMFJEN5AnI6ijo6uxjySV
1dIn4Kdi6VFPGch7CXQgCX4wYyq7cYP3EY8cRoFVaBd70VYvYahdtCGs1hPEYNg4DlcGkBJ5Cd4S
7dAubTj4LKAFP4DBdqkOqMGuVy6B9AlwEUqVNtU9EFROG9X4t+YzOX93w5oY9FXl5+wKppbsRA2A
W1ohJZciGFlchA9A7tZ4/qBMSwfbUPYjRDO3iyiNLjOMZCRYhN80zJJ9n3ekBXh2tAVeewt78aP0
JsAU8w0emGAjsxj7huZb3dKnckMSA+cufXCd6ifRDOnKSjxi7zSKiEAA+fER9RpY+5pEGGpXI6xV
vD+o7iag2G+iDetV7BJO7yPOESV6wARnq5yqS+1E/kKTyDu8xIEBiPUDIyXMJdTVKAK8sxD4dGow
ZqqHbO7PzLNqzvtUYU6wjfnbARvGrcTClYBojEpIA+5Pqdbp3xoVf+nxR3gc0K9fa0E2kuf27xLr
uU38VzWn75Ik1KDVs2r4gEHuX1uLnLIaFVjlEs3eEHs3hvoOrwDPZBM+9B3hGzKBcGsl7yDXbvf/
oXqZL7u+3wy2eBlrrrnf5st2yio0ipNJUkNLghzwrtDRmkXRy1fB/n41JuJNQ6pQOwGxFQXAPQF9
3kvJr6s5d27FY03n6RttAVFr2Ssp2BRgbDSMbQlU3AM9XgI+STF9TibtVVedM0yWCEkZPJpYi5CZ
1Y8BBqhlAXmgx+eyUgI6X1bowJEL4g9Kg2EZHe/9CMIYNkhZjC+ih7qFa5f4AFB6C8KXLul83adO
fPdOtxNNf7SS/tpPOZZMVh7QkPksKSk0EkdZxbDUaDJ9Zh0a4UgctMjdF33frgKn2RQWjXjPqi6y
HkxADt7Kt4MTrQ3OsIczRqT1ugVrSkiHG679if4bTM+OBUtJA6afPhJCTYASm8VygD9JaZ9Y1YHv
D9eIxGvQkna1geSIs0gbz9iJ3hLbsFmJWV+mwSq1hjKzgeHz2jTOkpHjd9g21brKNGuf9P0biTaS
cpGNQBd1raUjo00CxF3o5LO5EdrDXctfVc7SL874QRIMKUWTekX1iUtKHB3nizNX6jZRQbmZbnQ2
VkvV43lik4ebmVuJy+xGsGDvg1+N4mypBeY51N6E7v1sbXhhmQDRU3f49/AhqGyDZfmtNRjZPASM
i/u1qVruj9LPbuOkBzjqYWcl21qa1aLCEk4tETYhYiEUWw4dP6MygBqIrwbcHfEUo7n2eHbasWoY
qnmck3Pn9goNLdOvSHm071ekVQzMPUZR2mO/KSM8NwNjxFgwtCO+mGUX6D2oIVTtMgs5uiKYloXZ
KUY3fnvUk36DyTvCIYY0J/kmSma+TR3uY8VJqcpcLNxmNZSvU08GCij+qU9vhlVX6/sfYpXCE43m
qrXMdc3NvmW5/Sa9+mwlTC/324S5Af5jHz5PpoxnIR3UW+S2hv+Z9NGBLsKP+y0y9YxmmR5+y9Jb
5tD8F/EUbjwD/rMbP0MtxF1WFTc/a/AVGum3qTMBVXPHh03jsDBMlC2dkZ1tuyiXHVF/ElHhYphn
L8vJ+bwrFJ/nAMvnUpgDtGZ95c9zhQYxXBnmz9DSccTFEaJZ7n0ryBkIAMJzDJxQ/Pb8J0XuBW4m
mRm0nIdgf78xgxkUGIfptzb7m7QIzqzFfg3U/5eKg4oUsAatf/tyv4ssn2FFhNOnFaXnpvHocTBL
6CaXs55vcJnioRZTTpHK6JZtHaVoFZHutRM3bMO93SSMZJQzbia5sZDl003TOR8Flw5mpb3M5yG6
bCaqzY6B1LU4FDWl6Pv/VTmywrD+WUSuv4QJn8BWlMGhr9defm9Jx0vd55xqav5FHaGaRfzmzH95
LCsyGNJzbhW3imkVH864SLqADgRXxc41EjMrEukI4QBdazMbVvPE4Xf1RmVkIYYh805SJyuD5pdB
0YkqU/JLBHwPLjj6r/oiYGO/dFtoVrXNl8oMocG3N0xYqwYeCamDWK5i313dZ2xDMNjRjPtNiiey
Ja4iLfuErqK1EYH92nH08Mrz230doA3c94PONMk1YY9tMt4Xj2NYtsuAUu7KompdM6kkqcUDL9Pv
tGo/KuFe8FMt7VIdx7IDx8joQtTqdzFczbJE0FQHN23g5hrdal46H7tyICBIMLL4zjYPhwDlLAOZ
OeX7QscKx6oFbHNwtfTwk4bN7n4gWkWZCNt9pjELsd2G59F4P9GixX67/POx4JzGprlFFt/hkefk
/rEEMSi9dTWUSZ9xDKIRSy2wA1iZ/DWNvMoKtpQlN1HEYx729UunpjffORCkQXaGeLRm6FBFjqvA
OoVjxmZ179c7gN8r5PseKGRupDZgM0uHLLDTU2NhyNN+sSnpeDp5VNpApdsMSzM+TZ5BMbyHWcMT
OQ+rRsQUm1acnaasbn7IaFdb/CAgColY3YpA+8znQrY63mxChBfEn5Iv4faLMGd9ZQH7WCXDIRpc
ZPrzI2tiJA6RYi9VyrOshfwy4Y6/Qk+fHUcMpIqtyJKFGM49W/vti5T+G/7adCKNAdsY4yFVA4wD
8NMGZCFYIPvs+26RsX3unzLWchYb3+w3NnblRyvyPfdjYVKV2+HWAdnuhk94LrDJ6M24hbGP51DI
Ta6ya6XRgrdGDrIowx1Ghr00GZU123VWMCM3cxXXzzmfUHS4Zkgn5w4VODfqq2bODVPI/Kds22dS
SFmkxTzmFp2tKrHfqQmjy5wezfZDzgN7khhA20p3KYZ23Lb9Gw1KZ1F330HGozMJmPPW0BJFz5iE
XPVMY71AXxR9e/Pfz7vUBySycPSe4Cwnv8C9vyVJcam0r2yIsY0H/rlM7vNoeVEoY3auxy3ipLes
zbxVUTIPaQ1S2CTSlglO1TUIgocxpjMniNgJDe5VaeUouEuWiGl5u99+YNlK6Fc4LSn7TvVnPoVr
HsqTOw+q9/VcOeSX+zIIrC9S+2B5H4wTw7ve1yD3QTyRTK5GgvDYwhnWUl6BoN/czJACN5cSZh5R
iZRMCuLhZ6LBtcrjy1DIW0I6sEMr1B0eh+jVQvsSTiwzYK5KJoGZKi3Tn/e1r4u5aR1ozOFkWOcd
a/BK1OWO8aAizDj71ivu+3nBncn0A5o8k3bHEtLRA/pq8XdspLcoaBgvnfyJvIdljwOkFGgQmgtt
/E3Zjsx/EBywR5BDMKSK3E2WqNA5SPhK01kDjkIqn1cbVANpq8M4ZoBtGoyp0r6lOROpIEohA11f
JJzrLs5uLtHCC4cEZqRxgmRiwMNXIMtX4gcZI5XzoEb7dp8d56Y6G7h2LsoeapbgbCiozib2RcBz
iSWrmtKdfrFAWaHpY4mTB1cz5JDnYx/66OiHpP7N6wY/F6w/JQ9VmXyzSmQbwrxnC1pdIwdkzFMA
/ccjlQ8WAfWxkWSGzov/MLY/zeJ3GzNITKXzUGTmJd0SXfP7fu+7Th+DAogRP8zfkcUrwVqZDhir
mKKVL3ndnFxgFQvCylm0xD/m9YItkPN6bLq7mPUw/gcE9Zwbr59OsYas0x4QzalbWjNh3i/zFD2l
oN64kuG0oYNwCQ1vp4ns2EeMPXVLE1byWRscf7FVIXKK/XJTyZ+zagB+PoN18j1vkVbUVBjQXvqJ
0e5+H8/zcC3ETh/5WDn87TzNL13v0ZV5GvUhZnHIEmk0298sNW/CcdqN7KxNbmffykLR1NHwHJt5
n9uTIxaHXYS6F6+ERlU8SsW+V8dKz+MTOI4HreJCiBIGizNpO02rP6zYflW69xn5/qOblZfM4fkq
DYJmMif7Vdhut024czfnlIRd1iTXGMMlg1LfbQXGMx57fd6lxKWpk4C2nECJ2aBxJj9emG5B3TxY
gs5KV/dF5VwDQBeLUsYeyFcxwj82nWW4cfLIZ5nHgtCo4rfUDn64KKJai76Sp7G0QBzy6jBBYscg
rlumTJITkX8lwbrbWlDOrM1xizz62FZ+u9IDNHegIPxdFFrnIvO/AQaMCyq7K+B9RON8EV+jtkHH
U9OS3EhfMF4ObXFksj7i7E83ckLXH6JG8puJhx0zEcHiw8iZGT9BeXssKYKr63b7uktAIDmVv/By
9cLDCBV39mIot6LtNWQ4CkrAyQu9yAu+nlzsXh6gj7utJLUwVvSXAgq7vu5yz9j4mgN3CWPeXy8V
C8+DjsuN1b+JCqQKS3Sss5EIkwWWA9feEVQA9AHL3d0Gcv8QgcliZYdZpzzc38QwHvGkki9uDnjr
EHid6y50Ngi3AFOyEDu4toLVZBGvnk7gBxbt7Jy4v+h0DePMi/4wU9zf+uNbvLz36YBn3p/fqMmI
HwTmwg4YiF6KzPZvv+b+g39981+/vxsnvJrzy/29+5f3f/31HlSmf32k+5t/fc9f3/iP9/7xW+Mc
q05HpebPw8vvB9nZs8vzr79z/3jSdYm2UCl0k//7yQI9w4g1llQNNSK77788Vb7I/35S/F/EZAx7
qwQwj/hg9tJoqVySKZ+sjcYqJsBJIRek6wP5kHpWgTePr0PXeWorD5La7PnCeG9ue0x/tSragx7d
Wqr9G85lT885rJaDDAa4/TTlWlfQksC87hz43Pbh/ub9pa4zoofCBFthaGkHqmAhu7h0Qps+IBLE
n3u4/4vh1IVVAg6cXsPONuRF0W7flDgRMOFU5iGiIIMTv3sC1tNtEJGQxdLUP1OWvlXAhmOPdnkp
h5bdl5uvHSMnQDEj26TXky3PLQeosxXJtR6SC7Kf0ifQECcRLQsY+bGoioXri9dMc/xf7bhORuvQ
NCOBv4knl2HQgZ2t8rXtEDmMPRN4A1v5vW9P+hIPT7olMhTpRDCvQbRqA9hOIIu3JTFUUaGhJpQm
xjwPaHoas4CYc8U7+5qk3VPV4WI2ZPEIrUgil/UfA51wifg1RCDQZ4rwz6BNGNC8HDf0BNLe0zaj
BkTV6Y+xjNNV5pJMFKSXygIcZngG8rRuYkuTUe5M0Sy39oQhJwjPgx4/WW14mbQKZleJu6Y1X1ov
TR96VNBMdISygEv+bY7ip4eRGPGkhtO4z3/5kk6jrNXPOkeT1RExDVGAFSLYzlhdUHQ+yspgFYyR
LYxGtisOA29t9zSdhLenTXAqFD098s8XhdUPq779lRlj9yzlDBAREAKr3F3X2C8oQnoHYhx2ZWBk
+8HuMcrhSGgyqzwPuYv6ymAFOIbuDr04EMzKSHd54m+RVBYLBB0ptR23WJlN9DzQB2fRkoo524l2
YZbHCxrzWGElUsree8H2ARIrH3+YESiQorMq+gQzjk5Wy8m3YOaFeHCGfHzscs3YuVBhVn2NZq2F
XIa2ir8XftQ1RlAhuwdkF+Wy7Kxx32UkPVX9Aupvgv+guxmCBF6NKm7vv5gxZWiiMx/MvkMjkPbH
SlneWlWejs++3lWWh0XZYZNZBeoXn4D9ihH4uAurBzslybtz2I3EiEkoaXgLbdwSVHZIfd1bhVGj
+BjoOON0P4Wxuia+WT6mk3vs1KoIKlb4aflJPQ7RLtJiZCn23q9dFMoK0bysiAIpMaWYN8HUuE1Z
iUFS1tegm8DKwTXokoY/VcdryqkkFYaoIgBrP961gPHMCUCkxCnErEP6GHwsEhpLsbGlIn6b5GTP
hiOG2Oms99itJaIkQxo56qL+zVHRhTLCqxN429ZisHCi+lI6PnIg9xoElERmQwQ7/rNEZ3vVpP7F
xpWSipM8tIQfGVEbEV3TwnwYqGUZgHtEBcIEtt++8OuvrE/Av+Arn0byRCmhProKjHXa031WTW/D
1gNGZX1RGvqKpgQGI+GHRDEw1T46j7Bx2g29ZevR6GMm42rryeCInoVxBnV2MWhPMk8/jZYoEylD
btuAoo3xWMwoa+VQrgodtKwFkWRkEnS7pnbfkX9kZ9MmwJeZv3Amua9J88z9fE22Ks+rOR6Rk5KV
Nw3rwI/rRTINzWoKnEsDTHRXtxY40uiqqvzkJ0MCW2iuPfoGnK7uNCY9XAMGbitOabn7Ew8qPiE7
8faeJGAqqEz66lO8bqtoKTtBgi0fILIlabu6fixwdJzMnrSuQYv3Kk8vvUorxk4DhJ0TNQ9PVifs
F7KDi0UCUjGIgouufIpNYZat1ei82cJ+HYqlB6YbG0pHgFW1JL/ubRz9Cyu5ld85Dgg1e1wU3naK
5WcwnQiAvQLg2jLUXeMeahosrLgM3l2ae0vXNt8Vcb5Rbe+UYx38rjyQE7C0Oo1YMxYkaYlFGinY
S5UDsKUVFIw7FZcbcPV0ONgjkqh8jAinNqvuCuwYYYV70dFaLFMmMc8envDq/rRwgSLeeBxzegbt
iExubrvnM9JzRWTmssZI0NesVUT7E0QAtYkak4DK/WNb219AWemGUWGktE6nRFtBeaJL9jhJ81SV
1RXzLEwm80xvC1Wk2gdd/uXTIbTnW9qAbXfsPC06qtJaazKAmhIwS+dHVZXMlh8GAfaDq13iqjl7
wjqhJryOGsOGX5aIGleiM78ik2WwWTe7Qjfe+tB8cp16E6KAsDFpUNayMeQYLMvJv3wcZP2QJnCx
qnYnOnWYzzlQzF08mT+MoboYWXg04/5sOtQPbJdC+1SSRIVAM87yJ1cn9yVkraaYYpMlrhDIDQZu
ujSiTCWSaSUz99lizwVGsr1kE6TeaFgnTfOm6dZDTj2iEOJtvjTzr4rdflczsnlUxszmlHg/BEZC
duzwOZvuA4Pmz6F2r3Il/JYxeXBfMy5HO1QfI88Q9KI1MjI7ANAniZEmKizIbDpeJHAbmYs93zkg
Lz34RrsyUuikjuhRSZIpJ4yNRwm8JTldG27D2M1ZVc1izu5MYVGKIfyknvI8Po9hxp5RT8SKiieJ
7yQPdiEkOsQ3OR0KhiW1zUhDM8wHHCvoMTjxY8bIFrtP0ss/iylEYXTxKOpkstnbSX3TEgwdoMI/
JSMZTD/wjR5BsZNhgOIasxNO7C3hdIN5hBXDHJjgqTLq9Hn4P+ydyXLjWpKmX6Wt90jDPCx6UZwp
UhIlUVKIG1hESMI8z3j6/hxx0zor0yrLat+La1ehAQRB4Bz33//Bmr7AxN4pVTZVWf6uI9Ra3IY5
29Ua/OA4FRoq+uw0ZtlhTEdwUZJf5srf2VrSiwnk0wTA4QxWSIeNMLkm8AKaf7VONediTrlK5hLR
qkWZnX0HCohqWicbeE203LCylMHE58B1ttgcU1cHm8luZmKT/Fs1Vl8lBlB223hrTGTtDT7HVaZY
OJ6ph7jMWQ3yVqZM5YYk1F9NUv2yG3b93OQmVKFcs6dunfKcaeNWA+V2UUKFhXMem+E77MtsD21w
3VhIiYhto42ygo9B4V7D8pHBKuXB6A1bLKSCDaF980btyFzvnBC1il0dFSd+JUoOrDrT99lo0l6E
eQkzjZYqq9M3TLmck62BHMfKMwj3k60YxjpO2ejtEYxWJ+/GnHBJibXniSJJkJdkA/8BQJl2MHTW
xdQRRgt9BlmUuWf1+61p/psV4N/flv1Hl5OnDL40rqDm3AoGqCFqVaQYBRaFhByQx5azp8OVOptD
tkcazODRJFOueO917pEhzt47D+A0MbDhySOia23gNjbXe6wIuOeH7mMKQ3iNSCPx4UBjA/EBt2Xl
NUhNrklavSr9dG9HITqZduPozriaZpyT2qEjYdLaDzbS1Ul/xKuWpGdyvxjhRVumZfC55/4b4+l0
tbGYdRHdGV4ry7sMmftqgskZyS9zFrtt4952QKUmUg7XSRY9kU21H3yTHODyo+8etRbvD+1XhXmu
/DfBi6BeX3eDzgRu2NlW/6IyfV+55bDTWmvFjFeIRDlgF1Y4lWGuVGIo5c9c9m79r59FyKZNyvua
6C92OYbPGeGwrN+8hM3h5WiiKqhKjYCrn3WPLvevP9XDktUIsoj8isfsaoT+ycsVlneQQxBphssx
qjwH4TCHo5KXf+ow7Y0IPdpFjhtUEy5k4fLLPq/RYWCw8rWElZCzgpX/NidE5yZXt9jUkDlLsDMk
4DA+ddxj7U3J1wYpncvX8jP+K7165XHnQAVcLd+nSNVQL9cxgIX6C+JxAXXeCJf/l4x36Sqg44gI
iL8LcPKswa+VVak5cIJJGuFx9HitOPfu654guWJH5qhuPrIOoR9jft+q33Ji8HYJ1OYIcTSgZ0E0
QSZ5y19o8cnjn33mAeHgiTruS7T78hvyemVY3oVFvpFztRqiCOfMvxkYR8qLl3W3LeUNMLg2EuJO
28cRSZUcTs5LXlaRt0OO+/LeOUZl7QO6Lfnr0FVhySdbLQMx4VfrgQjiv96eXMK/v1U0kxt9pJoD
N6swerANKjgGa8TJEmvao3rgbuN7DROwycF7gK/ldwrm/SpSEdoWzArvMLLaNcmfX0disFcjf+1z
uIQsTHLrsdanaMdkLHR28q2AHxeNe5BfKdtoM3d0KGrNTounH4dSoShmGmcD6D7V9a+hyC9ySPkd
r3hI50f5DTmnvPgKH/5+UgHflBMOCusoL8VL3A+kJuc0z3GjLS8nh7OHjrD7B4NwalqUZ28+DCHx
5dj02rmIVH6oBUMsN88vow6wCDn9rkWmvcnjeEV0bLXpdSYdgRF9Ez5xhQC8jgdFQ35lEzKDio/t
fsLYhAlN2RIIZ7lXZeR2zaxqN4fZNYh176RmhMMxMddh75EcgtVdCxat5tyKbojkwvfHPXSE79Jr
DuPINHvGTmOXI9O1B6s6WHDoea/nKvgZA+ix2eio+9NfGdIZBu7O40KDMCtu1J4sbYFvOxmKmNXV
lGRD3KKbTd1MBY18kx/zmUCRLDwaQf5S9DkqFXdRLdI3DQNwQ0pYWf8k/2UeWoVSaGJCBWsgDelx
M+8w+nQIjZnZRMh8Dr9Vvy92kfNbEfVlbU3vrV/3TGqAqKGQ46dExWbhbbU1aufVmOMPI3fctV0R
50bDMITsEOVtstqXJKAemi1Adltn2mRM7Bli6YyTNnp56zjJhlXHZHEGFaAxiTmsXYF6XeBuOMP8
ZkF2uLKps+ysyLxSkwkMgF2K3Id5TGQckDFEB68mMAKMldsbUHjK0NB0CMbjtLgPMC5YkRaLE1EL
g6LJk99mTaRqEdA96gPnn38VbsGw1kg/4E9sVaWlYmK4fyQ38qBmDJD0SE3WaBOqtnzPSy0/D2YS
b/wyWmGFuZs1Bi2t2xVrs1NfyhRMm2HazS+wo5nRe2ClW/HM+dGhEqXGMpykdj7kDthBHgJ0YyYc
rlrf2CMSZRKbsg0jw8dJetobdpHvYKye1DI1j2Wtnmp0RPwoIhZShpmWjkG0QPjpMcPq+w/zqoAq
tlLLAf5fv4vGBqTUB8vGxSVdDxq8t7R4CXyK1OVGdx3MCDtCHWrNs7YY33S7jE5mcvpoj+UXTl9Z
2VBhMXfu5JYvFcemH7finVWd7ckyjhOM6FUHQXxIqBsVDKpzaxruYQRvGKtYj6pz5xXK2+zjru6S
xx15yInlGavw+lvZCbGuo45IlmzQ/KhSX1t5hfE0Sqd4NIqHT1pB6SsdeIw8rNDchA6W59iyRMOm
CVyMUbkvBtV+S0eXaD8E1dsOk6Peo26Zo0e/KKZ9hJJh7cTW2sJ5aAUj7IpXBQaqrNFxtGtHrASF
ybDPreqKl5C7CaEpk4bt30EzRwLaH9OOzzZ6t9DI4Lvt4TZQz7tcC/P9MP6m4pQMwEnfw2k4tQ1G
PqP+Q9UYToRDeqYPtHDFngl9HvKLQYo9825y6CAFQiYu7zq/umCMfEaT/+2m955HaVSltdiagDrL
s+Aj9IcAMb7CdenWpc0aoCX2Su9pIjQVZ1PtqAXghGMIeyvDR90WSt+fcaoMFBeWVFZwPhR562aO
bvZgYKvqPTspFJF2oDyS8FAoZMcM2Cb0QlVkkSozxYFRl8TfptFdR4yfjIuWoUGdMpej/LglFExr
X1gN8i/83C/WbKEHTfYMexjc8AB3pf7QdsabFdPA5coefSCe3mTEiA8NDtgqEU4gf12CBRUTgaLD
Bb/YJf5lVHF/riH5zzg/I6alKpMXGZhE5772npbFrUmtlySEByQsL7YOqkeGZTPhRFnEA5zZ4gPk
pjs/U79kfrYQc1ChYphnpyfLgDcBVnwfTD5zWno0M0w2bnSm9wBFkj4XDwsNSqt7quLkpmvZxUBZ
wjg//FCGMF81DLX1LnZ26eDwPOO12HbqhkhR2uXZ6874ITygwnoPA7SoAgNZPUyeKLTqlSscGUgo
V20GI8p5h6hoRnoSg5DlkDR4O4BY6QXRJwQxg6EqXtkBEBnZ4zwIHZwIux4OA/GcKxMPrXOmuLvS
0s9m0j9jQx8BHXKD2D1vIpIPCUEnCa14ThcVclO3MF7KxqvwRpwI5OjGlY2EaYU1Tnr0bPPRQGKK
ZOo35ru/1JgZMtlHPtgO5mc9H4GHi0IVrDWHcBnZp6osxGtLryHV9cMGTg+JPQmuGb0rPC0ZM3U1
3YPZuTuyUA8Zw7k6aN6S0dujI2BVd5hpO+13HrvXP+SpofmZl9/K8BQVR/RIJyS68GJl5JdG9v2s
a9jicZs3wvRMQocYAQ3cpOwh1DREv/pBfpOJnS1D9pHhDQ7f0bcMBW23fMP+6CXBM7CVfqOfuHsB
giM8d+wn7ptn8t1WKtqo3TI762CJlIX3ox7mH8PIAkS+Ae/eC1mEtTJAxBHv/4GgfvnDXP5feZfh
o563DYTxf8q/ggis2ZpNY2Kw8xjwzv8zK7jWedDgwJLzWsKhmLplKMrk13VxvmIHfSGWgw+4AUY0
xVtsJpRYHnW8C8ttrjB1F3qU2rLwjWzswlWqIu6Goi4ueKemayegLPI95OjyL8sf5XZPb1yT6i5E
RK6HrX2PH7DsJndx2tG/9YwjPRngVaiIaECJ8OC6/fs3bv0rnfzP2zYcS+O9e3Jh/pEOXRhFVsYV
cj3dOqQsHOOs3XsO5FEk31Rr9X1SfheiGNLRBq0qVyMGF5M6FEgxDwSdHKwAypUC/t0kNJ8QJsCW
ydI3RcjPqpECbPZ+uRVhtL276yyu3rKLArCt8VhAOM62pofZS1/7PAhQkH0l+payKZT7NBEq8ojw
7i+uvRAc8hwoyK+mC1XWx1CzYssKl9k6LREaJletEJ2Gp/KriubHGsvW/+aiGf8U6rbcLbxR3bBd
zLu8f75oLpk3Tq8YzYGQBghwpX+dmVE6UhIts9yxfml1xmILmXKhRzB1ORYmcJxsLTQsZ6dArpRb
ymufKw9Bpe8Wcsw8UHrNM4uHY08FbVwqMYNcOXxYcQUPn4BJP/6w2UzjtdeZ4860SEJuCIboMCf1
U9uPbKpYEhe7IASUlifw398zzr/eM4bFooEKw4XJ+C8ShKCrEt2Lguagqo2OPH+j+G6wdkK2iQyT
a4gZEcxt1gpVj8EEXcS1QtIjHoGVMRMSuLDJ/cl/JIzwjJfElsXvMNssdVl/bEoolkvBMFbT0wjT
oJBNJTCzGyp2tiXPu+a4na4dDbgFDgTrj3LyidYKQhxXFuoQFttQ5mgr0hIj1WxAjehg3BjgeB7E
IwyPdDw4RG3F87TwkNC/Vbjhl0fbreAWyt5mhppH1IZ5LISI5QZ9iTcfYyCCzlcRLTgeq7A/k5vq
wz0KJomSQDGFon/ZXRlXlRTkOGEshbKOTSs8bgAw81jBxNr8+09EV51/XcAcQ0e0YiDMMGxH/SdZ
iEU2BC4IQ32Ii4wVkmJ137qIQnUTzk4+PNizbaza1mErrRAh4oKwqfvwmz0ZARdWU23wOsnNVwrP
Kq/yU+hl9ziL2GsFgzVySvL3Wqf5z5lf/VmUGu1o2t2q6at4q2j6T3WYP50ouME92w1NdEWw++0m
LByZ8gLwwYZa68xQYJUlta2uG2yfY7O7zVlZbqfK5/OwP7APyNg3wYYUXLa24YTZpKO84uiCXV/Z
DY+eg2v53J6UqlV3Sa9v3Dq3Trk2WCcLumtCjO+hZkwScuhznyFi9vqa7+TaUdwGIozlG7C6gzGm
CYVXo/kUMSpscrizyFqBG1M1I0/HRbxR3ISD71Q2YCcLnjDDFjqb0cJAt4xPWfHrlBpJijS7Tr9T
L9i1LmuTZbI1LEyq5ec6hZxRK09qH3wTRL5SYpww9eZzKSiDrLzgswemQgL9atFZCHGrdqzr7Ndn
6YuDMvrhxPXRK3ws1bObtKZ00cZ6EmyItJEfg2f98NVyk1gdlF5k0avZq/fAkOdqpuLycAKjNe4R
9xUfQgyi4l+bSkiZZiXfZj+iTcbETA1tmkQ49CTVA316n1MevAV1ioQapmob/iyC7peiy7FCegjy
HJwcSYSVZSPtpoJRNHfKLM7eaoc3VEInGlX5ubada6LA4BVWl1ScTdroQgZBxA9E76YEtgSYoKt/
+G2d9B15z0OnZh19ZF0dsNQDh3euTgjUIQQ6M2TslKigh3jarXUMiHbMnuDem+W10+DzV+h0XWmF
qWS3DcTIXdMZT65f/PBlFXJmXlxtq7eo0n8sD3hYlyEWF+NTGPcwAMoAAUylX7BjxFSwbjXmKkLX
JkvNrd/dYLhYhsJiQ9+D9068t+jJXaWmlMso/zSPtkhz1OexKp7LqLhMoptoGSWjdEbcxOav+ime
cqZ/VQDPN75GEqFREackbXerAJz0GlAAdtgXTeiPhcIfxuMxjIZzF/wE6VeU5bYlaFLTanYPZkap
4Z5KG4Z/3BrRqeYim3MJSSLPfwzZvK1chGzJwOCayfgr9gmYFkBPszB5HIYkusT6cJwmdzgUOrE2
rpPZq2Hu/R2CNCCLLnku8p79RPWsvTmHF2I14qOS2CkxQioDQHc4D9P8y0om/SXBk8BI+rMSogXD
4LFqnVc3rFiOapLEnRbEKYLvqWJmR55OC7yVA8i2kbnLw4bARt0girf13A0ieUbr6d5uFYvxf5dt
CryBQElbOlWTwV0rxB5ImvnBaSysGmAnERdvTsh6+SSw3cK0FlbZnZGU1S5R8rt5juxNPaoGLqvz
vQ5qvg97BSJLnh8XJ+DZm+/DHHMYJDAXpdNKDlfO62xO9rM5qxC6fpRThS2IVQU4TTTfo853LQWM
oSCn8m5xGHac5q+vGBtqCR7Hiq4+zRoWpdDXsLTEFiu0javt4RfutW9DFdngS1BRCD63Mip4vmwZ
BnW4xhZhMsJXJC5Jd2pMPAb8j/1ZOUVO7NzV8/fyj0a+s3yFoo4haG1Cs82neMs+TsiP4d7PkNcP
pul4J7+b472bG+9R5SXnMRixzZizjadlFqOpST0FTXHf0f8cimF+CBwnPqRxqqEc6aCbp1V2SpWc
+IM+KtfAiOR09PoFEp21X85yOQvDIdsoN5rvwofDQv5nDfkhYqTiTtrapw1dF4Nh7TO33+vBFB7t
NGW+UyXn1I+9tYWH3lotcIJQ1fZQpgDnGsPDraHB421gCJ7c7K3qoNfpFha2Tm1jjEYR4msFfLqx
GfeIzZ7MoG0Pg+XuHQ1IJaHuZNAyvnmxupujaTPq+qcxxMk2FkskUyyRxlD7XUFO32U4E5zCEv9s
GDLBrrDJAhx77egQIHjCId0+DbrprOOAsSFr8YsfuG9J1EeI7FToLLjs9pm97iRvyTDi0zA9We1E
LhKPC+Lli07GnwtiAn9QaeLD+IJ9v3aHZefMCXQzPrpZ7Gt7SE79vtHSu6DDBUzNbLpkvNmaO0vB
srbzDTKTGKKs40m7LO7SEOzjY1z4cI/nNAIj1PDMpy1MEJncYWzKR4JCfbMcI4DKexiQZax1hxS8
NAofIhjihKMCgdKMkWpFaZY32t3CAMYnUMJbWphZCuESTQCs7oSHRcJVtC0IcNJ/kwYIPqVU52XV
yqXsg179mYb2q5nNr0t1kfV4oDIn2w8647ygbYhLge3oMu6DyZ3e3Illah7bjSp6BqsAaI9NfHz9
7UKNxi072ocIqiZxeqmTX1MQnBZ6dq6n9tqhkGZcV/MwIlobbOUBftRuOcuFMC0Q0exnlzHcQGq8
00LtQTMrSCbU63PnMf5qrkudVE9sH0OQ7XEnD6ln8STHUHmp5jUA77WVz0+yfS4ccsQvsPpr1n7e
BcaS8TP+gVBum+Q2CDVYhXZOmV5f5yq7CR9W2Oe2AQMdYROjxFHy+W4RIki/mEnhAjXHB2bDrk8p
bXOkcoCaU6Tnxge7aREhGglzuBJBfJXexeCKqw4vGtIM6SkrSGdKV9Fa8Z1FJDMHpbq6Ldx+bMvb
yMFPPwUjyJJhr3XDdW6j/phnCflzRnhfp0OxU5vdotlaCMJjjYygVulFe3j2W6dCWQaR8tsoAzgl
DThnZtDfVuOMiaqd3Wktyte4EA2qpx9GpXqoVe8aWDOzSv1Cd4s2xB6uFszdLI0wdkt5VhlBdco1
GUEcbBvtQD3deheGSqtWW32qLhXuHPlkIzSxMAJhD3WEbdw1ziNsiccha4xdL4adrVMf0wVNEz0g
Qbu1X1/UFPwG12AkETboKjkGHm59qfGSCqBZirpGicFjcBM4DWFH0WKcLR3eFJ1+36B84f/RAFY5
Obm/YhC6jtUq2VUk6IEa3xn4wTKQQZIR+F99OFAXyx0xhwZYJGXkKtZLLP0Zqi5gy+jTnzh9+u54
7T6O6h9I044B8xV0xcmwUeMBJREn3RyzDrqKiSEiY3jqIhvBgIH5BBLd7NYoyq5JlfflBQLLh9DD
+mDkOP/HxB+KaAdf8pDVtnqX2nPBD3yTSqSySDugPm+q+iVhdI1Ihto3A7TB6xI8lqSzqFbKtTs4
z+lkPFRKex85sKD9WkL1au+K2RmkWua3tsel81RcRaOYWEgbfJxTw6L8OlgpPmDju6rBh9YdLkc7
8PEEVqTDQ+AXNdDntTo5n4Bb8PkHEYFl+NW3tv3l9l6x7e3IO7ciRY1EiuSrBqdmMqdbWkSFQ3hO
eO/2wacS3BdozkGrX1XD/y6VOYE3mewL5Dub0cFXEgnmZcg5V3+KMUgPsfo1+4II5XzD6oPUZUy3
kRL80nKuoVSpbNjY8Ti3eahuh2LyPtQs+9Z0xALy3LZa+GS72aFvy6/ET46aACAZyC/VG1nSU/3Z
g5waco4j9W9JvCXRj5j5FYoHcyin+8jmAlf9ujxmhg5dzDZVGo3DoPDoeL5pbRRl2IS9gbixq0w8
RWDrGmP8vSAiLkyHQPGbtQMQuDEZui/fVsJp5ffai4uvrTt6D2BQW6mXwr7bqr1LTqVAVYt0qAhu
OV4327lLekC9UyIN+5+1LOCDHor45o3JTzcIv/LQrkCjS5TUHabmjp/vRrIWQjp5SOLwCxt0E0Sf
jgaGJ62xL4uOBkc0d40CpbEnq1BEK9KPS0tiTbTX1GS8CPbUFfyZqZhoFURfHxs/o2RCMCgKj6U/
KkN2bWLWEM+0PPK9d12EU4sCQ5ObqpqU11yHmiQ+QALALbi1LlWzg7dc2g6obzBUgFdKlsVA4ZcJ
zmwOebI2eFATgMhDR2xIhlv2nwHAos9R0TmufNhfmtNDpZWuw9TdddSQmHes8Zgk/qG49ATLoX1+
sr2Hbm73WaHjDgX35Bg1GmQs22WKE6V30RTmbC2vnWnzYVin2MRc1iQE1WiclAh4m34M4j8iXeWh
n20Mssg2tURVprQ9qLfxe5JVNqEHHVoiaBSsmdhU2DETu+Qhyg/muCtDKK1qZDtbsfVr+RQXRawa
kSGTEV6GnHZMtWaN3RS0h4FubzkF/EcZ6fjVh0mo2UoebkyVHvFSZXdlRYrxLlxXWPFxoVjjGoqD
ZMB2xp8u2qRBwEB10c1efjRKrL+KCSERYo27RSA6BAfT6miN2g1STyV/XAacS5OrYzNbGs6ZgFjm
7KDvdVZ8GK2yC4r5oRl4UBfVre8wr7SqkVSqX503Xj1FLHdMtN/RiBFbrA7oFu1PDBWNXZs55zKH
QDs5APnlpBrHwv9lileypuK5G/iHxaaDUNrpXjffyElV19nQIywRxAcraTR/jZufwabvHA/twcgS
Wk/Dd4GpzY6YMh46HJHS9BJHsIRcqqZCJIaLZnlRnoRzdWRFu3omIbIycpsm9jq3nT5mj6gydX7q
szleQYUHGPMwdNeCfFN58ccCW6EUZV8Nu1+OPz+O8LaHwrm2FaHDab51Evs6+P19XVh7V/rXDqgC
1hiaLfF18AOl2Gai8pJxs10hluXkl35SUfFrGJQAJ6giAfIhBg/j8RWKA3yiZOeLy/rSdEyPmWbu
RIG4PF2JMe1wkz25uQ51KXnFQ5NlMq6OXgeHjkiRVMq7qmV5Xh65TCYyy1BDBkVd/wtDf4IiIe/u
0+ktNendW24uI75ElvqZdzyXBBruepzJmGngdiDIMQEd60YlNnc5MTcJfimk0i4jzD8jaa0mtdBZ
26KJ6mbl7CtkbooMdfkMoVowq48BnWuGJHVZHzuH2UTjXBk0sbNIjVSorEydi1wO/vVxHHHIkmG8
oipfvdmTWzY8AYcxcMAvcxMe8KWiQADAWO4GpY7K7fJcLBiCwoCFkQ8HBJ/cT6rzLDUzpE1cxWRy
sQywWuun77Yvi5bIQ9q8UiA1WnPckGgfTACJ89uSE+j6+N1RD4M9cq7EnCCET601o0YOnwBBEVoN
T4ms3z8gZktVsICq43wO5IYsiSqjbGTyaeCnQA96VOr84rmi7WXh1VIWX+LZkVApMB5ge1MIjQdD
djwXyidS7vQi9ZhRjJsM6xrRC+INIdiXVFoapedylbFmfh+oO90RwGeReGmvzowDcZCozCUbhV0s
WQVUO5rfnSYz+JZZXxTCT5mrB8ye98uxLJnqziWT1LiurjT+37kC0DQqDsFU5P8uwuJM1nFWfWC7
fdpE+wUDGmGdLHgzvqgQTplJyNQF/pm9JrqvZoJb7mK0h9XQzmSCAJnJ9L92+Viy+oK8+UdDcztX
3ivSBwYXYBkw6vX7JCXUTJ6hStOGnTPWCFawNAskfb1FYSIeNSKJs0dswlM3uCxCWlcE+KLmdZTP
FJACFZO3R1tCmSFPptunN4Ajlfy4P+4GHQNtbRq3CYUS8eRyMd6WEcecYUpQ2i9T+Np9WRiRrUaT
vYcEP3Q5t5yWGutCnlcMaM9Vnn4bTn6LMkwaPQJH1EBb5t+msyPZaSSznHsYn23A3ZKdM2vy8yRm
ApmT5Lty3JvoAQqTvkFu1imitm8FnZKyhRlZtMEec7eoCqWeI/sS+WiG/FUUiAttxDKwWTNjIOOK
oTb0KdSaysFwirWNKmiLfz6wccxdKw8WY587azQJNGFepirTsDMROw8lznJB8b0QBqDYMzPFt3ww
gnZzq2vs9KVRi+aOAiWwb2hhDnLJWOl+qN60k3YmEm2t2WSX0GHnl+G3rHpx2W1h++c0R4GxGsb0
UzDIoaOGXBTc7B9vAV46ODlwX7sJ0mAVrY/U6SXQb4dOdPat42C70Xp5C2E/Anvn86oqQhte+Msy
wcjl3hxd/7r4WiTIrNkjYf+2waHAEyAp1Q4bZf3mTbRLKc9VVICnu8H8PCoMzirci/g53gK0IaWO
XjVoFBsyMJoWE7U5LURFKlT1jD0h4dT0rU3Hx+KV6GM7a9UrCIm5LZZiBSXUJc9ddLTht1xRebXQ
qOnIRNHR6OofTDoz9Q3Ts3JlWck5B0GerTzdLTC/SmOqbfI6++zS6F4qpzmhRKO23aVxhKqYsEbG
5OWbqgHD4NYMr2QYiG95rwjJ2DoAHbYUEpYOcTUN5tOyZjSiS49jCE0J+skVOpaTX487YPEtp0uj
xzD9jyyeymbsHFpnFyxXw2GptmnxinGe1lQbCZIKul0imMT5ApiI8Y4oHPBK/lIZeJDz5K31noUk
+4Y6CrjrO8dO88BT6MBMEdxaGMzBJYvRgCQzbIz+tx1j5MvtvqyJCRl1hLbHu2UeYquo/lOHkRIl
2FJmqqELlZ+k6gIJRJedYzMMCSnM/TtmmuuhUuyNYOCLZYEbWQTLuw+LVQEW+tk6nEB58XpGbEQN
uTw/oeEg4ADmXWVpZmzrOThL7WU6zENJ5XkYyaJYN1ENi895naqmhMb9uoAJC46hNFMAE0h/Wcwx
6nSCbZs0sD3RA/UJyyi23/TQhnNHcMOTgT3wNLPZ2Lob7JrrbLJ1JwnKrMztkGt8TyYGSImC9LSy
rJeQCfgqV+bD2HIPEDvIBfV6bYfZaSc2L5lT3CvkRyKUmX66w9eiUverBHoJAX1zB1bj0qRaZXQO
Ueq6eLOvcEwu996gVzidRt8tHREwfLlOex6iwgeGDFmHDL9iu45ahgoEYHXrIMRknOm7Sq5thKvo
ihiIt5YlWZCVrACP0cpDRWfkeJD+IA9/Lw10OzcvhtG99cNoEryjrJMkjfaLx5LPuERhajt0xmYc
SFYEV101Aw0GOb5fSVkcp1SlBCQfzHSE6itAPeyyjynKfhKMgg5CxX5hmFXWOihbugM5Q0GkE1Vb
s4TINaT2KfLVCUqd+ZQJ4yMd+oeq1mfmNdGD6cLBIqMGYEzIU2VA8W7xVALObnu2lmCySTYihh5f
RGI9VIyWF8pFa7vUOFZwtilS1pXHeuzPXw6FLdwcVC+5k+c4dFGNqnP2I6tQY+AIyjTI4XhjbG14
QiF2JfZ2IQ8RaceqH9CeNj6LkpmmP0aLTBFmWngO/4zbZt1FnLJT3wySMfkoKY5lJ5eZ2OK8E9kM
QCqLgyqm8q2Y6nYBUPioK6qS98VcJUoqCW1/kX2zgoMOcN+dcKhCRi4tfMx0yNF4zJsg/V1078sS
uqxneXyLbJoCo4RLab6nXrT3I/ABuyeXYKzre4fZ6442/6aE1lbLyqew+urd7mdZMVd3Yz6zVKdk
i2DVrUcHAaaRnBtTyEksNItVCMV4Sc7fGvz1Jt1dHngHNxpWPUQdI7cBeYJ9NZ/1PhR7gAa8Bv7y
DstVIsT9faYlvxZTjkxhhcsEmkZDsKqF9BH47tVrqcB8gwrMZTkX9Asv1e+F0zHM4R1e2T9gHALu
jasF5iwZ9azRE+693okOizHUwvQaKnJQ2AcW4oAM/xIbEq0bJF9QnqiMfCK0zCr5WoyFLJsdxSuM
DTvwexebX3GTvoqBkWybahEj0ihIbS+ae0iUn8u4DrbffmrK99mlDsJ1p8TbRXwbIKMJZwi/52Ld
MNkN5eEj//OKRPO4DIA1h4kdAM3K9LwLXoCPPnS/LaIMltoAznvrv0j7NI6U99g4wk8VuVnviIMV
1WEmFL/OzO7txNPXc658LeCwbouceMRsGasXJiQQWS0+d62BCZ/XLhxrMdfpMYJXmc8hKup2PeS3
9XKTMhjt11Zvr7ESL2QQ/9yFsGfl6nNzw+thAJm15RmY8CxcJdQLh6X2W3q3QnmIMn87u8w0U5uE
anSf6L/IfmogZhsYNEHRjcgSSPZtbL9rOksybNNfoVBqQ63eeo3OiJQ6xKjdZ+z9g7uoL99bza02
jHfWnt0+wDWDCC9WYtKljWKJhN7PXJnRh2C+fZZiHaAAfgq8XjTXxoRzvbQ3rTiNLWPUrtM/LTPP
N531mVojikKxk5DORtDRiB0wb/BjMEaiMKT7TPmxI/JZoYKYUEPi3n2cOhX74hmqgEF/ZlrVHW6d
LKO581MeiDiDmqajq5EqeiHAJQ2VljNHH9VjXNNQZPJGQ6kA2u5ROdh1lm99oupWrtY8Lf5dycx2
Hbk7ePMuHSBJeKyR+taGGo4/a8iz7OPfPyGc1hlZrcsO4aZuXwUdnwvnk4Tun+JoJT0jg49XNC2H
Kq0u4ilSRNZ5BvQARKZmHE2mp94LtqU/UBGiw2QlZ7ljXbmQTHNdvA9TOX1POY+qom6rBA1xI250
OIlke58kjqI5AWL+XFAWbWTlCBscZdX6tQDnR3gaQQOMjI1cwmlOsH2O+2dXyDwFiasMUCDB0GoZ
af6WqstUfaFQSuO5PLmzuOtJD7ZgT2AUdwbVS2pmvw3BT+Uqu+V8n5XunVMyrpvt39lQIZOBoqtm
35O4xTnmpx6NT/LxGJad7ELGmyz3DAOIkZBPQwFkYmZDNsvY8Zma1TMSPjZ0xnjyY50SbUSlsaqk
spLLvFTEAqcv/fXo8NAvbkXy2xPucLDFKZmXDhArYh3lcXKaZKGQHRzNUdLivNeNMSSJMsaUjUgl
FLwshcqWKJtsT9dwQ5f8Qc4LrIfapuDGp4YrMUup7Qp8j9floz2iVxOW54yp8aqu3OdlJ+lh+WB3
pFLKM98nU7dhLhB/2BgWZnN2Z/oBnm0sUd19QrqarDXL3o/f74MB8WgLT9ScdmLF1kHHWelB9O3j
g7Gy1OiklXgbRnn5oy1eJsO6Lg5SUvTaEq+VeycUeGI/aESrOQje2we1CT9Kxfgsn8wdsRfWpi75
QKWqWDYbxUUNOk07KJGuL6WqwCr6Q4NZwsrs+2OcD0dkUo9Q9N8awulWqOuv+fAcZkySkURcK103
GCTGLF3JbalvldxU1pm/ihrrtair4Q8ap5FgRfWOslEPjD8syP/vaPzfOBpDtofi9l8bGv9HnfzM
id76R0PjP3/zl5+x6/3NNi3TcXQmFbrmOpjODl9N+3/+N1qJv0Es9WybabBlQRfETPjvhsb23yzV
1bD49AzD8mBg/j9DY+Nvqqbx25C5HM/F8fh/Ymisa/o/UfY0jcPBDbMcDZammPb+Z5pnxcJrljwP
R1z73bWRmf+XvfNYbltbt/W73D52IWOicTvMBEXJlhxkdVAOy8g54+nvNyfXMn199q5Tp3/UQCGR
IglghvGP4O+iorvEiQMw5yXnwUyi/eTa3y0MPBFaWoZ7dv32izc3CPVJlz1F7vIi3OJL52O84a7o
uvB7A1jVoo++YV0r3JPO1jrMWOkmLqnr+U5E10EH5kjNYtylYJubcfA+R0s6H300abHd7YieEdAc
UGA43nrdxTDWDhq86g02Ds6BRyJDNm1t68z4JuZtmOrdA9ZU9DtS7NgjMUBXgcNeU3k/s9FyX7pk
gjxi72CIx0+5A97b9eGOuGJsD6RCgdYEyoFp0knZM5CJixn5Er+zS9885/q+zYq3M0Sgj3W9uhfR
iGU3NMCU42o/FqJagX1TY5d18D2697FL9ZL4jxUTtAKtV5X5pyoPliRLzwmM5Xcr845k8ustI7D5
yamefHJsD32KggqLRWNr2i6DpwKoJhqqv5At/BV6Vn5s2urVl71lMZXlZVovC13JFgWcvkX1FW4e
jbGbzsxCaz80L3HbXaHgoftJcclPl09TYb6QXWGhJYk/+yvkvLnP7MNSAIe40GYO60TxeX6iivCO
gM9w1+iZfrRxB8Djs4YAhrg3GxL7Iq0FnEb3n/AvoTTOYGcaAIJH2/gcVlmy70sdD7wsPIRRcmhh
FNLtjYei0dD/+aN+rCbn6hjiIJromPoiYFzdUKJgwo9TEkYGLcGJRiagb5bkYZAHt6BG8bGORlDR
tG17TKZqF7l1elqn8g3FzXMF7Um20a2AdNFAg30MNfjwXa+vO/huyXkhyc2MmsBPMxuEOEYPppdv
jXbymzr62KVHDwW1GZXfITzD+5+fUduVgsCxgdo3NdP5LRaQNHPX2E4FHh0FaYgTUYWLW5MR5YpX
vXWGQ96O2b73jR9ak3z0yX3w6w9tLqrAoxq2sQzvqz2nX2yBrRlEETmhrr5S6wUdnaAzhTCEN4mm
4TQSmVdSyrItIcnhRScYuw6zvZmRxuqhqtrMjf1Fr5O/VkhTOxPPCTpJ+zBhK8loqYCdv0tXhtXp
QkbIVGCfaEbOGRWHlkbzXvqPpJZ5MgsXZy1AtQYRdN9FaFCK8WSByK2x/tzNznfc0uwjnhCntOx+
hDEke2xWY35Q832HmwkMFGv/CUZkTRaL5gGcu/D78mk7D3hG4EE5VVuDfm6neRg2MxW/jDaGrFZa
VUinpY/OsCFwkPaj7rFatt7s1En3YziRJEfQqYGRq8f0awdrk4sqVf/lc8Ww7kh2mXskFudTTOm0
xM2QgQjBx2b+qdbtL0QxYTLbXyJoZD70sY2+n0jG4TtVU3YlweQ55YnrhXig3IwPOciS6Ywl7GED
nf847Kx8ao9mZu00oWGt4r23NQxXogk8YICQYxPzDLAMvtUmG+pi36E94oZREDEDfW2/5MmHSIsx
0DanK4ULlN5M/3ZEY+O5OqLJncrpp2atEDXz5osz6GimSQfV2jQQmo2KJo4f7bY9h18YjE0x8LUb
2MgQrZ506mTGEBGR8k/IBVRB8zm8RM+CCTNoXKO92GaAkOFHjnQDllBq75Mi59Hp0aNGFHT1iOmQ
r4/nIswDs2yxzPGjV+XFRB/AbW6DU5LbweR49b5M5fJM5hIhI4SAgDsxgptCC6ME4qvxlcPPmhvU
GudrZPYAAFT8tyZ165MXV1RMV/QK7miktGUMdIpkfpsWqQZwWsZ73jc7ubZO+4PRdoQ6BZdcrGp3
VZcXhzY2jSNXbaZKfIDE/QSdJT+Q0gqKGHUtVIRUO1EDoLask89ctkEsA/2mjIlfi3vIQw8uSKJg
eMryBtzjR0UpYhtNFSNh8c5MkN6vUEAIm5ZwWw5gUw84DLi+uAx47pp9pe26TBsPaWhudWc31tp1
0ZcV7XWCb+2cbKPacAOvgJwIoyc/YhmEGG5+KMLuGotI2pJiwoqkKDngqa0d+2XZk7dNclMda1sj
llP7KYYP3BSfcInS6cxmXN+7BOwU86F5BLLR1tTEYpP/ELf5wSxM7ets5PBlyoouVhc6qHr5NM71
lyTxxIM/9Y8QSps99LZXjerfeR5etb7strnQKbTByIt1HLjqGKDFkYq1BDfdKLIvNAY0yiWuA4k5
HZ2wbbcd6bsb5njUkY/ESfn7sYVxlVvOJ1FFnxpXwzdpJKswdUBXDYdQ+zSs6kOyCBcH0UfAXQuk
S8oOkSYwts6+1sn0McVk99MqTh2EDgpDuD+Z2X60plMZpcPJFPw+fUlcpTueBLl0G3tunkqqZ3vH
DyKra3aw665updEjukmA++2pJRsHq8mE2Jsp2c2G/2l0449Mhw4RcFXi+kfdtsCt6vGhTRM+6hBx
ZVeHxEsLzVdMs+uF9KojpHDyWTBIJ4R9PzWfGkH34socsxrh7KZepSdVVpASaQZltrxkpfnk9nxG
jYaEWm+inZLR3pFs1V7dhupPFi7vl8J9i6A7ck9O5zUx/AvQB77QeMbBltqGLQ9yped4iw8x+dXu
Q7IU/UPnUGvRiQMqw2Q3Jc3XBcl4al7KUOoua/unD68KU8VDFcfdx7hpAxzxJOeI+v3kVzvqE/pu
0OIncx3zq3HpyoiHDyTgGq7WyUgG9ywYNYHz4GA/+Cd9Jeau/1ykjr1tnYqgmCk7xb21hURVnI1s
Cveat7xznoaFGy8zmjdXp0KpkR5tSGN2j8Zsl7b1uukLOPZDlhyxmd5N4dDStuDNLaM9c314pSTR
bZe8PrpDjhPOq6f3b0tlFw96KN5VjN4uebHAnyCOEdMp/81Im/rQ4BbBk5t9SDUkQZ7stXEsbJDx
6H6Q8gN6Ie45XoRzjVV0ryvg7RFG7pUJfsqZH5psjA96gVUmtgjp4sD56SD7518xu8VgtaYnLbMI
+oe0j+hwwT95+npG6PneNP156+SMBBN7+bwkFoEGXY9cHj4aRLBOQ343ozcou2UT9eY5pSRFaREj
1jAGPTVjEkr9Zj6j0E32aR/DLq3CswAk2SKNZ8zk03YxCsRFX5xni6tOfAi3qCViSs8W4q5keKjR
h+56x4AJHWekSIf+afB9EiNxhtwYVvw1R7m+BYY65Kt4pF+a9x6m7sRNuz13JDdoXoafTXvjrsMH
TNR8qt2Tfs29PYkQHv78KYHzkfnqMEffl64D7xT5gBpzoQYmNEzwU6dAbBDdoevUO7gChpMPp0K4
oF4esQsuXeAi8y7h9s/7FpDBMOyB8ZKVYIWSkT1R77H5fvKnkXTXfuEjNfozMQIn6B7PcULss7PC
C0UCv2u4CG3XU5uxPhNwvZzJ2KRWC3mHhAuXocSEDB3G0G4acNLLe+fo+MDjLhdzW8y4OGNIkp/h
SkHPfsXjkSc7TXvcGdoRTNh7w5/v20AaOU7F0TfQwb05hnCHU1Ee5wyEPM3nyzJEPkUIx9sW5vjT
6CJIaSW5vZ5Fo7xMHlZ8cCsZttkMNxlqhvb8BWM+63H6OVlgRLF7aCrrWpgAZrhGQqsYrFdc7k5D
1tvE+fZBTaoWjZs4MEQUQVNJ4SPMmrQ+dFPtnU1jwhYD3c1uitdnr5ln3DZb8u8QKTnd/CEb62E3
10iRnN4u8ZTH4S/rsFxp9ZEigJc94xdNHVJLX1ZvdHZpTxqTT1bloTDTr4muP5UMVmRvGGW4mie5
DyTkNhgfnb0fgngCRx/wDtBKnhMM4AWEJjcfL1XxAzYxjopjjfOKEBdmrvqHZTo7CanrMLjxOum+
M1YCy9+WEuurKnvYQ+UidFQndm4Zun0Pduua1KIrPIih8mEKHmsO6mnEx6OL3wG3dViMNaqtkect
Wah46OfUGNzrEBJVPk3h99WFgLrQ5wxeiYVQCpO668j0EtoOt6pqYx2yePRwwbcgTMakqxV5T+iG
JFUgjW8dODFZpV0yHsBza5lP8QAoHaX9ZxEDp2Zj+lZg/+qlWn21ENlsCjLXAFXKEVBwukAV998P
S3rVYn84zx6EIoRjX/RhSkB211NbWz9zK38ZG5pS17iKOGeKiPUY3s8+1nv6U9Qd9IQAKzvsKCTV
TGNavPgm0z2PS/sQEnmrIV45isb6FHk1leBhqo4Q4DH3nz6uzMLguV1c82mMGEtEuhnA6aQw3OrJ
fulXQlu071Z1hOwGRbsb7b2qsmJpG+HzHu7IsDhmifYtnTB8AguIYN/TwzkWYxImO8Ye5yJSSvGB
tPc9k/l+iQMhQegO00FSd7jFTGjRGyTUxABDgBOdjC4sM4vZKlImutOfxDE9xp3k9cX+scqQUdcw
JBPb/GzoYf8Cle1ZJ3Nyl9Yn0hVtePIfvZIrlyXhdIiYspcLc5Pm2a6ZzfvrSKHJDd1dRMHNBIY1
MjOmtpD5BwovO+bY5Q5Bl73Nq+yD740PfuK3p2qwP2h+3GACs8BGROusf6DUvOnmueQnRQAZGzFh
rwnFhmIdtr5oMIpTnKy+3uO5/E0DWqvTlMtuvvr4xO1iiCgbOYyyjJ0TG+V+mtJkZ9TVcmgyzPOx
JM2yqIV0vFibmNhKiwzi7Vh96TsNs5ZEHw/mRPBMXF0qmoIEU+ZjGpsvYsbQVLfrD4CiI+6x+8R1
LYYIMHyFtxvh3ewGHIQdjN1IBY4RPH8vo/hzKhrngWCm66otcKTejNn46WvtWzSEAfylg90SHIJF
bbJBp7034ZEigBgefMddtvisU+km18/gM2InQelkxSQECIKEhu5dCTG9X/IHc5KulFP66OnTj6H8
aU6+v0P1MaHhohLrQA51psnZw+Hezi45JyvwJnp/71C6s0EVgKJSVz167hS+D0lKjiHNBJkpqQeG
RtVKXPVk3jN70ygNmTyhQjznYRueBlIvip5ZpWhgr04LDlfLQA097x9621lpU8GoOliTUDc/kJLo
nYW1fi7wq9GoixcpjQtentes6M1Tz4jHTY10N0741bcRRNdW1I+hHJdEIfMmcPmr4Wj2sUd9Qnuq
f6pH/2ML6Lxx+08uyqiDhfZ+gp8Bi4F72W4eJsHIYSDZjkTSee+YEeh8QbYDTRR+Tht9HHg2i/Rl
jpsJdxFgGTy9opcck1/mYsu1b4CG+prQl1jXzedyTV6JfuyejRgVBnjw1xVfrC6tz55lvbqoMK69
378ka/xhtYTFFaUBwz8W11UMdLuBa31bVdtp8SMbRHXWkj49Ndq6r9uebkcuDFccXZ65o9qiElMF
DaXfo7DDdyZ2Akvh6eeQbBMsdVftEA76ExbhpBsXw7krbISS0qPXISZr5W5idcrFsQd7O6qU+DYb
TmoyKVrbP+TRbFGm68b3MZXKpZl+IvnJzrHhtvvIjN91nvlp6FpiAsVYngjvYXZMUkZPi/x90t65
sTN8m/L6jJ+Cuxk7p7x0rG31Aev2Ip/mjZVQbiiGmYapyfk9o/a7681nas8AFs5Ai2Y4e37pcm8U
glmzmT3JxxUZerbstRfdi2HM6RPJJd5Vm1zGkEs2QICrz3o/AAIZCVM6SvldvzyHWoWFWoeBad4/
a07znaYICwjLvWKgF2RT/kbt4bGK4GVXmr5ts+jR9C6UfD9OlkAdRtV0U8WQrGtu7VoU+9ingq7r
b4lB014MI/6oOVWMRZjPOay8HRbaX+geLpiKBA3u9+RkrutRkMYb1iiDsFa24ZEZ/s7LxWPWu1/8
2nwlS+sZe74ONGj8Psw+nObqklTo6mzXGI5pgyNjN2JGaOXSEKkOSeDaZdy0+rvBb6/440aYuHnk
wvMImaVRQ+DqHj3YsicnL19Wbc+Q7P3oaLDn+14DZh1fCxK9PUg/m6kosmCahnOewKJvrEOLEBTS
EzVy0azhMcozMpytR9syH5ZFaw7OiOXK5FtE6wwxvuXeWAfmrwWiuxqzaE5R+xDrdXAHpMOndP+e
5mLcm0L7XlMWDdw1euq4lY5qK2yKj10hviUjqEmDohQxRzls1MOhnMVtbHJpZLqtwEwmqJLMCvpA
n3EGL/0JVEZFnDSvVo7fAlpXZLmMIetgzNdl19nQY9Un1+Z1Oibw2sBKjBUghI/aE24K12+KxTGh
BhON2Vtlr+/blCG/cESNzopFkUXUF+/bGD3IinR8Vh9RLRZleX57ns2TDZyOR0B06a2UDPlo10pr
89TPUsSgaAgOEBuvUWem6zYRGGsz22zOvfisHkZpam6ZSJ1taa2u3tKIIq7KbZX/bRE4fl4iUQyX
hn+CgA8LLPmNHW/At139Dmobo6QWz5Dl2bGGb/4os+Ql36Xj6kLlPoZxk2CAMmDWPa82wynmY7Bp
+ERMxqIpsP3+PCVZj73gyIeUn1S1Imqzaq11K+S8qZWtmvro2EG9NvRWdDFDF/hIIQYoLvDG7R5O
P8Jfj+Y3HiaGjURw9x3u3fPN07woIgznpYG55vvloSn9ZyoVZTCSLBLX1XhkDEabUPh+fYpxc9Qd
WEVLMWtHapDtRNyOfsEwzb4Y7cCMbI4nzPCzKdCjHvvglpySm4U6xCTMA+T/WaOWuUy+4uwphXWe
VOE5Gub8WmeeCJlH1w64iL58YYSh2t8M4Vfgl90j9rXyEmITaTeERkZknAVhykKtqYW64/RE+7nq
c7FfypjbzIwAmPF0gaUrH5VfC9NdaDBrz9vC06yCoSaNYpPKxt7nxRBEOg99Qjpw51shOeylS5GZ
OGCR7O2sOqNgjZlhOH8V0WAGRe48CpCCg/LKVwvLa2GJ9zzynpePgVVjUbvx4BRsU4Ky6Xq7CLyb
1ob046RjqM7kCqPePDxmc5pcZjq2nYFZG+50/3j91/J+VptxorWnHpYnNXPcwxwZJxBJ6a5arPLW
+D64A72sgYwgiOrZCgb3o16m/VldB1Ma8t+uCGiOMLXv2ugwFXSTb9hFLQ9M9VboPr0k9act2Yrr
x9nEH9hJiieIztZVl4smwdNSM8lD7OJPusOUbhbL38eMVjs6qSvO3lw5aFLh7q4wB0TNhKkAkXhw
BUgXzjhHdUI5zXgeuj3MOI4ZmFF0bvhzQrZIRp92tFscxvQMZy1zika894p2PFo8aPCgyuJxtK3T
mONhRyjDwRjbigYqdOJr44BBECTh76dMfquq3oFevYAtgOC2DJJM+aH1lhoXVCjYkAw0rvHMtFST
rDrNXr/5y0D3aA0PvWdfxq4k+qe4Ym8DfIE29RouP6vBiB9cswNDAnBDsrZk56RNTyJy9UPaM3ue
poWsRG5x42rNjXkd28HbmYKCgp3lD3FGcvXQIOMwxxz/gzjeeEL70kQes6kUlLMqLiIsBWlIbdjs
6tl5j3EsMVtz8VYvoD2Onr8OzTrtnZqbwZjEdzgs74qsAnXoJFe8YYytPyQQJPaxm2DCZtYXYq74
MZfa2blGhwdIE0fUNRfkkrppFZf7wptNd2MJjFzLEDKX5x5i4b8HuCW9YFya/FIYSJfQ7jAGifD/
QwCJXKXaOYtpBqLTTIZCrKEpkC4X7knX8+Jiob+4LWBKAwI5DM4G76958ZJd7BR7olFQg8uMAcO2
jECtNXJTrd0PxDJ8YA5LTEqpmOLzyil6bDP6qx2k7r/eQL2LOtk2CJIDXz80uuYGo226gVmlOAuo
Vd8ztNNix/BUnIlkgq3ae1+0CEpuLypbZJCVU2RbY7QYohGaUPZIIsQqexJw8iAKdRHMukmuHC6M
bbjsckaES8fNOTW4qoxt/w1wxeYNjAwZDdzOENOdhSfGry28EgKuC81jRDyDTsd5rmlVp4Vms4BC
Dyg/IdaNsukixRtokJDAFgwmjXA62ybtWq9l1cGhFdhYjvHdwS8OCtrnpM//Al3ZVm7/SgoFj5fo
DwNMqSRjjkum5OcpE+GWoHNk+5gWFv3wWIbxj7y2Q7KDUCRaU03prcXaqnAVhhlYWf5mTNd0wV8q
A0kbXZS/eDB8J1u6wZvGC/K2++571LxFj57OwgD/1V4AxhPHTre9vXykyzbhoPbmdplAuqr2xRMU
voSbgpz0zLOxgt1gQt7EyQc4pOg3ezwgmR7t56r4nHfpAfkByKM10MnS4jmxs+m6ml/BkZye9J3o
4gDNsKywxR8wBMMpR9CuPVkL9g1CL54qU9N3hIZhliIf9mqv2/h6Z2V9NmSsi98wWEALaqRw0Vuv
rB8JHseSxeWpD8dAmHl/kbCsHPVbVv3T02qKX97JbVJcT1AjmpgeUVPpv9EzTAdhPuXaHFDHfzdX
83FK49dmocbm5x96CqfcWDwxLprO8kPrhfEmTKSeo+IOoKU8+v7swhGfG0Io0icId08j6CIR7vxG
+B10dQViTLxqu9c7++LRKOIP4phOuUEt8lhkJoX9Dzi9tbDXzHcrDSBPcCgp1LCcGsQO+qpfmzD8
0hvAlBBzq6Y4z2Lm90m+1lQCvCI+VGXzCO3rGpN8a9ZBSJ3E9XMSqnb9kEPiD7HoN3DkSLxzPPs/
Rq98bELp1jcmXyFu7GfJm8Z8wk3ew/zPtujj935VRttamvxLtTgE7SLGXGPYgUbsBpwODCC/KtWg
TJKIbJsPAIEVU1X9irALPzyGn5aOjUrxAHxum/Nj/hO7lRN5hB9Dp/0+wxATJY7xU3TpzOhT6xov
houXtvODHLqsaADCTCakE+AaBeRzM/vpZdHceee4GByvo2VceNqNi1pTi8GKTChdtKVFnL7VKxSx
xWPIBvc0Jgig+GziwQipC/3Z7McxlfUYJQlNADWHhmd80MksSN8PDebojN7mBStvgoC6wG19lLJq
u+u8Fcc7Rt2TietmNg+Ip0EYB0yXmMPR8k6om77AOR83eb+YTIWow8l5JlgFF7MHLQ1auTDjCViq
XlKezq7dJ5H3OGjpLrFM9KlR1QaGzzw2cUnIxYqEmatceB5O6cXaHuoe6HiTyMHcAs8Zet/8zV0x
wczxy9p6csYxjvVJEKR0jOtQ0gkqAk1Dxt/q4PyUdkUegLhiGyAXsxqhFfrYbwug5m2Bre7OlMEA
BA0DCeBH1th4rnolz3BmtHOApxoXngLdBpbDdiylA36RoTCPHYyq/TVJUKvoSKkLdwoiuSiY8gT6
myXH2/2qvYiSb1LCASw26qS2oGAQE5AWm2kbdHiVB0zWOijVcnVO6/A8t3vM6cN9J6LP5tTzdbDc
Y7ToyG8830aPFIPsAVaGlnswtDHKYuQ5FEDxcoRqdUtDr1Exn7lvl4ZzJp6pP/r9RLX3/u9T+UEo
7FHppm3RuSGKzJautSHZYpreBmqfWlMLDV/Vikef8ZE/BwxVvNPsxfswX79YyGCYuZafnNFILvQF
BhAcIFNVehTpKgt/xGF41bsESHiUxUKGv+6gDwFQ4EDokLVulsShCOQa9EZyEa08sBEO0yXYcKAW
Tuzt0Wmlp159w27FazpnyAMSIE0lIw0Yy8C3NKmtj7lGs7jH+x45g1e1u7rVaaeHEaKeHGsz1GW6
AXGdXAVaVFbZmXduH0y9/6IoaP9L1vtvyHqeK80b/zNZb1vlVfv1R/U7We/2mr/Jeigi/kVNWPi+
Y7mY+Am4cn+T9Qzd/xecL92zBL2J5ev8p7/JerYBI4/6D6/UCb0xdetO1nP/hUE9kfIuDD8LxYX/
PyHr8THg4t0sKs8//u//gRLogZ5T4vMEJWqAuj+s3PQirvVQw80nl/JrL8L9cUIKxkjqn7Xbvnrm
gUyXpCY2Ta2rs/7LsTmkZNAuCziRfJf7+6lNtagMGlAQYqD5yX/XZ4NNjtaUv6fI0h9KOdfKVDpZ
13XztohQxamdiWxe1aJeZJ7a7aS2TDMgCnlMnZXL199P/e3t7ufcD6u1WSNgqx2mL+MQU2L79W/+
+K8TqDLN/a/Dau2Pc26frNM8ADh/Tnb3c0qj+6ynpCxpeX+uPSZkXQjPpFzpaHTCPXU8lmX3o/aq
hed2/992RlklUEfgUsGExIlIvVrtykcDH5QPav1+otpUi/uZt9Plv/3tH/y7w3/si4gxOXSZC+kJ
FjY9y/n+TmrN8r2rpxMrE8s5+AzFZt2qVbVI5c77pjmHHLbpRm87B0vHe9rvvNulvF/FPy6q2izV
9YcWsxLa4UFQc2sXJ2EbHGyRNx2coxgtn0eZPJawmLoJMR6Nt61BNps6Ue1Ta7fXqVsa7ZZ1MHrj
Ud2ni9qnDheGcWkI0ziqLeYSgqlbz4hT/c/7eeZkv3MHbzqoA/ebX23e3lR+QAsKlqE9TnZL55GY
JMaoVbVIJmM8D/nXUrbmS9TKhl226ZlcKNcltWl7AnBdszCLxx818Ko8bk9qtV+w/YgaHB/iosTA
nAR7hXypBVMvVGxcfUqbQ3LyBEZTEjRTyJla07PwCI9LPypAMKzBSW6o4H3banGKz93yi0Lw1MKV
IKRaU9AeCPTfmwCcn9GFiP0Nm4wod/ilfbphaqGm80iJBNspv/VOCjFTmFqkoLTfVq3k/SxNm7tl
bhB35ox4MEoqgkKtClU4aObx7BTv3Mh3Do2jX9XXodPlX6hV4ZDsJP1iJriAJB2XpmcWT5qHt2ea
uqfUXnzY//KTq4+Pixe4g5QOKBRJ4UkK31SbaqHgT7XGcPjKpAn5iUSXQNolmLYCWGwUCIypRX9Y
l+69+hWw8W1usK36bzoGEVAAwbrkoG2BxB9QYYg2cbnAvpq8fwDQKJFYqEPZbldn0FbzzES6vjbe
tk7wyF/SDvzn9rmMlRFXnHKH4q7nbdWHUl/K1oiSIcfvpHapC3a/ViHyeFDUPFxp5LO8+FQz7j7c
NskeboIlhSzVhrJ4ixCwSMLoHMm7jznBJ3+WBnX2ek4bsNBVoqvqmFqz0R6aqP5OXHHSd+QwTa35
c039FzltGzSx1u0Na/iBgo0RXi8HlFZGGWbTylW1Xa7piyGy+obza6MFlKxgTAVtqjXRFQk3U/Sg
SlGGRDCzPpr5YeT4UwH9EcIyEhsYmTpQFXUt7gKiCLtArd03xcq0iYnJT7VrGKIvAmB8H1cE06C9
B4sVMHAPVrRe7/BsDHPnCB/wNGfic23ntPe/vqzA55ov+2ubJENCH2a8de7f8PY11ZDalePgujfM
s1483AFc9S3vAG5t102A5uOAQX54xMduIegIR1z1zdXX9bRRop5qqXZUDUQCbzJPCsAdZqmqMfGl
++1+VXdHlXU+4AycKKuTnf+9uuAP2rGILYPiEY+9Wth28djEPHlmq9ECyznSfREBXRJ+xmRfXZVK
oC9p9PFdKmdHk5wT2LLbVpupXlFIUNuOQUBVtZIW8ltcqcon1UWBmhICwQHqC8Tn0fJ3tdmTmSzv
eZeY4wDjgWqbFuOEL0c5B2pfWC5vXtWnB3Nw0otauDnukX2FuyV+WPbOWp1+M8jZ3yxneGrNw44X
BVPWzufWezEmiuM4Fbhb8KAuqLEj5XaAvwUUzmKc4c1JUHwf6Qb9dybnJ+oGv23bDSmF+MvzeEfG
zq1bHjV1+Vt5IdViXQQ7G7hSmIJK8F4Vg1TJSiHyWD5RP6qAP/oqocfj51M3t1q7b/ZM2PeVPg2Y
mSYb8tNx1pOLKDI+OyNECCxay0CXTadaeAnt6X2f2qzW0ocSJ4+oc9Th+6baZ6VRfDQX96K2bHpo
kBv51rdVtfe397mtCkBWF9HqyV1G7dB2zYMp5/FqBm/CEz/r3fvKdNHQDx4kJwPm9KhFEfJMn/IP
/PmdWXOf5XIoCXbCwMgoaTVsufO2qo7TqDyF0gJHz1tEy7JcM8myTBtpfEq1qnaqRS0PqzWNUTOd
hgzsvb9GbY7vrcFJbm+iDqm96o0WV5Z/MliSm7pza4YmcjuRb3J/pzhMG/JNHMxKGKCQ6yMPV2o8
o1ZjNbyUO1O5pjYzlQp831Yn3jdvhws1blZnqheRA8gY+f6e6vz75u3wH/8tvb/GgWR+7AeykH59
oN8+5e3E23t4DQZRaJBNKtR0nYQU0dp0E6U+tR2aNrT1kNqI2qcWgzx63yTM4O+T1dr9tWpzWJs4
yInQkmfZkUfHqlZ1ojkBVeRb4cPLXrV623t/n/u/okfE8jcHklVH1YdTL/l3J//2jvfD6iX3TfXi
395ffj61b05oKURyMmXno6AbtbgjOX9sWkvhb0FcHGb5sl4tq76NrF7dF7ZDsEPoLD/ULkhGdO++
HJrdT/ljUx34j/sqTF4h62Z4k8t/ZKnxwh/vdfsv//b4AL9527gNdB/1iX99UfXZ1b5ONVJq9X6O
OtxaKc3Xbaf8qvdzHCz6ziPgXj1ZMLCJIZZvrBbqx5u0nkvuGVNxwAn4pa7xaR3zYdxVapBHKOk1
juDsdLKk58gJh6eGfGr7vrjtbEvcuMGpTTomOS68H7fkK29vqd5EbavDt51qW19ywv3waJkEaTKx
0KZtPekaE9nWD/p8gUGtEdzetKBFok2jve1Qjd43soZqk4kI/UR2e7O9Ti/G3O08PDdOo40uZzCw
xtLlMNSWY8lBjSVXWTs345jvL1pJkCUOex8Ovh34q24TZM1a3BTObc1ORu/IVB/9yj8w3Q03S+EH
bn2LII8ljxJ9q10Mk/a/UCO+OWHGH5c5Qy6FcUayE1c7Xa3TtqPZ2TLx/NmUJftcj2bceWMBy6Ff
juMgnIDYaicY7Ko+I8cnoqvug1TOWtRaAU8avhzJbnqpB71cTBiPBV1rGVgekTsqUbRRTonuC7XP
ZYSwswwLQYbo8L9dm2lfddR5zI4SA1nXDoly6evaCrEvVHdMJgOjM7mAmz+eSR7UaYK5xnIk6chx
lfph1JpaqAN5DaDfj2G5VVjnbWHmMXVScQhV29irllklnSu0F0d/Wlm1F6Xg42LDpVimeMQE2vCZ
ayR836hdTn+ebMjWWr1MHVFrTrypLS4G/t/9bws8Z37fVEfVPkwqq43mExRXls2I9fwC2JjaJdcX
Crfadz+g1mb5U/mzDyouR/Pq+qq1+wKO+N/XXO1TmxA/5XxAvkRt39bW4X28LgNBPmq2II+qA+qG
UedJwLx3beOwyi4XBh7p5fL3u29qqouM1WSvk8cb1K6SBvfPqXECMQl3E3/720m5lRyTpN/HI1NV
H3kQaWyg+YGQ1AGfyhGDI6Nm1usmeJ7VY0yilldRvKkx6ZcLVJZS8yag5s8dnYLBdEQtBoi6DCJs
IjD0ob414I3i39zbsMLQZ0IAIWoPiPmCHBr/ZFVToDBzQwLn981BUVbu22pNnaPOVpvYmeen/wVr
yz7pl/8GrCVUR0qR/zNae/mvwurbS/4Ga5FPO8L3PFBRx5baaqJYfoG14LgUyXRXIKG2bQdE9h+w
Vv+XLv881/QtnyN8hg6PkVgm/wDWoroWMABcYXCz/0/AWkPXpXL6d7SWf2DpnkAQ7VjCBCD+Q1kd
9iJHcOlejDA8W2muk1k36A9eP83BKlbo23BEyv/H3nltN64s2faL0AM2AfTo0Q80ICnKG5Z5wVAZ
wXuXwNf3TKjuVZ3qffa5t5/7oVAkRYkkmMjMiFgx11wfjHloxnOiLkt7jd5cFaoNLnKo/cKa1Ikk
P62PrVfteuvj6l7vViY2Y33rHNd7ZfgV8VJ9Wiesdf5ab1lqJmuHwVIL98fDHz9bHyMLxDz58eO+
6rJDbWXn1kUWuo1VQJjYdApguFloyZexqIwg97GkbTR6Wpg+Mj2jzRPux5Y0C39rnSNKcySmTCu4
sgLafOuzbCJLeaZDSR4NWyOm0+JzbipNsBAKL9MAZx9j+7otuqM3tPgUF45+tR46MLyIJfNPRqHj
xGdJJAuoyz3aFNkqcR4ViVajK+BgrIuxWqHXZfqPu7K2vi5dpO+7Rd65eZRCcOtjIEvDzVqcMbrw
qkZGcgCcLa/WQw5ghdbggpYeu0f+4zpU9x1/uxa31oO2qGByvemoqSnnM2O90u1CIrn33cL6NtbD
uln4uMv76INOnx7+6Xawr8AWTzkKuBRrFERWm3XjkzpYLFY5HTtbAV15b2vUdS3PW0iJqfzHetCt
aWcA+wHetQAFK2qc2ftcC5YxfpIql1VJAqZFDxKV3cJImhU4pu+FRTIMk5YQt8YQZbGQD6iCpO2M
eMv5dN6nEyWuwgom1yKdchcB6b3yG2I5y0jHfTlY7saqwmqnOjs2mY4wjDYao0hcOqqottm1mW6q
xi/39L3ZV5PhYK7XGN/8yrtOV52gilFDdaD2qB91D6M7dS+pSHR7dNCla24xUmnG9UAnxa9b1cyu
wsgfw8X+5CI8hYCE+eESs/I0CKJPljjl/hB4MeaQJZ1QRz+lcSVEpUNte97NKjk21T4NChXsXJzE
uytgBO2+N/03vynwiUyiHA8IonXiSPXsGpi4yh3xTLv7KbsvIU7kHSLaMbXBOuvDgz0gVcSwTd8b
o/ldA2CJ4rqVu8oAfUbT0nTVqJLkgMhwt+6cixrRXBEqwKk6HWKVYDdq67yeBicz6kCv68c/Pns5
UWmIQjdGpd1qNFAjQFn3L+vavt5ar01njUXXm6GD39pQOseBHihr9E92ov1oxyaGvnCN6zbC4N7z
EX2iUCOHhBC/IacSzpSmF+B8bPGmDo4xbZACS+8duM1nIdOZIebSNNuOFErFHGSItIK4bA5ZluAm
LANphsWx66dfG02RHzrKE6ePeEKsOTEzwnXco3CgBjlEU2n3W69E3YBlFEEXwNFNksbtrhmdiR0D
in+VHoLOrG3zkpliFQzUBe0JaHReC1P+2vCarZ8Hmoy+RTMDFDT4ss97kRxh2h+zEVuQzkkg5yND
P/S5PCABJOGpDuvme721PuZREAA6nH5fr35vzZU2GbPBguEvTU40ccZscnYAsejB7eA3NxZ4KN2g
j9FrmxSVhnpLGSZUzUjTrdqRrw+5Sidtawa6lhyiHDuXdVeSeWyjSGTYcHC2Zd1VR7dxds6aCVrH
wvtNm7xzhXb2iI9HeaWQZn6ZWPvMCqlV+PczajI4HwvlC8zkbHoOFzBGa809Gm/jmhnC1If5KiML
lljevW/U5n49lXaGUs42z1OyRJA6ohdhPiyFtk+qDCl/Efs7kjk07qyJejUTl7GOmEik7/OyF2v9
NoS3tXHbpDzqRq0dsmh60MidY5ZSkiOqbxLal8ia0+NToBXasiWYabaq6CVf6OptpdvsnLQFyi6m
gwiTgZQ1ccl6y4KPtXXx7isGH0gilAh0ICS1Y10JEdRdhMM/Gr0a9nFc17Rx81J9grDBca2fc0a0
U9FCD/Zfz851UKkS2FprlamKvNab62GtHr3fMrt0j1MwEiUCJRpj0LXEayXWRm0LVqw64R5XnBcl
Fpwxp6brXNSQvapyU/TOhIUy5i7lzOQhwQ2cQvpq4YUxofR0bV7RqbdYhX+l68ywEaMooP3xsewQ
EvVWtW8876HE6qtdchzQEOlfWWlXnRDqbnxTrQXrY0ArzJ2f6w0gEeZ5Go3mg6E7J5em1iunGX2D
0KqJD+Ar7krcNE+JyG9GqcvjNMnlatCg1c7kxpD4hbu0mzHgsJxo72XGyTOxFwlt+Hg865zW5nj2
G7hSIG19c4dPSxiISLVIrN9P0RJGrrfWQ8xG6GC5kmCaBiDk9V00PErwZKmwb/GhiI7g7tGV972V
X/ndLm+4DtZD6dX0SNblZUDC/F5SXsuS62GtQ3p1kZ4c2jxh01Fkev8B/SR5ue2L/Cdd2ncFXr7o
rhLmrz7aZia89q41HtNqMtEHjiAe6d0e6Gmv8/FTElUgwdi8WRiNbCdtsDZQ6kHAGXtvdp+KGl90
Y7LAwczuVUIbbCinS07n2CYUQwon/dOc5d3eGcJr7BRIQ8bt3vP5PPDED0ZsaViTNZ+KUTxnoaSA
pnW0f8TzNwdKbldzeXAxAnFLbvoQeTMekeA3bPOQ10mLRY5/KWhf6aeFpK1lATy33jpT3Fbz4pzA
de3liC08seJyaf0ImJc9BphIh0zQzUWMCQCI/OL2srgt2OMhJNyUSU7LaRqDyF/c2y7Tr/Wkwtc4
ilWSHlBV6lOOi8B3LACqk7I4pu5CuyeSJbVjPOaNYgK7fa/cFAA9VGodeK1hpOMZ3TinHtzutm/2
BsWY3rxvYvFSlDO1no0bF/VdmMDacXq1+vgsLfA/QFuS06BXWwRsV4e9m40kZiYFzLCL5wTXTkTu
0xLIRRqXjjXJG/U3gdMMQkTte09HcTDm9AK3aBHDRcybJWT3J8UPY+T/xO+fDQO4Yj+M0QGV+aYv
RwOqClliXy5iXyzJHscbWjw6LjojOsv6hASwQLsoyk2ig2/urM/zPBkPY1xgx2JuBunVwHjy6DzL
r7QQx2fTwbltBkzku121cXAdNzurPNnTzOn1w1evcq7sHl0dNktIcgvISda9gInxmCUFLmRWXgdI
sU6WNysLNR2eBwJvyrubWqY3UoAvD9k4BIAXsZLGx89sGiU+XnI8uBugL156ot4UlPZobqtSWEEu
7V28uMTscUljsxYkScqSBzKtdFsDdSjeBgUq1Z2tjV+9obcDDIovk4O7IkjFyakLmlW8L9lcgHB1
7Fs6Rui6vBEmHu+2laV7JPHTzSAayEvjDoiqsdGVTNdY/C+5N91oPu90fB6iBxIC51j0FU1So0PV
paVrCfg1llXbvO7040IQukkSsNMWGmMIS/PGnni6lCjtnKT76vJvSiHLzK3S1UmGqPtC7YU29iW9
BpDOlrTD2a2GkWNN1oK32fgwR3FKeo9m8NbEVczxf3RRy0RoQ9uzcTs8QCbUD5ouaUecjjIUd6Pq
7HWGYaJYjZaNDkTaohqIsoPEldnHDNxwQBzixgd3eN7FUXivuq/TSXVMjU9V4fxAOXaoDT44LZ+B
laf7yK8+RbL8Bu+ft0234bZZNH8z8MUgvI2/VS4IOXccvhgoeb8ZvXgdG8gVhMs0Pg+fW98ghnId
9MdlGswR3Q0kuLCdhOhQsdH2C1lc1Y0gZppVuAbBOoUBMrWEWE4dhsH6hI/D+qSPuzCZlEBcbS3X
B//48f/wMYSHN75WA7iJt70SmEQqs2upFddY9Sfr/fWQqJ983J1W9cp6HzazCCii37SqzJQp4cx6
qxdIYCK0MC2aGBREHu02PGE9FOpZH0/9eGy9JVZhzz/98cefSZXiZ70LIEQJfD7+EMllQFHogNaH
Pp643n1/gfXmeiBPpraLq8pofWvro5USIcEnPi1KlrTUzaePGhESgQTjTGCGv9WRPupO662Pw2+V
ob96jjvCWiq1/ksuIBd9/Nofz/2tzPXxnLX89PG+yqGmIe39mX/5zgbfSraApuWvJ62/CrCmD7Ip
fahtlYOvJvfeUPIzGEqkNJUg5+MglOxtvdusIjYlZ0vWvda4ynw+fv5+/69/hr3Ur7+yPj9T0rpe
YiBGMTNkT867E7Tfj3plIOEnFAavlE13683FdgkqZKPhAEGJ4EM3u95dD4nqvPq4qzfjLmcyPX48
tN4qtQjcVycBevzjL6y//1ePvUt1P/78x3N033+o62oJdI0Wk7gYObTlT00UM8J0zftfOOTP/5cU
pkmOkcziP09h3rx23ev3eOh+9n33u+r012/+ymQK/998k4wjtn6ucIT5gYh0LTiQQsB/dC3TBh+J
4PP/JDLNf/MQg7qe8IRjWqhW/28iE0GqqUSsKvcofMNGq/qf//Fd/nv0s7p/z092f9z/3QDd/ccs
Jsgv7Eh9HKoNh2Sq7v/hf+5bM83GtVYf9ZYOZ1vnmrDZlNVWoCHC3ySePm1+O0m/3sG/ekWTdCrJ
U2GZ6HD/MW+al3Zps2urj9O+CwFCLF79YgqSp6DiaSQatn//cn/6I6sPyAuRq7Vdk3qBEt3+5nMe
9Vq4tHVWkxEN7LwqtxCPLvWSvYpmufx/vxQW8qYNbVPw6cw/WJujmxtgtheaQEHSZnn2pgzNCcSV
mc3fv9IfSmH1rfFKjmcbLmPgv31rvYiXLnbgIkNe8PfwLRoKapi0ZJR8/sX5Mxjzv+e519eiRAZE
2XdczzDUCf79BNZ6gZMSn8rKWnNLn8rFaxDAe+IsYQBtBOoh+Psno+3ZNsxNgGnWrUWPyGKWN3//
qf90X1efWsBmMvk2SeB7f5xfF+dgrffp4vJ9LUAcCZ9hfpwjeTG0+SJr+djZoDRpy/v7l10/4W+Z
/vczgAQcPyIT03fnjzOgGTRbukbFENIyjKf6EwKgDXHjY9PLR0JGltToOi2XC9gO4BRa8tradJ3M
E9cPy9xGeuI5Fdnz/+Rt2RZydde1hfjz0hVtNVASLWv6Fzr8QnLnKFxerbcmsuVe/2PQb4YWUmuf
QtxX/kh9lT/MWQE3ZRifPDLKMxD1SUSvf//G/vJrwiee6QlwNNPLPw6YZUiHGSxBfdSGpj3Wownj
kXCAaIkL3OaKcPuta/ZfarNq/sXcYlDf+e+D9bfXVj//bbB6nm+P2gCACuz73aRjTTnQYrSJpLYx
W3mROnBnPSXTIcS3JHkp27D/F6PlL+YbpuyPT//H9DZldH4BsK6PSwxOHsTZhQTp6wLbHQZE9vb3
p9rUVR3sj0/sUwbzGJfgWE3T/WNwVuTXvKIiMqv0OsCf8yyw+pp0ZYOoY9xhN8WhKUkrYkFHLgHi
IDk5YrFHNBDH3h8p3+jz2eN35nw++yFjx9L8K3BzAXHYpY6SrZ+Nt5E+PNrW8Fil9OBXnyQTnJ+k
r9ROCABHSUN04JfVdR0dBlEU6Nn4O+r5g9IsjnDS4RxVs/WEvEp576AW8q5xvj2jXKGDPONJTg9E
w6Jnc4HEg5kOY8XBHmQkouWCkuP0aNtglExs9Iz4mBvkEGPI/nyj5c1qDaXZmI418+vUyfuksbda
ZJE+l6fK5z2W0FuWrLzvXTp49BhiYlGQ08ER5lQ00XEOraBLl0vf6Ee7g7CSvuaufs6syNqOPvWw
DKvqCSaFn74p/wDirDc1nkyfIWyUfIakfLCc7runpmJ1ZvSMvq7Y7IKapjxakb9r7L1hx2BWFUPR
c90beirCzcTnMqQ4TnJ8zvth7zjdruV8rpNHLySYX9IvWluzBZ2LV+o2F7vlBJnMeJOP3Gua50eg
p3zZw+uk8eG8ZcDIl3zRSKUrdBkHtCDRJmmQZipcvpZKlqTHIQeETGDq9IcOQPgM0WmlPTs9YHka
t9+oygV+i92lG92Y2P1uaHvVsAHSz+FYf1c92HR6KVQgU4+z6BdqX7ep/5MkiAXqZ7rEE+uECU2o
95kXa/+qiY27uiKQBqqW0XC+PEjLY8AuF98bH31/ORYFftLQnNECd/7+IQN1hrdb9Oo7nIKSDvIy
+dGM8mzr+at6CboiHuNJDbRkCNTrJXPztYNO4mv5q7XoZ0edKTY/t7IWt26mX7QJWj+eJVmVvRpp
8TqS8NhY8tKg8NzgmwIB88GqzGmDj+Fj6rXKX5MxFTmksaPhAawgf9zqYI/5jE+7Cwv8A67Hko5y
34vPtiDlRBrgsvCOtmXcB02daNuuSV/TDKAXq+OdiMafXsLLmRZfViv8+dBkt9XPwtgb946LIrUv
xRXX1fX67l1s22lQGB/Vups25JGSV7PGsK1pXiccxmnQv/Z7XHrgh5ZbG5R8TsZGDeVJLc5E2rc4
mbekv0jZGXw3CWvswW7gc4bjxVrBdG3VnbJ0fjGSsr22Je9tyOOBA8JzXAPDFlSjHsL3riwTKE56
tw5HnGTfUnXhLopk32r5Z8uMHtyelvbQ5aXXqQQ2xdskMN7OuVaqI9MtVlfTxYpZpwyNubgJGzqu
lzmIqpDclh+/9iP7CNK8XJx+dpjnJ5RFA7A3pq1RLfWxsrqTDKE6skkH5eAt+vkCSKfagcHVv8Pk
HBP3QV+oWw3u8LgdsvjNrepmk+v8jb6N9m6dvbig37XGPjZJ/5Wi6DhzDYwMFwOgKR6reDbrEpol
S5Y/sQWW9DXQ/a5Zh/UJ/nCImomLzB0vYP+V7oi3RTWAU27xUgavErIOgWSzbjuPANKbz3Lur0Fp
Vi7UUBcg6tLKs94m2i7zwxsdRsLGR6F/mHQ6Asa9pB6/K61EBlPOvK35wLadVt7QOlHtZmlecErm
6hKwWdWMCbF0xquHK/3dstlA9oVi3d+j/9pVTZjvwpvFiZzrTOPE1Bgz7UFIe5U9XdVmh5FoTM3J
ak5uzyza1WqZrCRtodj9BkLXnrm2kkMqtGDWsDww++4G+9UOO92ygJhrP2ETgx5M1nDw6vRFRiPt
EaVd7P2cE5cb+j7VuK7ymHMlpvmyujKvA3LdvJAzf1PLAWrqNycSR1JwZ8ziLn1fApfq9R9NqD+l
NMGPuvEwhT4kxzTAXQnStKD55v0rmvtPkEMOsoiu1sE/FIBePZJMYOW1hAFVpuWrYYCHMnI09B2m
PnCryq3DsI7lWO2refg5YAyydyrxBFRmPk2YqgPxL4MEP5FNPtcY85GQodOgfWkGzkjUJYGH5Wbv
a+6upaYtho6y6IKc0/Czftf12F6JtDF3+sSYtyLtAO4E+qYc4KuZGpCbgouyXsxtLeFrtxZ0lYnL
x8Eqb2OH/W6McnCI6VLB56x35rwc08WA46l38w6NFtny0j8lJSCWGMPQXeFSeU+4CFtR3ZS1gGkx
sm335p+N19+aqOg3M2sm/ic/hY5zS9FwkuBWU/WAfzF4sg4shxcbmczBh+Dqkox7JyMrv353Va6u
w6V/K+1L1w53UjJc+qJ1d5ZvvmYxdr4ZIBvA+c3ObLFji3O+dtc1XvnFW9PGx7F0p6Nt43Kz7olo
dv/uAxSlOpL6FNhpFc5wPq5z1AWVgzYf/sO4iSdrZxe9tqVVGcdTmgO3w0+pF3I7eaS2+VCpXT2W
vbiUkksgDoenpZweTDWXO+J20Z1k63RcotFkfXbhXWzWKcgZigSTHXhdNY6YronTWP297pyLdL2f
ucr7WJ7+4k6uvltKPAeshZ61KvExcJm4xbeS09UlrxvCg8CuyQrWfOcW1FXSPFPQD8N15JnOro/K
Zzrjkr0Lo2EnUhTENuvibplpT1H2b65pcIWzMRi4lndlI53roUziTflEOX58IifL3A6ywFy873Mx
PRiuN31LAZ/EmaCLYAZGvB905La9Nj2nlX09jhaiOQNOazoln71u1M+Fn07YFjjA5YD1WBVdF814
aMI6uYkaCTGbfiVopREaf7LJWyuuvmMvSe2nSbNDqe31xLj4FE/EnOC4J/OXhKV0p2MoL/G+nXEv
oNkiP+jN0uwZ0NQfZAnSAfsEqP4gKkTSoLcw5z0E01Mbg6/pzKdyIvnmfl1jcpthjzfzvh/cg9eF
RhAVsgXocV0meLK1jnnvyLZE4VLdZQJahKN5xxoWN2rLch/nMfSV2bsYyVydegx7KcwjwiqGe93A
nA0KLtX3LjrbRQMHa2iCQRiIZ/oZAYsPIxGg0Q84cbdDCVdMmn2QWIl/kHVxdvD05aLIHn1aZ5zi
4k1RATqN67NFYITeBUVujd8nJrtUjsLR26FrenPc771k+dCHyQjwPx9gWN4hsIXagDAUDhLI23Sn
e+y3Rml/tjVM1egxZEsVZWy00OlvG6vn0hdc/7NvH8cCJrys4oNr8YJ+42C7WaOkSTKWgNGkljAl
HggCl3E57x0fhPsy+97BJWW60ZMBFmkGPbqvMJQRTrFpU905xjidTgier2OjU4yagRVJBgP4HZQ/
7R3mixm+YPW8K6FaGn3m7jt3dtjHjl86qmjbZQHPlY/0e1heviu9JDv4Znl0vVrfuS59kBMtQ8qK
rYF/u/WjFpu8wTlWWhjCtMVtto/hy4ga8YYGYzmJ2PkZWvgNoy6GkzJRRcPME/r+0DtNsncENpct
JVd/BM2ucrmlVRFk2gk+6p0B2DqyT0u7ZIeIPAHTmX8Iy/LRbCieLkVMc2VkgVnGTp5V4YAb5y6S
Znzj490K5e4lhy4XzGP3LW+0kNoKFuuFCeUt71X983MjSuQz5hhgbsCmqE+ig61h9tqLZ8SySUD0
JoIwGW/E3L34Hv7Fc4HgJAYLunNDudNN9gYLaldPRmwQoVrBubK2pcEgwCaazbthjgi4fSDZVKU9
37iUJiUnb2abrrFNdhKL+bvOX9WC+Z5dQiEWVdssYf8DhJ35ugMzpdufRse8mkHxsoXme8oo12LE
qJ0rrWF9N9lngfoGT41/woTlYJqAc123rVkMwqemcdXoPgHlYIUlmknHvg5aDGelL3Bpc/2DZkje
qcUXNGmbjD3edj0nECyfq7K6Z076VHkRcDEukz4lzPRMANtdkl5Mj81bFvWPFBwr82c/87mxin71
64PaKVeheSmhJtomDomi1IG56S01V+2Lw9zBJAjNJ4yQI1nOUf3zTT501mId1uKIN+KEvo/y8E7L
oXL7JQ/VE0arRTMEilVPj/rb6t5n4D911HYWEv7r2NvbBKaBKq6nNs6QI3DjxWJ3gVse00aogdQu
uHChLWlGs8+paW9SFWwNKtcyqLMQe6CDhsR9Cbv021LpF0QrYEKt7NUEjIdrZEfESZyGEwEyD74x
cBwpxmwT1f2Sk1vl9+4obxfXeYK/feuTOaSfkGmp349ec1uF6hJzlovDOo1cpoEmU4NcH5onR4Uh
k8yea9jeR7T1kMQ8gNuiq87WWF5rrl0EUePJfZiUX2b71jGJL9E1GllIrEe4EnmEppY6s1rG4X1L
1ZcPLqwRbNUV3hNXy7oLAZWwoKqwFN3LV7M/aiB/usTGl1CN0GjokFD4y5mukh22FTA1C75r9bYH
T+CZB/5vNIgW4GweTUu/E8iudwKxOL2yyq5YuE8gq6H+s1IbxfiIFGbaFLFxjKzp0Zrmc9KyOaap
e93ZE6AFRZK8wQDEa2gYH7OGfU+RRwBUKswEBiLTbjwvpnlZv4NBmfxZ5XKMB/Ue1LyK3wKxhYqP
9Xj+ZONpOhRDBVc4wfc59A3Ad9irrlGylWOK6mq3urJEEDrJasT2r8aYM7jUmzC7auer0LYUxY3a
THGemJ5UsEqh7Dw4Ly4APaBoM63j5rVouCY6Z35oNKww3fmcZ/2dSRpiNpYr/NyKbVbyDPWnVf7D
icZvU/ViQ0ethznfpYyR0orvfVJ6FnCyavC+1iNgttqQ18bCZhci2SvQNuAPEVuy8NOaflvfPAW3
Ykv9zduZBYmKlEXKSMy3XpS7qeI3tawgzwsBm8yzindx1OgY8FkibsOCXIohz15hPEgjEaRg5I2V
smJqzp024kpfVC9qwhhwWEMAnOnMNq40UMNZLYOU06OpJjUv767ZaLAJJtajVWVjNU9rNrmJGEet
81XzBMkzk/Ays+ezWpdxZt/0S/mzHbmmVVA/VmzZB4NqhVv518jEWQF6qsshENgm8vZsMfx9TyTM
COY3IisBWowQSm7Xq3ZR2TFayn/UuF9v1zHvWc25fr/QAk9elUP3NZMEIGqirT9hP/WjbcZHNZWo
bzVehqOonFeZx6+p8T0tsSHpRLbN85JpRrubsRXX/WreLQkfW6Ugxo6rJ5Ly0XGfsyH+3tCPUZJV
acGms6qfsFXQtpheMy+HDyhbPquPKTSVU2ZSrHtx63gkM12N714lLofOJJo01ULyYnJ1NIJExWTb
2V4WrFxrbcDqcQUMe8xTw9DCn9VYLo3Wvck6f2z8Kligr/kxl79ko77BdPeE0YgG7A0vbQOMVduZ
V6lO0mssP8+Cgq+dE3eohI8TYblrk9UQE+867rQTpZ6DwSbRVUN7PSStSk7BK8Kvt9GTDg1VfBS5
uKUztyAvQoGJgsVeTPLeRY27XxML8XPuzDXMT6/bNhMDj+4oJh2/QCbIAFfuGCY9hmonMAyGwc6M
PHtG1qPI2/eMh+UXr2U73MLCDUZyJ8JRsTWj0pTFAaftA4ayROtr+iw9JL6FAMsLbyY8UGdKtLTz
5Y+pycfkI8p2+kbycN+00z4fQOoOBitaYRSf+9G4Wa+HPsRdQ7RE9gkBFZTJnSjED/BWxELNzCtn
fRBJ4O3eJ1jTR69fGOLr5de5z1Y4EhuqUDtMMLhF+WaQYxwrYrZZ5vkWEBFVatS2PNhEbyJi4oZD
uh8mwiKsfE/tNDzCSz7MtWntNZL/NKTZERpduanVjhqY6+MaaUUqVZZLZoaSHqK+L7ydp9ZHCi6b
NUdaaKy6SDs3pXM9aUSracxsICJ2byUk97GOSE7FfCFOzpBsFpOJlMxdgcUiNJEj4amGHAb1C0so
AkFER62PPLKZk6dONP4BQwkLrDfyV2j+BMi6VT3Egt1k2Y/aJsTBC9Gh0zC9julLHyHRhjoBLs7J
f5TtaNyusWeJOitJPUCHHaeod4uXtp+vp1RBqMMBHXCPwRoF11fXKNgx3EaWfWvL4m3N0mgaH7rN
k11TA/oQOpB2h9Y7J2ZpK0lNrosdW8Vs36CfShxCYzwofHzM2Z7O7g83BuLsq5RcEaKNjVPvp5cR
8rZ4ASPxs3CbZsaqa3y/W4tzl/lozHL2yJvSxwaFfkg1lcyqFlBDs98Amv9kS/E2SJsEIiL0iiwC
HMq3tL4vZpYQfL5UB/fnbunvao3QGwM2gqjcYUJlebMiFHQEeec1Zi4tRvW6tmWCbXTvip9YmdDd
TLJ6UakpE0E/pMEMW4PqjizDhmI1jGjUpW3kB1rHhsR0UtasoXhtARd4cxBr3nCzXssAMYlR6+Vu
3c2tH5StFwJ2dGAEqTA1JSGm+tItYH/C1g5jZCYPysa+8+pvPgXGQ95Aoda/hA7b7ZoiQBjlCLlq
b2fFVkjKAcmjOjfCZnc9NSeYevlWjXqZPTYZemHNQ7LPCDl05fxFC9mr1G5yu/gPk4tcso7D/mzl
xKG9MMur4aZjLWUqbXELLguQBilsQnnSvZqgoJ1/hJb7SbPLOiA8P6DuZXIDmorDdvG5bnrgs0ga
ceuQHkPLKXGrKvEfbL6jlwas49yFIxR2vf6yRB4sXjxmDrRWw56FMF5mLhAQgb8AoJTzZCbmjdTH
4WnWi5cig2iOZw/+VeTrNJ+WPPlY+7G2d0nfbRMdm7cBvOl2qLT20i3BIp0rGus8Wmut5tpAQXYH
9uNckHsYpDkE+tjcIvNTaOuxDjJz9AIxeBYG44OzbZoc/wyDbUM6yLsusXS6+8tNPGIRD+yKpBIQ
yGOUTs/tQKtEgTp2YrtNePSKByoKGe/FsbPAKbAA7mrta19BlAYwjTdf7fn7Ws8+YcJsq6Auu4bg
aeIoXN6XkxcZW8/RH0UzAJJSqvcPco6zOA1WxPiUmNK9Wg+hwa3hS4UK84qxIH4dHAicfTqz/dd9
oKdRaeFrM9cPqLMFymAOQjG+Ha6cKYqqU6f6XGGZ34HnjfbgDFaizi42cDRsY/LFImamMZoILpvO
bBcq1bKo9C7o8vx7p2smTRn6lxI5epCnCS4HcQm+SGnh1kOShV/8dvb3ptXQY+vFvx/Wx9KanUfc
ZN8SBN9zXs0nzqZ91ReTfbXe+uOuhYPMIUJbllRNebaha++FX5NJLVP96uNQT7RFG36NALcJSeE0
MqGFt8SKE+mxo43D0QKaytXfTDh2YJCHBdd1FllPBbDyYKIBRlpS7vUY6L0CLa6HIQaN3nbquiLh
v//4QYqsFDsTMhqGUhitB9L95vutIcusAiYyP3EnlZvUTcwJMRq9h+pHca/GXTAzsONrUoyCS1KD
cShOcVm615mZvNA41lzbfd8SOCbFUaN7WeHAHytE2YXU6yddtNf8WALhHIC2Znl68vMRpGpSghfx
fBjxZWs9OIZmPiQxWEWRxskeDjiEJcPpArw5HCYdLCEp/no9A0rdJdHe3E+8xnqPDn9jT4aftjS/
9A7DwNuJprl+XKyifpxt2yU1Tp5ifcwlDOv9Qdzb2p3M9OphaW5JiuEwvCRfbL3K7/AnIzQUOIwA
TluQ92U4lqjz3A2ost7Zlk4Z/zAk/nHC7SxCAMO6Wm+N6lv47TFddMEY2Z893OLRkYfDbjLdL5oO
kE36WXPGKC06F6hXVUPXqA7rLUmPF4mzZdMpFKHbIfWPRP6WUmjfrwTK9aH1sOIW11t12+OSltf5
nkkvP5nUGUxyknSFfeUNPmQjo9ys+poV376dH/w+xIFFHbx5/s5yhFMBgMyn2TxUU/vk4BsdttV8
9Gxrb6qr2FVXZw/L6TDY6XVTdBHDL9xjMdgHZNyvndngETNC/Aslat/LW3dos7NjkQ63WkiqCVPN
Lm7U/rTFAceI3hvYu6TVSN3VtjI3MOhheliBi2MmPJoO1WyzttbQknZI6EU6WHaTGpDXQ/TAZiw2
kPaMQy7NW1q99pQSzWPYB7Wb0VtudWeeixuqGOnNVn9K6I4TpIV3N+D0dc5y3ACSRVZkwTWdTUT5
vWlS8GCHtUF+tGlOqRQvLDIz9hjrTd2z8UrxkM+TipDbtQnOVayA9dZ6CO32193Eqc2g8D1WzuE0
u/V8yFVPeSxsXkTpE9db62M05ExRuJzIHqv+TEl6PE4W2hpqukrNEGSxqTkAoozu62xwWhOXJXoe
7+s4+ZzHTYdTfLuLa5rijah/MTNauBxJO8uMxxaDmcTDFGFa5NGVh0uJ6MP6uvYdknQiOtmEPCU2
sruk1r+Fnn1I3XOX6se4kl8xXb0A7/mUSXaMxgxAgn0pka+ZXs0mW/hotl6clPbuAdw4M0l8p5fk
MDpNI+9hf9VNWPvjf7F3ZsuNYtsW/SJOwKZ/vJJQY9my3DcvhNOZSd/3fP0dG1cdu7LqVN3zfiMj
FAgQkpUI9l5rzjH75nvFoLyt024Hqqj0fuqQtSLCXDbD4JiHcBKWp9nIyDSCiiy73BQJiU5o7Z+J
LvzWWM43JiYrU7OxFnTBt7Hy3yajXo92c5uDWYZmZNIPGbekeR7kH6CSkMi4zOEnMYb6bk4Y68UT
g9sO9wmjZPu+JSKVIsu67AOsEcCC4pFrG+lcmm6fUjIfk9p6jVL9pZ45SA2vyhm5zQ2ElUShzH8z
s6dAJvqZoXMv3OCbbkNVzjXqXjcR6a+4CxjBodkW6zmrnwcluZz1i7kSNOME/V4rq7c4vpjMTq24
zIromavQVaKG9UHRaE/ZVbkTXXfGx4k3d+ymPdjmVVYrhqfLMLQh4gY3EwZFL65f1TdjjiGJ0Wx9
OVtUwGlF/YxFP35UeQyl2+SFepR/BklbNJbj+97GAoEgkRF1uvTrfAm+jos93sUbjeTRzmb6tFT0
Yjf4KUtB4zKhUqmwOBleHOFf4PTL1rE5POIRzslkL8knoAzR+kwg9bXJREcozFuMmBS0xq7PCYwJ
3UreIle9g/fhUDtkzuxk7TrCJez01AXMpYSElKCj4ZtG6ZuoHGW1Nyr34u/1NsYvpm/DcVVmBcia
YIgKXcNE/gd9UTPPgdE1lK/0wtznMqms1NTQ0/DbjvRI7DL7xkjPZxqTcjvLqE/IUhNkhE0nspUb
xqbXMOqmQBHJFFVmBstXGVBmBHWQ6sOBXFkf/UEuy8LNaYyJFuigzK86n/l2aaIYmX5aOidBFzMm
VO19VOAtAE33VsSWtm2qF8sRbxLqt1YGWTpItzOXa4b88SbrlEsLGcvffymaFHT9QR8nvxQ0pJqN
4x7946+6vEAEk0NJZF9n2mOHnKhOmLLKjxSNzpVmH+dhH7j1ZoRKsvn79xZ/8d6aiijQMEA8S4P/
L/8hRm9mlPrTfSk73pnP/Is30sJHkzKDIsxTIaZbC7XINGqPji0O7jAAvIt+0ha99V0ic2qk9Ywj
aCm3V3XqHkaDks/ff0rrT6IwV9VU2yTQXSXynabhHz9lXo95guaf08bhU4YtE0SnIYmOyzCTyUmW
13J8LqUF9J5Q4TcpGauG5KcUc0QR/4tZTnekS51twYwYrcEboZLU1FPUn3aRv2FNekspFXJObA3B
oCyIw9cC44BVnBcJYqDKebssB7aVcaqe48kmGTBgUrjoNJgm/KQRbJE3FK5Ez0ReJKR5xtxwg3k8
EkTJm+mhWDc9rbixTq/w4YBSMbFGm/3tlIU/ony4fnGt9FZO2KjzvFn1cAs+v18b45OQRcbIqrDo
Mb4N34qZ1mOtT3fpGH4QN/4gcP4qL9b0P4lj+bJNTeimZduq9SfBajlGheJQ+thHVgJkRTU8NKrM
fqXepJZXMqORqqisPFCj6ckvIYU1Jtf2pPXGFktbwe2AirJjS08wbqQjavJh3/TKLpX29WmgnjNn
qZ1dhOSxUfDubw2fBnCpFZdz42bbXp1/ZjM2Sjxbxdaqpu1SbA5wOa31IFxn4VsgY+NKjXo1kRdv
sqGYRxTJ4oFrf80cRUWjstIzRl2Cgqgei31pU32jzFDUlNssbqEEj56HkMYUSXQklhfpsz0zI6an
jfOZLE8JJi8nrjy1b7+mrc2oUG4ns5A6P1X/slN+EP2Mfwzat0ZsTZy375kMXZgfs0wwUoAsOkQ7
ooXfOkG5MSN/FWA8LS818/JAhlrptmyNRNAmc/WBgR71Kio+BqW5RODZpciFhoG/2nTb26XWXirF
ybDJCSuVH4Xg9MlzXMeFb75oPcM93yDrLE6YYKnoypqgWde0e6HFDTuF1M1VJXNjaZeQc0J+Wvkm
9HiCAIegNEnNR5ONdAgugmL4ZgxhzeBs6xvdlU7yZilFAiAPOAVca4+l+zXI+J3Lj1odgiL8oQzj
bZcU/fVkpc4KXj9igG581H0TsUZV0uNq6wtiAx7+/tKg/cUdRTOFBWDEskg0lR6Ar4rVoENjYihN
stflnyzvBriNweyX7nelPeZ2zKQVUyyKHPJIC9m8kw2zQirpDCmjIvXgH/S7f1Z8gzbhJgG/j18R
19ZfPhKBRXiWIy3ap2bwgrH2zPD5IEvfKXB0pZ4OvlScFUP/KKVXmZO++Wr1pDvmP3w3f3Fx18Fh
8+3otkz++FV63kVd71t5Ee3bcCxR3vCrApkbE1yIsqVdoxR/r5mq9bP5btX0XwIk542sb1hSP4ae
Yo17mThz37lXu+heGOEEngSNXVSO/6DEdf8kk3cNlWsOCnlX03TjVx0uA2yDNvgQ7sck9jcKXXSU
FRu1b+K14wvZzGZaP6eW7Zn8tx1z9RgK2Ji2apBIwgspUF9OSTR4XeRkHvoJey1kNQqDOpdeI8KY
SfSkSrZIV3TuI3RqBA/qkDF5zAtlVfZucxiS8SGDDIt3HlWsyGoSQEnpdRXTfXSZCwn1VtR3SpLW
3lITD5SIuw/JpgKoI5U+wsAHCmvpUwnZFlNv3nllF4VbfhbrFmXlg5WJrZW5Jwsz2JXbzzC46Vso
cEcCo7Qu4pqfjQ5HZS00bd5GrvJUl026iZDvcgarzxNxjLai72XNcZGK5tTUHFe5D2ngqtwjQhGe
e4sL8pznd26INirQs2mT6crBVc1z3gU/zULtdpa+J56BKNCG5CLi2eNtZdUkh87VZeVCykgnGaOX
cLXKpnbc11H0ox2i4mP08f8o/n+iO7kGN93/7Iz6nzoiLIHLzofRStLtMZDwkn+T+MHtG2AvGJjL
X40cMf4Od9KMfwF1YlJta4LRtoV+/jdPlG4Dd3JU5vA4qTTLdvEy/Q530v4Fz5/BFQB/zXQ157+x
RGnWr0MI1XWwZGkM1xDcQ5iSwQNfL8pZZTfNmFjDpaOnnRctWWfygQbmfEGzdL4QsgSQS0wdVS9A
E5IFsuRbfCzJp9GcPiFJ4+bY0gj4jbMj0XDLNJ4ZaNagSPnAtEi057K0PCzIpk6usxd0y7JSqZIO
cU14UKWhNyime4wGwbxeoB8qGpL6WRXzpQhbf7tQdT4ftKYBirA8zxY+Y29kT4aYba/75LvZkpFK
RAaPJkKXVUCBbbNwD5cHUbWgmxeeEeDc3xdF6r5HiWi8oJGBbsvmvp+H3/aMcflDGkZdvIn7jhsy
LR714xvD1F7tE0BTtLJh+i7f4sdmSpgk25NARf4U0ElzghbdWuA4P5/CDqUFmCsSmRGA7oGEkc+J
ScNZLgaDZJ0si8uD4motmSSVoa79nCsUSFySduVf/vmgWfLPDxboXSK/eSAp1D+z0oYCCZczlIhP
u49LouAayfxEpqrlpA2yetnhc6+hFo/moCveDJkMiSm1SJmOo0uq7rKk/Xsp6nSyun7ZDIva1zwd
NifMGu3el/k6SSvp3MuOy3PRyy/yy6bPo385Zq7Lr3ZqGfanU6ZhweFzfL57+bH53yuXY3y807L4
uefywgwf+wRgJlESQVymo30sKUYrqLGmsJKWxWXz8lDN6SvzQt/7XLUsZfIAy5JZwR3Oi/hjj8/1
ny8wG1l8L3eZouGzRWCGcBcVGSibZXlZ/flgy3PlY/uy8i+ffznUshhVQ7xNTP3+8yXL0sdxfj3E
l/f902LsftcRHR9+fYcvR0plfCNYKHv95dVftv/Nh//ygi+Lnx/6y0v/cvuy568f7dc9I2kMN1J9
awMEXwtJ0v08vZel/7ju43fx62bqYfn+l5VKwa9m+elMlIhJ0JO/sM8HQEe16imzJOcb9WjtBJe0
z9d87vjLYZcN1nxDN9o8LHz1hXG+LC0Q9s+nv6wrlrCnBd39p8Vl109k/edxP7nuy3Fpw3AFXDZn
y+GWRXOQuUt//+7LjsvD8jamEd4r3ZBul1Uiqaz+eVns47BHSN/M2k4d7N2SWAAOpLyYlhjbJctg
Wbk8OKlgNvWxadlrWctU1gTcO0MKQW03bIxWiXu6phD0ZlJq57tlUTUR8lx/OYxABoCGhVLrR7zt
x7EkhC4+AsH1twllKBrTGpQHmLilNX6LauMFICkFSPwnecjEdqy7b0lKcF7d0ozq0+/TQLm+COk9
KdJUUzIdHpzoWKZF6aWoh4nkXnXZhW4H7/oMWD/nvgMaR8vWaCJs78un/PgzJpk2MkV16C1o+l5e
x5fkiuXpf1zXSBTql13knWF57ccr/uLpBwT/l0P/Hw7DHKnbYVLeL0d2l5vt8k4fi8va5TBku7vI
gP7irT8/WKZGF2E8FbuvnwbA5Lak5FUudzJaF79hPJalVh7vc92v+3xu/tznc90HUuTz+UIC+eWw
BBFTZ1hWfh7iv3ub5bCf7/J5mGWdGycv6KDzC5pK9W+M+n/T6pd1C7yeO/hZi9Vpu1Dsl/V9KIGy
XxaXTfFyX11e88sRl6fZcodcNn/subwIWfVv7/2x/fP5xzFDdPGTAksHUiRVl0JBclmahH2/hqOS
HcM5uyykfEfLUFiNHeIdkJBUeRiRSmXxpnAQas++jmTcABIdh+W3hLrbxiGQZM39ufWs0B5XgZm4
uzrLLhvXLfZ9q+3cUu3RoDivWBAkIImkmldLwZudAIcZHADbCMnCtWHfUrmmJEycBumu1Xs898am
Z4ThRfrJsYL5HFT+rilH5yKpUw14cnWv2oqxC4vmOY2U9zjDyAHezPVkFyUYVGcdo+cIzKfGzd2d
G7muZw6knSQhfTEZD4yEq09zJEvt5DVV+J74iL+mgVJMg6zF9AcvRGeQlSMp7GMKEMQ29mVSnWWp
NsmlkxpR7Sq2rEumCBgbB9daNUnyNqXIM5DF5UfZlJONoItUqE+ZnoynLCov1akB8la1Mp7orh8K
KGEVVKNaX1cQKb3MVUa8GFOy7ofo1kIhvbGIMl+99XmRoYIoQv4nVcwdNPIuAU49F2n0ZqPg8rTh
RW3uuqA8V0gPg2pPEDvzdlte58xwN9c6GpeJIm0SqcnGdKR0zMdDYs/j2r7BKrivrK6+EEIWBVu4
BJ1TvBYD/ROH6Dkuiz4T21C/Efr3tHd1wOAhdEWqtg4um9ustbBFVC+miay8c+gGTDcBxqeYhNyY
4kaZaYRjS6mlWVbYSocSChMR2rh4JM8tD6NDO7E1meqrfCLZveWiWqk4nQyS0+HpNZ6TkchtV+57
rIE3Eo1wLic9wyZCQjmKi+gQ2uKlD2/8GhJsGeF4rKSorSzbnearOyMg2VtfEyDJ2B+G6baL+LOs
eTiMg/NCRmJ83XflfNM9O3cqQtCdLaXiZqP8UMK9XyHLkcXvwp2LHfnntMZwfzWzftZTzKw5uaAl
BWwXxUxrjjKKtkOgFs4rI69pMznIwXJDh0GZNocqpqgdoXDfVI5UI4BoUaLI3vh+AFUpq/a6274E
SfezzKdxo1dtt8qS615tieKeGvPa1I6Eefa49E6l3lpHh64mpc5oPZbfFSvw0Vek2zQry1VFaWLd
dhr0uvJnXhln+G/UhUtOBy+sCfQ25qjcucm5invsXwRKwYSB/WWGabZGeeBSqoqiTVNwi8ZLGlCe
zNBWB1RP+lm7LWcwaYZmcRxAiBSLX9p5vLFaq/aaCL9UJ8iwkq+YCJrchOp0lRfNOfeD8sUxUyKp
5mNr29uM30eTZPVGatiamBBPRvsr6jTO0dJocfpOhqmly86uMC6qYtKOIo4RyFVM1oxAex/NOvX8
gShfM5jK85hbh2l0pz3NE4JoIXjhyuxuSn5VJHNlPXf7IlybGLbPU8T/hAG4eZ1NzgPWEe7htUpw
akf/3dYDbVeZxj1NWao4cXtX66Gzn+cLaGwI8Ka6nNZaAe6qYwhdJUFzpToXWRiaO2STZyQdpB6j
FgbcZj6ESofSED5ePxB6Dtp/1XfYQ9qgbjxavFtAS28GxtfVOBDvRELkTJR7XWx1GJ2tACmm+LvO
DMatIN6c15YPoF9tTOq6celXfbx2p1edwYil4500yAVYg0vh6lZzgKivTS8IaPnjG9KcY8LZeFha
eCYUBNm3MesyQqOTPhUqRqtBKs75ZBjHcFUOLoWrHtG9KtPdZrK6V6o2Prdtn61pmu9L/nNp0YQ/
5t7/QU39KurnvRWPd35enRu/NHdO6x5TpbJpSCjVplV0BdtQe09OMCeFX9TEIaQgY3X9jkhYsMuR
e8hxDnlcCqfzQNTpSo9Q76E9WYVhmmxbCAOrsjAor9mI5WBqbots3gUpmQrVePJ16xlvmbbGtEsf
wqVFUcwvmykXt5VdPvLro6Fed/Qo6fduUp61rr8tBoP5aEJmajAHx1hUuHmQM6sTBUEcnA9QOvtd
p79pGNcpoJAYrFU22YDRfDf60P/sPnRQ7oeHPm5tdEoWciftXuvgUbduf6mar27q5zvkHnu3NYho
9WVVv87udEJoVlihIBPmSbWGdrez3Na8S8t13zvi2F1bVaWAPO1W/NL0XRVHE04ce11NZbdqMvco
pl6A8yPiILBu+nmEmlrymxz8plnllSIOo3kGnneqxgRUrc25h/vLwficHJL2qQavBgV/rfpc7to2
eWWCgE8IzgFiWXdb+FKza5XJxkj0etfWceQxkj7UMo5CTM05cSJvio34JgnMDVc7BBTTZByjIvRp
sKIJDGwCDCtnWBtRfKXPu2JuyTShl0FQubGbev8RHmJBV859nIQ6e0ZKo51MsXU7+W91Zx57Kugb
OBbUtxLrR1Yj17XHKSKONcj3PjOBVVDi3BvpYCdgo73UPgoL/plR+e6qHV3sbijgvFhD0KxY4qVy
Om3t1lmwIjMdq3ipOvuJmGmm8MULFbXsMPeMiDorAmVoPYz9tLW07CGfUcWSmbdPA/6H7YYSeejO
l5VDfltiNvd5Z9R4b5AKkbJwSpxi8PrJTFaVFvngJXJM8kPg6Xl8Xd+qrRhPhLtv7RhFT8Fvw078
AZ+b1W7a/o0IAS+AS7CJLP+sAwrndiNMTmj1Ahdh7tXUK3BJTXswtcmuiaNHP4sJBI4VBEvGN6Mf
t6E2BxeqE8ozgw6YUGtC5kByYozfGRHacGu69OU3XWr9iRhbJkslV76hXWtlO3g59iEsdNH3Uovi
NeEVpMtGElCpGjTwipIAcsWlK9uXuy7O7x0KRMBSAyJt3W3YkGGex8DHfVN0njHkpy5Esh7oJSJy
tbhrGDlU1Mc3bdueXb2qVwFIjrQV5bVpYY6p1WPh70arE1zPEkasWIs20DhQdt51iXbJTvy36Tej
qaUoU4LLSPTfStKsyEhxtrmaQOE17YsaRPylJsJbmlg952i7JR38ewIAZUgQ/ow/00GZ1pWtCHg5
2qEhEHytG6iRYyPrvMxqEOf81CcuIGqVImCyjQfHDe21roYnXJWYDBya4JXdTyscDwATcwVhTZL7
h4ohtFqDHyln+suq0expWKQ2omSaDYcuTGmaJJc274i9oo6RlaXNxqh09VDZ43aG/L3nGudlGkZ8
K49v0Wu9d3bECaAR3AQHog3TaBt3Ss3IpzuCL7Wo+FpHcOJ5OkUH4FObAIiCOWjH1p3RJ6vVOo1R
4Au8nG5R6jumD2thvA5FpV83mrx0pjm8yXFElNG/5+rAxYTOcJX4GwTF9xLhyLRuVzTlbgoMi4lL
dosyAVhCXl4FOo2cIes2uprfmV33PWjwaaqlih46fE5jt1w5YyhowFbYdkW3D7PRm6uRS3MYh0eU
CqeEMvQ4KysQU8815j9C1SrLi5Pykvsgwy1iNUN0T6iQySiBf4KZICzXht4QZS8VT2ZTUkBAIB+o
r307vSpmvw30DtugXtwiX4t2KPH9TW5C9SVyYIOoq+SaN9uIvuLZU3txHVv1OQ24GYPDPXSJHV+V
cX8yo++1I071IKwnPbfXaXRRKoy3x4Ra9xz/mGaCNtue1pbhmiFZljPnaE/8im1QMUmh4reWshoc
P1yHhQY4edD48UWrnl4XI5MbDRTNOvbFSSk5RtEiLg78AoqEYknjgQ/5OqXSAFsUZWtyjNoOb049
e0MwXfl1qG4RpT+F3RzscmymUDtRkVGveGiLoyGMhPYXJ5irdSZZ0pQ7QPFvmiR8A4l0rwYoLHJ/
+Cla7dJ2e+2gTT2WjgfK8cl2aKafQzbqj2ZYdetEgaU8uKPuDRqqzrhouitrE2vC3QeGf1SQUpZt
P3tupwY7R7nCKffNxbZzReVoG5m6AVezuWoSopvqmWxIqsJ7avRvZtEQ3tPOpB6pByv0553tdj9K
B5MtSeGhGr33IsHyhtMM00KEL2HoDmHafpd549tqxPuFYyOqRLTRcIKvS9t9t5QMO2JHa9i9Mu1m
Z9QWd0ykZ40f3Dh18lgIH5me82A0iCp7Jskr3Z7ua59MzaR70ALieTWwMitbTU692lxylY7WFcRF
p0aILIrHwhBvYYF9vbDp9vXpesK4WibRfMIv0KySFiRQL/D41i7/ZYp2A4xMOaux6Z/LuUrPlX80
FBdR/rJqGPtDPabJ1cc6zQ5KjAdDdvh8VSDQimb1GG5LeaRlQz/rb+1sj7C4exwL811T3TWpMZwH
bdi1NghbJqrhapgTANpWHPNBggfgzwHmFkaxcdXZXt/jgh2jo2nwq6JEcOrRBN+08mFK/Zt6QNyc
FUc7GMzz8kA5kliNaWYkWti/rcutqdrNyLdhdPy+rpsdRIok2O6k9K1wTP86kw/AqN3Srs78KASX
/LbejpkQ51k+UJol9X6yoSPLp00b6ue4tqProWs+Vn2ubyzjKWL4S0AHuzpKJc5pOc6bbGgKb1m3
POjCF8jwTdSEcpcvG3S62AxfPteYoiDKfiryw/LGywY/RKThtvqGyWlJIMjvnypK1JwY+OluWWVm
ZXSybYSg8HxvqBWC7p3OraZFN0M1/hwRTB0GDcDAFKeX42ga5+WBfNZuXbSWuf1cl8IO2PmNDjpP
VWLa6JRdLnWlu0jMxDxH8mHZuYss2jl+4k1h2yBaAW2/8oFBr2azdHYfz2tUTdu6SI11uWwPS1Mw
MhrPCPWuZ5drCFQMZFBVZ5xdN1GuzegYyCc605uPB6ZWL10czhcTDAaFUchMbBK+Hu9zvzHp3X06
q9XHgWy1sI5BFp2zMutOJXbDjzNqLuHgjWCa3DRrrgtGXzeG4gQ3Ii7uSj8Yj8tuy4NVFQIgEyC5
5emyr+bkLU6bQfWWVy3rxCTAJxXJVdqNiETVwD2nue6eSUCdYcd0r4Ffu+dlvbCzHncvgOrYUfk7
5G5+Nx1KW5rt5SuZBZ7VSNMp23D+FVPU7pXAtc5VWdjnMg9hhYfOvGGOZZ+XDVobNwe1BNi0PF02
BImKmC2t1nqctAoDf5BLTYaKtI8mRm69efm5b1hhhHSTxt6looq3zhQHm1nxw5syN53NaEyJpxMr
QwIxdtEtBMIOg2IV3XTywWib9kBNCefMCJx56Y3/v4rgn1QEAgro38kIdj+KOoj+KCP4eM1vOgJH
/Rf9Q6QFtio0eJCSkvqbjsAx/2WpAPFUCf+07K9sVdnt/103oP4LyY5huSZKBM10xH+jGxBA/tAF
fFXCIkG1+AfVFdWAMC3e6atuwBVF7viFk+6brPxRxHhxpGBprn4ClbwYFYGW100eoqy6VPVgN4Uo
lJyw7y7SWbvi5g14lZFz4DTBCuO8uk59KOhoFAIU9HHJHNb2+IkJ0AxuSN6mduN0yskZ8GQHhY73
xtF/1pNaUkiwfxDDdKFainuM9T6iliZb3rFxUuhSbRpSirFxa9wMbIU6SVidoLc3XpoRPzCYFL7m
Zgo9vXNOmXgeNFDjZhqvqRVRmyjMM1ZEarqJGW+of0DcniBuK8RP8ErKWnFMG8fXD2mfEceYiO/5
aAbA9XUGQntGGMQAJ+KUF8arVsNit4pZovcB/cfqG5e9s5/61E5QAFBLOEwzU6Qk7hyvLJzrnosv
Snl7bWs5QQwD4XG2qe0iw6g2cRje9Vl/U/mUKzFTMmWJnHc3UzfCHENGnH62aRvEvrhaZj6leRsn
FR+3BIzYD5dzcizyeQbP328y2HzcAKUAsoRhRWHSgF3S0S2bwxsCbn4YqXIZB9aGgdYuyYKtyOdd
NGpMeEiPCtNyOOhdzgRlJaYU1r2K0rQ6VJnG/XJyzmoxPzohHAif+EML5M9aC4req1tMp4PKRKFK
tXVXhxSKLdwqGQNeREyMG4TzPeujU50oP0XvU9q5KNR4p4twh6fu3WWUleb5Ux5QbCisXdCZ7wmD
iLXSlvCse7BU9dnu2ic/MzByAKFp/WBjJQKfqcPkq5LY+6i7mRUJGMic26E1XhT0EhTKsNBcirb7
jgqV0Vb3RCn7chKzscptBzWX3njwn7ysMS4NZTC8ikgFf6p3yoTuKp22jh0anArJrdDL7xC26IFF
WNmycKUDtCqK7KLNDcpEYxqACBLBcXABMCC127RpWG8dAiuRFQdHK23uTJ9Skzq96+aPibCLzRiq
wFngDWmBgXHF51uHpQCWSGuvGhgah4l4ORoG6VXpgK8UsiSb5abYNqblYvOabuMQqUWEoO6qU+OD
kUzdHfNDp02qPReWjEHFkfpBe2yj8X6Ex7VXYsp2sm8Bfd8/mK7/LHO28MuaRIngt6zgVjmxYhwd
MV71vU7gBkNkM2645dhx6umBMWINgpNFwQDQWefjMFMuKj+0d01HV0WV3JHJb+4b0q8OYQg5CX/y
K4RyiT5J2op+SzVyuQDy1STqK3hx9zBN2kM86lB0bGtLIfKiGub5MlaiS6kWRRRvzTutn1/C3oV4
1deXMH2mbeNj7VGGad0axnWROPWamA0Zg9HtCQVD3stVatvZzU3vROpe+65MpQtfieKTJkaL2VwF
/jf0PXdKLJTS8o8ux7OTx8OW2U1PCbjaBxlZZoqF2zoFMzNoGtyorgEjFw4Bk2xC0HNNn+/1kK/G
Db9FCj2IcgQJMTnJtaUCHwnd9KLGIHtja33FNr3ZxHFyHFryrOLCr7aW/Zyg8zmZZbcBbs8NPDIv
azN4b9oEtn4hHoc6gpPBBHwVck/HgdFRUx56lxqEJjZOMzjbDEICaEwHeCYDtTYgRWUU5Uva2ebW
UIzumJabEWgNMqh3Y86ie3NMaPIxScFVkcFpbMGHjlaFp0yz101mf/jorVnh7wlIzVOSo2Ife/w5
22z+7tt17ZFS1hNi6V7FbW/zahIcFmXjoBrrpFdDLpbWY2vo9ibjQtNXYlo1ItmObVjfFpRRAoKc
PLVkFuQOFgkiFj6sKqceXYbQJmtt3wT5g05Q33Zy0QxYY3EspuZghNErN9CMloR/Gw3ZSmj2eKPS
KAtnuBm4kWqQ3JS8UWHgOIBT8djm+ZutjlfxaAzXmsMNxXH99wwQDlV8PFh5HV5p4Tclzpt138wY
M83aXEOUfiA06REbEozVPDp2nPz0K2gguupA/oxaXuMzWwurzw8DRQJXN7W9GfWkafS58BqZe4ES
9ggzKd12Pp0CpcI0FIUvisP8YIodkrFVokr6qlu5rpMB5RtfQrsrTszsHvsJs69LFF2ANXFTgg6g
F+FEm1Yot+aMR7QO1GvNrUCJ0sICbzQ8G6TZnozavu0LEx0ajWcie3yNSesQbjSnng86/ZYHco7O
sP/G45g4CRwpSLslULcinsMNcUbjc1hqV9zQmr2o9eiCVklezKk3JYYGpsdvjlbHNyLILklmv9k5
fd5chwUuTBhoWUNvN/eLUxqbqO+76IDM2uv0tn4xBwoMYa6pG1kr8/JpuOyCJrz2g+kkgnL2WrPv
No1ZfONeYz3NlNEmAVwWf35KDJeXC/euz8FrCad+Sub0vdd99yKMfHvDubQnunJrDRsX1FxIloi5
q1X7O4Ic0ros6zkOoUVoZXyimI8g78Jq534HaAWWtIFdLWiMNbyu+Vh2nj4o/W3eUwVDJHjthCWT
ZneMd65WZRe0Qzdp1iUnJzauwgyjFpdqwUhkOqng2DaU2pR7lR804rj2JbbtBJKxmu8IBmuBpk06
XyzWUINASqKuSNoL5lBZ25TMV105WZ5Z5jTTkARfMJ2SBYLDFJu48GtCxAqFGZ/pHGpE0uteSaOT
ldKN7etDNWNpL7idCMcGbx75jE5eEKhQjinKF9VNu5OQDxO4Kieet5q/HSWVkZIJNmzkyGVGydUy
UCKLWtGod6H+nhx6r3WR8c24YlzPZZbuUi1+TRRgCTOhjtyXUlo0TmdJKgTTkCSsL+h0e5DruVqq
qrrjbwifgvqxC3827evkAvtSXRhttV3dB7Zwb+P26IYgdqCGZruiYCAhQi2gcA13apiIkyytILk2
sh1tcOeA6YKB3KhDWWEooqrNqevjnqbcSJIz7CTNKOd1bbf1MSnstzCA76OF8v8YUxD22LuoTo8+
ky/q3NZ4EAGnpq2WmmeV6Q+GQ6RuB5WxURP60knNlzHHGjfNWTzVIoc7qptAEhWl27YtPxVDbOoa
G2GLaKssogsoVv1PYQD6s/d9k4fPBoF+OyujFlXSBd0OspoHtUBh9NUDfpp1fx8ZjLOR09NlFmW9
SfLmHbVrsNdLEwxiZ6IkpXg/2KuqM4erdDg5FK+Oqp85N/KUKXGP3Iz97VApmVfNtG2IQ8apnYMy
9P3pwuVkg4oRWWQa42yb+vS20y1ijxndbusguBpthvpi9HcDYBHkbLaym2Q3LHTowk15foY7tsFQ
eoONuzlnoi6updx0pky4z2b93tG7eyKR4O1MUL1mTINrA4kHmQU6TUf3f9k7r+XWkW3L/sr9gEYF
TAIJRHT0Awl6UpTbkrZeEHIbHkh48/U9oKpzTlXFte/3haJoQRJAZq4155gJ/YMFQWdIdAst27Zz
nNJaN50j2QXUO7CU9DQ6CwYh5mFYF1m3R+kGQZV59ZzXPGppdysz28u8IrGrGV/CUp2n3PxpW5wJ
2oHmOpA2zFAtzjQdsKQ2MUj33QzGISjERimGAoCbR8Mdr2Ve6H4/ydeeNGhD5elunpNr2GbUHpbW
GCiJtQdJiKmLliebIvbugVm9OXCGtSigpjwFF00VXwQL7KvqqTK8d0nQuiy6XWeah3Rw34Oh/Ioo
ldnxT8/trhO9l7lnuYFp1O7X5RshZgctbHdjaB1i27swN71qujgEgbPugxYu6bCnWOuHEicUFbyL
xSSCZhFFKNgsU7OdImp2sbsGhrTT5nrbahAGHfhqY4NTOYHJA6tmpZOAaczzXlj2vdUE0PWkfLc7
pDhhex4b9cADAZb0lAlNdefmziMjbbvCbdAz8UZ02zxTXNrWXQSUtAtOeFkRM7qSbzwlBrAzLuRV
2dXT8iATKrFrewRoI3dOhvtKBGc3t2O/EMZDadSnBv8KBujFgV0x0lp0eSfnrpzcI3v2r872aDqT
7ZaqRXGQreB/g8vttgrjUDWLrVurh7YMn4f6LoS1xx772Ia3dqJvNcPdYGw9VZb4csRtYwFEWt6w
spq9AUdoXHy83G/3wNASkT1VIt0v78uCeoVg6TJIxnhtCv1SPNSTRifVKLaDFpkbd3TkSh9ItJMW
tjM32OQDMJKi0pcD5OJ4Ob3QwaeSfJJxTDy8x4I4LNACxntMzj5Lj0Noje2KFEdjPQtvZ7cU3cz4
koum/SgF7RkXglDqPfUjqZWF8XNsmpehbs4j0Aujemvq/gfG+Ca9l4Fh3hB1sp3s8UOD7ju7r0LK
5yCKAMnkNBTj+wLFVCPGG43ZNczfc1SrHTijPZLUd2vSb3vTvDg1ExbE7K4TUXKVE61Q99FBUbXT
QvNFhin4RwvadnfI+weoGpBZ1ZUJ/YbAN2s1WBPGP1xARfZo99k+uqqawZXksq2WWxPOoYISV3Fg
RZatQ01LmN/iBcT4zNFATy2obzUzp9PPnkJ3G4rmgqeQNna50bvmR7DhWELp3rHSOyHX8NbOurQH
baXdI5DhgDRvq848YkgD95VuOup5SII2ChiqXoX3TU7bX7UjFMLp0UWpJpv46KTdNmnNrd3ZN0PR
HsWsrno1XWvqfGBNtX0LorCCsGqwDHNQsDiafaY08NzbcmkBw++1CV0TqJia+GeX6ncJSY2TkfvS
aQHziHtH616alEhJ+lhY/790S1CxLwBz4lafxxs+6VkwSiOtQg6Rv2I7utEm98YW1Vc6PtZGflvp
OVUDE8Pqj1ZvdvXARG9GL+O6nyqsfNR1tx69FtKSD7FMfC/3jmXHntYbMNkqCA8B3wBjapbnt/Xo
whwUflik7joQEzqn5PuUWWQCVkzzs9Fg27gRtnXfWdDqdvdRhvFGd0CulM1pGsp33bKBZcNW6ptH
19xFaXb13HCrywADKsutPD+4Ir4ri3RZMP5gW38ZdnDndMErxV3PHV+pRD6FnODm1NlQt36sM+ez
/VaFmO6PPhc/dKP59FrtPWyBCsoSH6Xu0687o9jyneEjNPOdjkWPPgxdIzv5CTPyjVTAmyESN3kL
xSWPXuzgsWhoc1p6vat7Af8tvMBcPal+IHOAjAFK3Bz2U97clRaUAGP6ZcJfAPCmPxcj9anUXmbA
kISkgUrFBXCEx13zYLxpx0LZL4NFojWCg1D1N10Klyj72WnJW8FvgpDjAYndJvH08yTQzwReseu0
cbVI7nK7e+CEgdpAM3xNjRtPIWmjnO6kNdb6aNdY1V5vp13CwsKCHWV6wUOSRIdEGLvQnC4giS6R
M27s7nb0CPWe2cSZ5jZLIlNbTot72VebKAXOPWrNCfKEvKHQeIVUiobPqPHvxvRzpvgprsAOqIzu
Jti+z9oMt1UvrtCAEChopOplI8EazJaqrN9TOXdgGkKs4uya5w3iRo82vDZ+5lnyRA5osgsBu67S
pKBGMtxNRc3ZLdUea4bNVZCry1SbR6R4W+Kin2bFXk20366I9W09RYfScG5a8r+S6g7LAiJuVfxs
rEXYULNom29nIcj2dQkG0O8Hj6KTVW1jp372xvKusuqKwhc6ulxMK0hZaiWmGC/tgD9fw4eBVAVR
CpIG+OIo1BB8D+1Oa5tXo3Tu8KejRrohKvSat/nB0fSd0Q7XoteuuY1622g2RsrSaCSwN/0hoFUW
jjpNsj93VuJDelknTfHiTfNjkhsPAnEpaLiLmvE0D4FZg4BJkA8lLIlKewMf3c+XiV5Fh7JkGSic
fcvJxMFbaTrljnKOHwLzMSVYmfYFXscIyyQcxb1tDbe1LF6i/KrFxSkRjLis/nRvXJzb+4Uq01kv
BlSREopWwz5iEbNb2cExiXBQ9cmjWkW12IWcI/pRXig93mBE4LAvm6eW6XkdN69oZC9MgJlpDeka
4HvRO3dABtvN8lqFPp2JyF4XE1TcNtbuTAcse/lZh90msb53fDmEeyZO/CpZ7Q+2+NJZ0YZBR4yr
PBaN5adzuTG96RlvNwmj1q5joDCK02gSJK1XXyGEt9Vkog2z5+e6Ki4jYXoZ+amd1d86DkGSlaZI
jB8hbUS0NMbxvPxeVVf+7J3+yTPb17zJbtrK3qks23XlRsTq3lRJvnJ1amrOtyz0MxPhrxh9Ygvu
Eoc7/tVapD6tkfsgZSks5iT2A6CWyxwRmjVUZbLzSBXyNtBqmNFbAVnxEsh3QNsdC1aSIPYYq5kZ
VvnQ1g9zsLahhawyjXge2RW+OTZ4wopsb8Tbhko2Xh8sAHZH0msBH9+vkcRwQ7h02iio0CS2uwvM
QX3jFYPts0B/SMRrYw9XVq5MmJCRkH58l8HI8YqHknb4Ku3nl7oHakomxE4PQ5DSxVXXnJ+tCThp
pLWLyvUzbabj2H2FWGA5gT9lvSN8K0O5Uk3ZbrA8jg2ULiwnoLBpSXWqA+oKnVvANGZV78vQ8wVE
gU7AVm17gtua/kIKw3zMbBboKXI2GffuUdhg2/JYv1B1ZlZXTpuhcvZyprpdlsyxEuZHluv+ytqC
Glhr7htv7jE3BPp55vzpGMyM7ALmgxV5t62AcoCfGgDQTDpOxRJ+mwJtXHl2QD7tRG9rNCbybqCm
+H3rSVbOLaK4pnkYSzSPQNuijd0g2HCCiDyx8JEVwfu86LKrJqkPXU/JnDSCtayROVluFF/MCN6G
UQnirWjwGZW5GwQZtoO4NjRCYcdqT5WXoWUKw8dZG29FUDwFtlT87GlDc6/TfFILxD5R6bjLMuJV
MtNg3lzQHSe7yZBetHGM2gWE1Tx1aeb5+iSfTbTR27gYDzXjVi2cF1sjqKBhqRczl4NBFWobUd3b
GmrcWiWtb3Y9mifoOXmoAwAgHoWuSlGu8kUC0rsekha0h108bSmztzfE6koPLGp1qIPe+lFmHzQZ
3sjHE4tXScgfNa5ogA3uvpD8hFCFdVPTUNQRw5PurNh2zp6Ec+QsPZzQYzGOkgIlVpWuZRSCeCmT
t0jlHMF5d7ANy2T+psQBtJS9TvLqYGWEooQaQCxYtudk6iS/BiJRr3GJz0mCV5s295KgGq+1prZ3
EW78bmRXslIBEdbpgXX2+DDsMUQp6kCwL9MHFH5fCVJRlXkk+zhsXg1aRmXObVSPv3ICQVb2c16W
rABKLJvWDy0RT2VkwkGwtYdm2ZPrmrZI65JLAGK0XGWla24grMERcShuFDqQPbmNUna2eh5sUsOb
Vd5FPivVaARRndW3SWI9khjxhA8/FLf1rE5SFVfa5ZsUffDK7mnvNsHwczLcz1nsHDcHFxtVcDGD
idn/YS6zr06nwruonQ2Pb9AGpwSk90kNaA40eyLoXpxUW70zxF30YRrXhs4KV9RIp8OmvpSGyRT8
A6+EKW5nV70TCoCAHqEshWV2izDZpUFzz/o6ZwWVQRRaSocKkKRH3H1ooMZX9MPgO+Ny0qxNzCTB
3meu2hS59PVIQ/hO5Bo/Qc4BnHuoQWk6QPffDaN87EX/M0BgGwHomlV6EI59cEIDZLJDPU4zDgzZ
9oo95mZANLmiYbg325JpwvjJsorWVQf6PS38tAT5MSzRKnpa/DS8Hrvb4A+6cT8k8ac+kMkyVQ9h
Yr2b9XRJgpS5VjF+6KO9R438ZIG37qTcUB36oQ+MPl79oZXPVi9AYTHyNi2Ud2zRt5SkaatTsNuy
NxKbTl0WbrjL6qJKE0iLYpsg/10lpvYuQ/3YJOreRn+/0FUB0N7Q5Hp2qBauZmf8iqL6LqbqN7j3
9FB8IoW2+uIVm+b6IRyzRzPvrkYA3CqJ7souO9kLb2xo9QMV5p5VItJR6tXFxgyJB4EGieufVohT
HyhOfwJ12IMbO7JK8hduS+2RzlM65qXqs7eQ+f1aBPbdkA67sa+2oY4/AHDc6AxfmZP+tIP2Rdft
a6vV3SbKswdSz1In+ZyKrzChoFEwbxQt5XRpn2RukGPtgIDUcOzMGHim7qY2UMlNyM2zenwzhA7p
fpJEwJC6oPQElX/vPjTx4rxRQLlZann6zDwmY6ebx2XnvIRwndZ53ZyAcow7zARfWlwj0TNQsZs3
BDDexa386fXej8DJdrONRwUAGMEOA5MRRO0Yi1DloIjN6/YprGgpJoR7/Ajz8ZrI3kV/C3l5xjTd
jeUX9LiDMRa3fTFtYgPUQyQQ57YGgGavwcabxjHV3gaEtC57bO1ceHUKN+mf/2rLv3+77W///u1p
38/4/QXiZpdOFq2n3GUq6jzESWlsQVZ4q7rqJQxhTMYeIXoQuIGEO9Z8XyQB4LEM35e5XHxf+9fF
f+M2gNgA2wLKInKI00PbEzw9RbPjIwv4w575Lxfmt1vTk7I9yPlHrXd9e0qW1N5ML3kBd5QYYKIc
sXpATM06di3WJcvmijF35833VZVLlOjfV+fWuAbChQfixpyUv/1t3xdaHPxhztMw5pROgBkq89od
qKYDPkG293szf78KIhNCwLLZSzYDBbtgJVWdrpnC4UULyxr/7PDHxfdt3/9+3yExkPC7//Nu5MI1
aEb4s4wXw7oUbkmWzXKjKp7E2Ld0NLH90kFTx1aYDGyLOw2VT3WknVodv6/96+L7tlyrIHR0767q
sWwNnxmG0oNTlxgO3PTshpTjpBW/z7RvbizUWkwAonYTD2Hhiz3p7ixFKb5lOqc4t6FWZQ5fKS4e
VqlcuKx7sqYEzm5Mk0/452aaOU1adhH4RMTUWN6M4BC6xbWP1XSsBUDDWufkOvU3aT2qDepksIsc
P6OtfCNkEGS1TBCe/az3U3bsWQQks13eSOApa7PpocSUHhEizkEjAU2X1dEaXXH0umG6ccf53k1Q
NJukM2EMQvU9Ve91ElX7vghS1tarpEGC3VSqu2lF5XFGdU50GUpcEHJT2v1BArQkUdrgbcyy5HDj
xyzzHKgDnUvmpJKhytWamxIOigMkgsqHqR+0Qb+zBphwvV1fjBLVyFw6BzDKJbHh8eqHE2TZRcd2
EhatddOblnUztSFHvzUCPHOus6V+yTyNNzylu8ltrLyFuNRx7OzYsW/jdnQP0rACKK3AyJUFP358
NTzKKK4yvxqzzbETMX+fab50pBtI/ibuGFAtmPhWQVz4fVRzpvaat2HEl0C4Q3HVmrm4zoQYdDaS
03rufZfqYtLr5Pw4/CpLegUK73bepGle3ERS5jfEjdFdGi/2jCkmUhktFcptBbFX296oic5rTXkB
zCUv1EiRthb3ZogdmBLbdHb2nqv/Iqp2PdNiWzmVR8qDOUMRrdViAszwEHr57KfIxmikUu83FMvN
KJ9uDPwGE6lf53jZEnpPGt05pjeGDmcwkG6HRD7kV+lGEscUGU5m6GUIqc0Xxjt9T5nukQnIRl9+
RDpKKE1oqOT05HhUVLBnobC2Nt+3/X739z02iV0EIZR8Mac53hcKimw+5M+W5352znwu80Wvj2oP
JzwltPomiADtaMEPNHiNNr6R4Pild8njlIeXNJ9QVFSnYTQeY5IcV60wnkorxYfhqVdpDpRviCWl
xXE/zH13yjNitTT9bLfMFA1nOJc0YPYaXpcqOyoQwk3BPC8hKylaLHQWwnBJAlSs90Rzyv5ZlOa+
T9vGz3RTrdqg2XgRFHQnYJ4qNe++CrORvKxIrAu3p4Ni9I/EEm200b0b4pB+0jDdVkTpUNA9srxd
WWPJFKy1n4ZguLhT+nPQBNNUFp6609waOdIZAwgXqU8V05LR2wR2heA2acTKttQ1l5eWNmpv+b1n
0ktJ4wcVB37WUbbqJRFmVpG28PXUx1AxCZO5/top0BIy9yCzWtgCjZOLlRS5rvXLZm2Hl4TsFGxg
90HMmX8aSyp9QMkc5g6Gcxv0oVx7NrYVsxxPQzq7WJf6l86x7sV8P0fsNrj+bjvNzM6Jh2YjG4O1
SSqs6ssTFkT8AeSJ5O3IiRDl+FyV66rXngNF59UkWG9Dl3Zf2/NbEHA4pX19DzlnMyT3Np7bsn70
2oLqsCx+THXua5N1riqyzDrbuXON6KDa5EMYt0MPwjR26VmUbvtaoPhI8aJsJ3AvzAW+ClV6v+ue
tTGSvupoqemmeTLwwjkhKbZhgHuVdR4akOQ6Q61F8svXkE270TbP6Kn3aWMi3ze3Y2FgkIL/NpSF
WhsjEm2LRY4VG+yU5Yw0Q5/XUTxcyvAkmcX5cQNMNcvTakOBAhdsXn3JULxLCYe4o1epQ0fZ1Yn3
MDXxuI9sCJp1gRuzCt/6yDCfO5uCi90ccynDQ9yNFoYy7dnQbirmZ6pEgSLq6jOrFv9mD0Qk+mUY
nPeRzDJBzG49Jmc9INRuCtGKadiZZKCTScQCWkNbndWMwFEzH5epZGMBiMRmTJkiLjdOjaMJMAWH
wtS8JW5LpV7hEwzA54YeHfLw022c4iSBXrPkw3cROlZ5HSknrMzJ3Us4VXtWu8V93agfKKbee5F8
Jd2nJWAN9+YU+M4c7jnvitucLyu3KeoVJnI9Vvz0A8YfrooR7HuTpHbWtts3gl26bUV5uXXEvJmI
9li37Xg1orHbAPNJfAIUlQ+52z7bb5FmzVubFSU/91WFhg2R3/iqovnqxLl5KJza3SQjMmc69Ks6
8vTNPOgc2y21Qsdk2kzRI5oUuTLoD/FLBsKPLEWKRCQ6tqfB00L4xcoJq7uMpedGM+uFekx/ppYT
NsPmw0R1HWrZ/KjNyYEzUnQMjeLGLkl1C3XjIbKZM5t5McKWDfq17Kp91Armb1nxNWopdDywByuP
MxslXeeS2Eh0ygBnOFkPoUL55mVUxppa0DtD+wVudyPN+rWbdG/nqPqOsqwHitO4xjSlaju6zzCy
rSw6FRvEyff0rPdUhtybUJLu1bRKP+DBnzFLd/neU0xcXBs4epmVhJiMS25m92tJk8+Houe1oSg7
5rkLpuQp664RecIh6b4V2gMmarXfDxBxahzSZBneUmVxt4TeUH3GLsvZRmC8hPMWhMZ7rY1L0siy
Wqicr5IKMHRjOWxGwulG3fvUWzSZfacNzH/IPa3IIbfgIYtCuKu4ReMIo/LIsidbQd7Ut1VxSPlk
2HE9WNqugYkk/CoaibzOBf9GY8w8xYy723Sk30RerXuJQHFdpiWuYxA4FudAbMo8TvfAuyZaxZa2
1yUkt9CtMHXiYTrKglqN4keUzcVEmHRMwh7Icp/t4Pq6R32og00FHT/rOu1Ifi4efixFfg9rqdjm
TlL7smXrUy1OkB6E+XEga1pDJ//7LcvNc72sAqJHC07lutC7bh0gDjs5dcVQFaqG9Lq6ev79XzQn
u1oYA/nOgyCYzaG5uEz+ppCORRqdvq85FJH3vZ1sJjsKjuRPIeH8vjrXFJyJk8p9qyCIbYbA/n37
9wVpzuU2KboX/mv3+hCh0dCzUxMijYiWa7HL0qXNrcNEPZVDsDjouNNOqoFTSPofhqtgZmnfOg5p
ztJRG7ObyDKy6QsTqPgKUrXgtEUoACf3UwQHcsMPdFZ8+lO9XBBQNxBDoT1/35QSYLNGWVJgm7FF
ehiaPD5Umr1xGhxDbthsUTM3p++Lfgh0vOs26Hev25tOg7+zBvgVLJkDQybsVUYZxIePTqmqT1bF
ZBNRICf0gBoyrIIHJEk++O0cqhNk/vKEtqQiaF3hlAzyd0hkGkNXuodkeNPVI81FwP7YQxPhp3ra
nJA7EkRYIxUgb6LzbR0lXowJ6GSFZcw2Jh8sW9kfUJGeBpYn62KkcZHgkMyMkYIJNuSTEpPCrq7U
qdU7FB2K7CHLKplKLJD8XumVT3XBo/LYVScT5MCOgIFzS6LpqcvD+lTYDRljDfw22YU0Qr5vlEnh
s0tRBI+9gpW7rDduUTFiTBEubiJNxPcbwkSVkPHL0SpP/fIlhCMNg66JL1VIbFYd6+TNse0J5afT
97U2ZmztFg5BM9VXYOfxXb2EdRj1hxnq88Gj55uZcb0re3loS33c6tVwigQuoUoxn9Hm7trmbECs
jy8mLfgFZXBWRYPJVe+dZdh+Jf2Jk1VlpyhSmM6BR3/ji97OQ5ddaGsr34UejE4o1GyUUi7VJGeE
SR6E8NGHgXwi+vDQU+OtuBP3wcBcb/KqXRw5r1bfPCU5QmiNpIxcIbnsZ9ipJJ4tXtHkd5Lm/9oh
/gs7hGdYYKH/Y6gi06G2jj/afyt//du6zLr8/a/WiN+f/4czQjq/eTpOBFe4nL9cw8SJ8IczQsrf
mObgWNcty/EoRgE3/Adh0f2NHB40kp6FYULIhWP9D6eE+xt4RcvkTseWpsld/+///gXK3Pzt/z9D
mpe3/6tRgnKaLizItyDDHWv55H82SkxGkRoRQcR7jfFZqVUO15OQvJD+ODNzg2RzXSSk3Ll+YHzZ
DcdN/9DBfdHnT1OjwcEQGrOTh3myH4bbQe31+NpWL4bAMh3f/ulrvv3dvvGXjXX/va21HIcTCF+P
ueAl/7K1pe04ynVDtnbUj/iSaLvm6laXJigV8TJ56oz/FgkiFWy513L9XjJTVPPN5Pb7SmvfTabB
vTD3c45QcUix3AeXuCSYhcgdwkZWA/pbDPwYBpBcXqX11dC8S5k2RsGVl6kKFIwEpoYFsBlebnIA
YC238Yi0ZpZblR/LY3r6vrCR/eXtSpREgxcwaBOawFu1ITga6+zCSVluWh6yvGSljN2yBa4aSC8g
GdZWRzTnCIo/qGb9c6Mq5HjLNi0b+L3B1bAtdUYX9B/Lhse8XFhNFKoddGY8FiJtgHTAjEGGc73i
ejME66BlIovXtaF3Grv6dXlMlDsbmhiYqv3lbgGLJFQ8ZXkoFosAN8lUFcjxryJFbNjBqQGFUVGp
XZ4tYm+v58Gr01SkmPAaBO/4VaQoeYTgok2gNDaBE7uKrRpy77K8nJmcur5B1NVvl0cA3b2reHS5
YICWt6Xo/AtxLCWvDnH41W5Ootw2PCMteAHe43u7ePPKIHL5j4+6vB/rccZUY9dSHy/6/XIXnbnv
v+Pe1t8bhJQmOJ7vD8DrCIgSAI52y9ezfPblzZfPILRkU6ELWa4vXyGK4O1yX0NTwiPnNX3U2bTJ
olxHqdmsUbiamZB8X/out0IWTxwa5oibn4VveZuYj4GT+zpcBL0lOjdYERSIMTxYLw9uWFKA0d1P
+jcZZFXBohFJv+2SfN11zD+4HefIqsdxksyvMe+xvC5qnS2FkjVYnO+XMLnuAWpARUXBkPc20e7+
8VQUFWtG/1U6JJsYHSfE69VyX7W87EYJPhmvlooY6ZzRPugYsHOevmzB8jRQeI7304ComTrBvl94
6h5436Qv33J0H55jrQWeIFTE7P5nE10A4j3/raf7XSPEGLXgEb4aCeaWek2bfEMe1sqbrNsgz54G
5SSLjWdVuMxyGsTzE2WlGq0ZCb2gyFm+mZeOlELCjenIYLwd2jZDO+0+psWLuWSmUcetsCi51DP0
4aMQIahmFuasnqFlG9FtZlibhvJHStShNbR3lEbpkDTUq0Akp9aVk1i4/j5l/e8Y+l+MoYbl2IxZ
//Egun8b3uL4L2Di35/yDzKxDX4Y954NlNiS/xo0DUf/zRSOIPHDFTZDJ8EffwyapvkbSSCIrG1d
Cpr6rvfPQdNgPCUpxNUJs/3GGRv/k0HTsP7KiheeCx8QqoFjOjrDs/gepz7e7uMibCAs/x/d8Wh8
EsT1oKtE22dT1pGfRdxpUhiXNKb2kRXE/6ihOBltBz1jZsQ0CSw7prCldr0xPzUNYirAOAOCD92A
Ey7GY6tjjEth3ujYjthtjXoHTJwKdUs1iXTUw9BZ5BOQAHY/EN10ttLmETniVm9RUAl8SxMF7KMe
ZAOyaRhLnkbFncCATWegKgow9DPoNfvJGJ1XgB4Rs3gJ18FT48p1B2sftwg9pmKQe2JNwBDhHbkF
JIz61ilbv4zGdEuh4a5iLbKedWSIsDHRpDSJewHOsJkb50dVRL7pNQ9VOe6FE6jNrLX2KUSJNnbh
fk6see8tZfVCrvAOlSdDJBn1LbtecxYMMVXK1A9kr68isWgX+uGjYU2A1UlQf1Id/bih2w2a897a
0zMroPpmCOWdKWp17dtlXTKVKDfS/G6y2wzpJiGdaDcEQ0ps3w8MyaKS7XPjBr/oCoCJSkmJGC04
FbrAcRmj/Mcc6KdDilfE66ghG02xHxOYI/3QIXIML/kY9IdE0qbOHHEsy/FXWQ4pTn3tRYv126Y0
53tSBUFupU34UMQomiXyo6gS6gIsA3WcygSRcfovxH/DicCTj6T1nJuaxA8/GBMFyKNt99U8U6mQ
ILnaCHpSKSsKUOhs/nTM/TszqgXi/afp3/eO7JDrzMGhw9o2XI6mP0//clRqlLAb56GoKIvrQbe3
rc7eRCMhsIHd46kzoBzyvjRjk1eKW76tcrQ8wEOPdmQ21x6oCl50Q6JzLHdD2ht3Epup38y9dVvR
TPPCR6MEETdPbniUqidgSe93M7xMyKLdFulUvBs64yaDjXhQEPw8rc0BSo7kwFVyh8mnRNgiY4wK
aj73HhQRksV1nGk3Zd7sIgR9G8IHSaRrkYeo9E32c/PcUMDyZvnUZ519j/0Hx//wSiEr9PuGXdUL
HZTIVAITY7pvhNuurQ5TElJxE3EnzrTCQvpJ1cB7+M+/cHOZ1P/1Gxe6XE5CQNJ1spDF36awyiXh
iRJg8SDBiFO9a+WxRYVBddi6WCFDd2BjHI3CK8SEVCHEnbTbUfWvra5pfkpegl9NjPqqqz/sjuBB
mfXF3jLy+jzFcINS80JgRAJ4HP9atlyERBzha0Va3KjBOCbw2dZ1QFB0l1iwOUuwPA3K9fE9LER6
zFT/3KSaS2E5vq0irCV6TF9kdvOnWgtIdxzjH4SaGCe+JSLNTWvnAro6ZgAzrLAab+ErPuErM3eI
4dArK4OiWDGwuI9nQkWl+kkB85xlqtjl3cw63j03aqYfVNaQeHAlrXtX/Yz1xl3ES0fSMfK9Pluf
hdOdh9o09pKT24Tra5cTYL6uiqR8msLhLALLt3NdblqhtUiMS8LCRrWNEgW2KMG8J8LSO00TM6kB
CmT8naOVR+KYUEZlHLrJ9MW4Otmeb7UIeai45AQ/GH2Jg1ORI9Uk3otcxMUzeY6EpJ6V+JE3Zfxg
ix6aWINHnFyGJWceNmd037qai30EY5E2JIuNlDVL7nU7bMmIOgosn3pTE3aj3YBDRQtH1/OkHOMH
TpcrCp+K1Vc6Lnkn5ipr4gFQpkuMTkwwCSCmnL0Z08wMsNKMSXJSqtpXWSpuupAC0jSctMhlJOk5
pOdeTaeKgiUIKrDpDsWHIewOAtt44IEm6zNKHJCg3CNxtDHYdSbCsy3sB9ft9qrvpuM0hThn7XzH
gf7ZYlJe1Sa5OJ2JkoqW8kcRNc2exGfzSLUFrol+Yb9au3Q1TXNOz3TF/SjRFRP94GBSeLsMw1QQ
rm5sA4zECNrm9DpOd1aUC8gUYOiKwN6NMeq8brIVSDipLt8XslArEJrVceKT0VtNYT7lqNk9u8WD
FhDvPcBbNcnA0bs63RrK2XMQUPwqYGVOdrPT8M+sisEc94luees+CdOj1djrwQytnZhF40+zZHhK
w3M0MDqarrpFf/OBAXzY/+enAaRjfzkN2OQnmB7SfsTuECxM8zvF5E8zCDPsoV4i6rknPIMssYiZ
sFkwb/Zk4vm9PR9mT9R3aeUiPRlcv5adBzJrHWkyPnCwNBvCIyeccfCDZkh9kkzcJ5iKtHsY3g99
OH7OoW4/xPkRCaHquvHc2EBH7eroFgRvE/BtbxC3tEethckXWVDyXPUyeshKq3nsDgN+JGwUC22u
ncyzF2Yxi8wdCYGQK2m41rRlTOOMTT1h0dK0G9YJiP2s4suBl3sikMklQ8RA+6OC/jRTx1jjOZtY
Op+rCJV/WWfobaKA1x9jsh91EyDTGuf8+8haaJ/r4v+zdybLbSvbtv2X188bSNTZeB3WtURVlt1B
yBXqusbX3wHa58j2O887bv/GjuAWaUqiQDCxcq05x0yPVW2u2nwgrEvRsk6cWUTE2o+dMVxahjWe
GJK2sA6EPoP4qIcKTBaNxgQhatka5HZibhvhpMTzNummgazA4FFYx3LUXro0+NQV4Wcbw/ZWZ1NA
AgZxnhIPWufDdLNGZKtOvwzwIm0yZoZrMtcg3JGuRVQrJKACLtXEB/hoK12fOW7swrwGqoxszHOf
YelzR7oMqRqpy2gmH0N/3hYNoL7tIYlYAADYVbyj+pxppYr43Aw2Dryc1nFObwKtRvw1d6S9LceH
UKhgYzr0CzVD1A96pLWnpMTklGGKyNOTJDs1L4v01E4Oc875Zjd07fe/n7X2H9E6nLSGxHGpubat
W4A6yP34tVroGRELf6q8B7zq6DI7Xx09u1DHqdHrnWbqL0VFkKyYhofOgmWsxrNpbUivyJdGOJVv
mmdsRZYwh9ISqmA0xqtQz3WUivpwSknzwt78IMY6wupri21cuVfITONHN0O8T0RJ8ICaB1qC0sKt
SWBYyPB4jfWpWxZWpZbKrTpAjOlwLnPWMgNY2GYKh4SNaKuQtfQektDpsx3OcDgrntZDjQS4Ns7d
cM2QFZwGD7WdnaHyJFFVe7C8pKKI5k2zK+1FgXWcEATvemPCSmD69onQRkhNzX2UDnC3vMTZOla9
KsNWbP5+4M0/+l7zgTfnvY20dc1wdGt+Y35ZLYjUqCsZ+M5DYk/NeojkcCkLVs9XhLDefYYvbKuZ
AbYvF4dlA2tIBEciNdpTYUkTiqGIHtL8kjGlWBNTxdAZdseqjYsXzdMsbPAAgSuzUxcAFXT2CLPK
XWldsgpkEPP2o6Qy2Hu5n6BAKYh7ymtnl+sJewKrY/IwGvGTRLWXxO7HKgvyw9QFwTLDP32y6YSB
K6gfG9+rV5OW+Buq5L1g5PQPiZBSza3KX5gvt4PkEEgjdd1BNPrnQerTKqwms7ceqBG5YkaxfhfK
az1p7aGC17/ld74SbBIjAhzag9ZOA9sV3LZlJ00cYix1QlnZNq7bhtp36GE8oCS1TTDLhVOUTFKU
XDWRZMqiprOmsnYBw5TeWgZ4lzlwRzhISEZ79AHXl0ki0ilIAaBifNzURYCkVGcQ7/q4bUlughXv
fEbtYu1YFacnBwltNRhqXzDfnghwOHVdupIFvYxKw+BcUDGudDcdsL1H4yWBOwzPutNQL9RIQhlY
5SoHEtxk7inVMLwi3iW1Fk86mOpL5IfBq5AWSZnhh0601Slszc3YxsHZoYUExzcwnzQ5FgjRJvuY
1oWxoJBgITngZOyWUZiyv9KxpQZdj41jQEer0UmqJVBFnPwLhG6vds/Hsmevswblay0qF9KImaNi
71MbrkxmyyOeeklUL3gpsRMUTffS7MO1UBU+3yZJz301gqIIZvCyDYc0aR/CCVdk4+EXbkr7AvjL
WUWhFpwQe7y2Rs2yUcOuzOPPOnrxNzcmxq9xkYtYnrtLqQl7SnHkIcbXrl6iAcrIRPWSVZbSi5Qt
s6LbFcgMsnuXBeqUa+UlLMRd0kv3rioFE9kgwZKhk4KV1BdMAvtSQ/GaY4fPnVwecCPnFuNePXLE
oQjsvZZV/osREwuNk3K84g89VLM7MRxBoTeufO4Hhb68qlfZIEZ2nZjTRz2EtQ50YNMI5omR69w3
xXOqp9EdcnhyM5tgo1uKyX3NyuOnxId1xrEeMrigaId6Oq+k7vXfHNkifM7JOSoYHzF3SuMncAdB
KAJgrT5xBDUO1Ntd5pBbJ42+GHmaw4ymiuMjxbZXBxjhEizvxhx2xG4nqiUSXvrm0TDGdBOMeBKd
xkdiO/jamYPr/kBw/Taf+LXFz2L256dYGSbbUelacwgfOKnflzqcGyke0Q7XgE1xMAA0xpjbOoea
jsqFi9LDZLP0I24275xYPOoBGhW9rMmp6IdyO3plgOLWpqKYdR6GVR2NyCQ5yrsXaXY1dZitsyFA
b6arpkfBLoTdQLMh0J8Vekc0pMAn3Q7AQa4XT01EL1KruW7f1lmjaujEJ3W/D7yRd8Jv+zs39r52
bvegJYZ68v0MInPjXrrYw5Eqo2rj0UCBrIyQwwJQsNQ7dwAnYWkrujOAGnOZbOq+BqMs6Kh6sghg
xZHsqYRHm7R3NhXmyqOYXPfilTmOkBR/e2GXGb/Yz+6s1jiC9mGWr9SEPNpvPzrFtIfIMj3ZsuzW
iU8objnA0M2Ka5c1Fg2ZPHg2ppLMp5Dfm4ghekq9R1vNz2YicR48N9krs072bchMqPRY3TTHv3Yy
1c7erJdONeMUeXjCepiSd1SKH2obIC1B0PHJRlK57wIzXfmjFkHFdL6ks77GbzV7WZNQeXQMJBtF
vsuU0R/pJdcPfoQLLoGKggxoIESAkumhAQQO0sLY1mqgGW1x5Qqzdm/EbOgGOVHNh6LcJEm3zSj2
FkjHvIte5grHom0tA9yWRGRWCO8agQR0iOlr9OIl7MA7ZV6hbatRssbBfFq3FB05EZjHTH/StKDE
pNHhmfCwmHg5McGtHaxCIyjhUPU2wn/lbzwsJ5jlbMba0OxQoRSEnCbKR2bmRx+CCMFfOWgGgrca
eYEvXSQqij1s7Z26yB6vHIeVVcdfeiuRj7ndxFsrN/xDyBz5DkUijqgG0ldfpl+keccV13sT0EKZ
yvCJ9GWf7EEaGLPN8ugBLL2EbnhgTpk841v5TMNGnsv5XlOqo/KnBzSEBnYnG/ZI1jAdg5i2scOX
tBb6Xa3VtN8Dw1miYQbbihBs4Wmpy1uo4gdXJ92CBMevXP+/e1X/2S5d+xq9ILn3D8R4TJthxyQ/
v4bia9jAAW9QRByDhPm372DDHjuIflLL3WdzSlKAH025FlGSb3EREdWg7BfiZmycR1wrY99gxgTP
wAi4/g51Oi70meyTjHqxbIYs2vtW9kxoN2wCLdMOhfbUGRUlT26EH90u3ZXVGSEEya++xZQtb75K
I3KPY4pay2mQak9xuPFlEMI1aeBT+qirRWdvfNzNLK/F+BJ7nHYUR0HQTK/lgBQaYhGhlZbEnMwq
fkLVEaPq+VgMqTMPOpydHlmnzizye2cWTAoCM+4Ls3psGwRgiSrFhulfcp5a0EzKoz3ZhQM1mcDT
5rfRhyzUrdmLDpvJVek2zXqNs6ULFpYug9dUOuWy7zvnPrIKeg7VV/oU+iXwSScYQvIiM3CPG+Uk
9tbszBqDo9yEfuM+7RCGGBjo1V4g1T25ZvAceY1YF/4uiZpqV449jsraSo82hJZVy/5p0QrT26XC
rTeymgH4keweZLFJNStfaw0GhISkiglPg3c/WDROzS5L9qnfNavWNLyDOacYgEhAMiMxxGR1iLZ1
gHTWlP2jn6OH1t1x2BrdeEjTmaY9l82j9dYkRbVn844BkZEf4WbRNhOjfsG5jqZuW7TRF5Jxk42W
uNpJLzUy6jt31TswhfO8Xvr26J1EX06XvkOuo4oScrBpUsxqksACaXx0MmeHr+6jIyed8eQ47JWk
SIibyGYM5PQXGZWfJprFa81IZ817/8AMQXHQ1D0fFvAvWttfAKzW9JqM70RBoI/GvPfBHLM7f7bf
mUXJmmbGFWo1e6PUC26o7BVQ2gQyzSKrKWjrnU3t/uNK+b+TpX+YLBkWJOxftk+rt+btZ7zl5S39
9n//z4c3ls/MJ6nl1+nSz2/713RJIssgsJqkXyQWlmWyk/1X7qVu/peDEuKnVuPnbMkkJ1PTTUwo
rm6zD5vTgX8KMkzrv2iIzW0cCQl9Hkz9j2ZLf/SHAYvYc3ItahDJxxmY5u/1z4SjthUAZa6xNiNH
qngEy+vvG6xSS7/FdpVCsTNdZNUNp/KWrvsx07ScHAfy+erCJVSnUnRvW+08eyZ+OZL/YV6g/94B
YNCFlEUR8M60wLQRs8zV2y8bUZ+Il8RBAnq1Zc7UODfPiRJ8nl1h7cNEXqEkP1iY1BdkCbZ0dWGy
OCSD7wBjmTSpiEwgHaK+jbED14pO3sTWHCspwmTZB3etF25SqvR8sjvKeu/zP7z8+eC9bxF/vnwD
UJPr2uxs5hHlry+/8pu4r3JpXic1FB8ZLUSXcooYGjsFo+CJQp8rhLoPtEVrYH5kEnPfSP2Y2k5w
MgIzpJWQsMlys4uTsxkWeCfcRj4rVrE565yNhQfAUC+rfdfRppmVfghIFzkpBSsDGdspFcn1H/6m
3wvm+W9yAGpLzUUtxDn459+kG6GfqSgxrpzocLlqzVl2lUMXtPfxYLJJdQJpnTAqEoATu+7Oy0tx
sBD9nAbT67ehWz67w1gibjbYNJfyYrpP+pwixFYZHkhSoebETj0ov1n//aXfIrV/fzt46Xx2zLmz
IZ1bk/SXsykrMg+xotKvbHSXmk2XYpTbfvZZJCmiCIdr4RH0E7KWMT5juRw+AWXCiLShHOx2USiJ
vaqY9Aw+WG4mONRkMUHpfcCmnj/hKCL9LDrGH6NDIabTm7hzsYo2hH6h6VP1ynEAgERhrA5e7iQb
zo12YZukFxmuTg6YrId1k+pqXZLqg/UZAGNp5+FW9NSvjnGH55W+v0ldPnkASQvPQ95NC6XFs7Iv
R/+CaE+dbzdxRFKKnW4tG4hZFWtnevvh3goFcVBodkxPQ17h5+MnRT24cPt5n563Z9iVyZqlYk4m
89iZRBIPq9Z0d7evGLfdxxE13a0rSJs5v2ggt3Opti4wDdVTsPZ2/GRPJnLjIZZrIc1mMUZVuR9q
DeKBKL4CR1AMO+pXPfP7xYS/6hrIYmeldfUPXW/9P52qNtN8ak2L3rf5h9jM7V2jHdBxXIXenjqH
FnHiVhUQOEJiW6airqNfesN094ARnwPEIOsYI98i93N/OemePAegAlriN2RcTaeklddewMrDjwP4
blpNlTrTwVEf/n6a/pF+/uMTBktYQWRjSeb/v68attDg4FuVvE40YFm4gwewD3e451Kso6mLoFuf
df1si13Hzc5mUB9CET/W6o2xq360tfA72+9q17umsSe4ZiFMIsONEhDKGLTh9u8vV/6Ho4xq0ICM
xzZac/9cozvAA3FJkXIlbr28J3cNHmr8KeyTE06DdumipKUd4zIIME9yyuKT9KPnMHab/d9fyJ8q
iXllIikPMYar8Wqs28f/l4+3h7WFSxPvUpt1j2UszVP1IQkiWjvsXgJNtC9p9zHOM/MxnOKzrw90
73tdv7sdyrFuNvB+k0sFHXU1kcBOUJAW6fuCSLJFVUtrFUZipmkQR5NlO0RGzl4Puweip2h1luOh
94jx8z1ZQ9ArtZMQ2Xhg9/EaIalf/v1P/U+nCNpJk5JCOpbx/6xkOgM1hZFau9ZD+MVs++jY09sA
0wEuFHLkA0zp73ZOP1uU0brwhuRTZBtnuKz4l0NMIMAR2u3oTtU+cGDVNymphHAatpARxaoURGP9
/QX/0cq/ndMOxQXXDP5zUH/+fk7jBddCYXT6taobF6Fi2G1ZpLeT037B1+rcoX8xUKCBGGgd1Bst
Xp1jWkXmvjZ0OsfWvQwmuTbz4Yvldu5JwhQmWy//ZGqyW3IBhoGAv3AfkC7XTzi0dbszwCx9sIG5
7jQIiYc4D4pFxm/YMYk/BAqwR1rUwabSYEh00mGYkY7pCUmKoXySGPThIdbIvmNTptZuBFBVDA66
SzJCJrdjfNXNGzr3LhqYJ2uZfp8Rf/BdoPTLwkJeBT0kI2r9Qx7JR6l84zkdRLWQOm1Tq86ZDDE4
8GxDHNKgWpvzH6VXDHX+ftzNea3445LnwELnMLAJUywovx/3KAEu445KXpWaPcvO1D1gf86Pk4PX
xYaq9CBU1y9D6ovTOAJTDPpxb+ejWncirea5mLdpa/MwuXJrZuLStsY8jcBXH2E53UdlgAskH4+F
/4y0cukZQFuZmhYr22ihNTbUhtloPvqZrTZdFN3FIrOfXFcsk0w/Tkarn90cRXqJUQPjiIlqPd6B
a04egTIAE2zMTRqQ6DZwHcTv5xRr/Ktqr+dV+w9nqPx95vHjDDXQVpkaigmTienvR0oM2FVsz5TX
ocg+0IQHwN4GrzEWWbi6xKW5Ng1U5PHl0gtT0Bps8YMWvXJsDtCOPDi8RkHwHgEnq7+/h/afVaSN
rQZaGWFC0tJc+ecrSxufAVw81te+QMKEBbm+h2vPJDp+xvzjnipHnAaBe0XQiF1Jkhe3Xsmg1rUL
sbydvoURdztoXtai0YVxrlwsM2HbAd/y1Bkvslj6M13A1AuxMRsaFzFj8lXTIhTJiI9pmU71xofe
5roo+llYUdi4t53mjfFav5ceiewTEgnGvevcnHEzCelFQFVpVxGmbqJWsOr55DfsbKl1hbEkoXM1
eEGLaJtJI+Y80IBmTCMNk+aGnfEAHMlYGVKOF7I+IwxYjBAgiLE0U3sw34PrHGOR2nQuGM+ugKus
/L5aBsr0l7VPX9kCarU2whyJAuSqf1p/Ecf/8cFiu8TU3jFY1XQE8+4fC9rkxsopw9G/YkvLL6mY
OoYUCcmnGclVuThZVvk19AbiDafR3TdReFBGFjw1k6gYduPBD5zP7lDFF2ts0cHqzjQhC6b1S+m9
dxzGGfMkvMGESq8lsj8nNeMwJ+q89ah67cK0bdM2cYwx9mPTlPIh9obnprORQ6D7VfGd1gnmSEmj
bYOo+oLSbAunGnkuffDgoe90+zFFwRcbyMP1CLoUrM+BdtHG5SO9MBh0Ew/Kn9SZkloVpQl9SG3F
FQcJdUSCxpA8OGFC0m1AldTZaofMaBm5VcFYAg287Y4ZyVwFhpjBRAqeOf3JsGNUAbev9PY6pObB
8Yg58kPPO0lGElo8xHdW2a8BqJSY8irmmwluHL+dGT9atobxIXd+rD+oCbAUJHZEOhljVro+0QfZ
O9UuQnQyVIpgmhnRVuFYxwtH8xZP7SJB1HXnBy7Omgh7mBORCMKPBXBQR/WqAUW24kQvZ6xdxFhj
LBcDRS8pI69jJeW+zYggmGrNX9uDfuhKMZ5UgU4SaUStqAcqWC1Xzy18xgFthAMgB2vv4Uc1hvTL
1MbE3VcBf6dlXgazPQmLV5MsUzxIdwaZh0v8UXLVGQAXBgdPVqo1+XqQ7jK1um+R3idHra8vKfoZ
4DhEv1btSKaqaK/oFjFRtXx6GVZ/lajrthUitfPUg3zztO4SESJ73zXRp9qY3jI3CzZRnNjg58YF
1wy571z73qy8V0gG032Y4yrA6reqmMGuI1NsRFHnuzK2kw0JUl+Z0QC2caDwVJ2rPVVNvs9rbTry
tjHOdPMDhbHcGZbho0+iUywwgUUF/ghtJgiDLb0v+KgAsFQNBFT2P95WZcHJzdtvrsStgEs8OieS
qFodjOQmIFrx4o1hfUkqRSxQW+0RFaZHCGlr2hlkrXlcb1UJoniq+/TsFfW5DQGwaHA3rk5t4/SF
Y0Gmb08LuhnvXDJgFilM6k0YBgxPLIxjDpNcsHmtveo8dmE+zDBNwnNIvucJH7AhcdROMqlTvGaP
kisHM34eDSIUWsvEd6DT01mUVOAsyOTgCsM+NnaHbLRSw/xQdRdMfn1nJhNNYUPnsM42wSopfKAQ
ZrEKTJtTTRteTL7rJDS80cUkXPyP/P0zuKlW8AcnU7uf5U730Gb6e9KMs5QxX8NBqqOCyInUwFUH
KXEZM/S4ICE7NLlpndJgdoMBf7CcCcHtYN+RclZuk7yeXcuCrrg7FUvbMfAhVuoLg9ll0hmfGMqQ
BBox1V0NTcuEgDN/TWQjeT+Tz1obNN+cJhouar5xCrr4pUtTiL2dc/QCL97Smv4KmcC/n5q+2Qvd
u88xKgp4tE95Vp+ryvPPoU1mQasq2IlB9UIEnv5o+/oxEON0CbUtuS3MPwxs84LT9nM4TV9HTzjk
Wqawx+awz6mQ0CFYKaWshmNhPQcFe6F4wsSdmpKcODKEbrWMH4V39SDCC+T9ix94wc4vUm/rxzj1
aWVQ33WluWQhsNdB3eWHHp1yaXvOPXIg/HXNISmH4NGMTQb1CPg7Y3q1grHEqUjmo2xLREydkz8h
IS4iZ8HyJe9Yp4JVW0S7Wmc84QS1R/QkJHQ7TZd4P/m2bqh2QSe+BY009i2dbiPHUVMrBNxoDp5F
MDHaJlUGECXBu9gsYb388iW7d+5vB1SmB3az5aELEauxLSp+3NVJhL/tc5FgReqOVXnamDPaxcrQ
h6+ZExaHH/e1wF54IbEMqrDzQ6kPP2+CQZx1p3Y2g+Cwtkjrfrmp1EELC2vvZCbnx8Aqu3Zc/asH
UupgGtRFtuM1q9hyxkM43zj+NB48hLmYrTFHSRB+XO4OQd91W11P95EvRhgZ3duPh4PwFNh6vC2a
DDnFfJMaXnMgV5isSpMAmqRMAQCY3sphS78Lh2GE0yDa+nC7CaRRH4TGDTkiX+y0rzYMujCSq3pc
6zkB8X2WPPum/wy2r4IdAfxBZWmyhh6eHRDYcwEK4H4ZnQRQnPFhmaqOlMVpZALMQs20nKSFHlAR
vtSuJrGOyLCfN3/cnXrMpZOAW4PoIlr3JvL3rs5edNFnFAceMsn5ZnK64sdXt7vQlM1dB0VeAZhh
G8kN1+LicLt7+8rvDcyjt/vRkG8qSdaE4WR31SAfIwCOe8FUaOkkIMlRQI4rUA54+nW1au0YtKad
P0mTPmjnt/iw45FQLlzYwm2OVZmLtSO/aYWNeBIan6FZqOmcTi5j1+4XTTlB1SIonvAsG1Zd2SPE
JJHH7SNiC9RTg5tx44NBWsO/eIMKs5166GGslcOi7RACzbh2x/bICCq8ZRtYcGpHgM6oBbIFQ0gO
FP2KQ19p34k+fVM6+llCHpd+wA43RmZfRf26gkk21DGk3q5fO5Q4Jzces72VB3u35NqfmLLchdkb
UaGb3gXm2Ez4C2sLcw9wphMyg9tePVnKRDwCxYsBFjW0M/3CWjEJ6zBZ1UdaQ+R8YjtP0l6BYh4n
PmrzDZevvfKrent7KBIlyKr5ebevbo+9P/fH9/5///n9J1jBTAfuBFKmP35nSooH7Jx//5qiRPqi
8Bj/8rPj23N0sGdbCZ2wGEe+5f2HF3NV5AXlNzSb+rS+/UPO8jQtY4ZqXj+x17v9hNu/vH/f7aXc
7sZ+oVPz4xz2R7GyqqgF1zhsIuJ+j+jACK0XbJBcBqGEhm/FYEAtmHpoZ8qDbIO4oj3cbtBmQmJF
EguRtmHBHyUpH11DEoxbLgkR1mcxL9tLzDhHDT3XKiYwc0GvnGZYoX8JotDeI8mxDhl5Toe4h2u7
yCw163aCx96dMS63f77dtOyDDvgRYux3BVlOmREiupi/m6ugdRgJa6yiaNrennd76HZzu4vY19wJ
cibq+YfcHrcS9+dXRYJgv9MQz75/A5U8+Al2y8u0APZhgS6LXEF+XNxM4Lm5eHoYqUljnIgMSidr
B1q69x6tOYKW9lN+8HyrmZa3L7MUgNKyLtyQZW3+t9tNb2uFtr4xyfJiRiGWhsIoyxXgnZ32fjcA
nsYFweTUfX/Q/fez3x+7Mdduz/7jxwx+nayhT7L69FiGVq2j00TQ59MzJpSNOFcY3H7ThxudGcCv
jLMb6CwrbfvXB0fL+gk+u/3zH3dvj5G5AgMOgeOPG38M3HH5fv8/fQvlQMccGNRh0NLr+PHsNM3V
zy8nY+BVvH9nHcbNFqbM3oJaYgSEZ/0CaHt/2vsvfee1vT/2x/Nu07D3x375w2//cvu+938G9ijW
k3FWRnFf0T5tSFud/+ShpcFZLG9PLLypbh61+Yh5aZymu9uRKVAIpLtJczAiO9bu9p69v6O3u6rR
2YClecLtj69vD78/9fbV7Y0O845s3R9P6jpJSHPmEPBuROGu03Tq/n5SxbqGF1OyEW/n9Qe5P1L5
2xkwTHpUvw7zekhiMasNslV/LUvSHwd4oVaWpfu4pnjKyND6cVPVrp6A5frXfc9CCSrqwFoUEhKG
M1nsMDi5bj80mK+oSBN8+hIewfYpyE0kcqGGj+B2VG/vS0Xhu0GJ84RAutt7cwWjz2/w1DwnIWP2
f59y74f/9tgvb1FxO01/HPX3L7244LQJ2/YTjpMvDvqfg2WF+XHMITdOrVtAZ3Gyazt4xwHyHWhS
a3jI4xhhQMGOS3M3oNzcTYglZGsj71nC8IFHitdr7ThtsMZgV287BYk+p5QEpTlVZ0YQZzwY5Qfr
Hn2WcXKzqyctf4/2fu/Dh1tOuY/LN5CfJ1mblzLXnqy+C/d6A2Fdq44qNa8AIvQdjZbPIdFm1ngx
nThZmyzBXPOYEtVltc710j6HbfA0VTC/nASMb1/CLivdzzmL1aJNIm0R9l2wFsgUl0OoPpUVCHDS
xFBDIcDYa6M4Jl5Ba8zWPmEWsYEXRRNxAPIj2nNARKgyWj0VSMvJoIuhNlctIdye5g1ELLOhF+b4
Fk4DAWYgseBAojTX2DwxYdKpDRQumBpYoBE7BKsZ+SyjGL5MDIAJdBFqC7vCv8deCFwDUll1jfzx
xbJzBwWq8xXKxoifpVU7D74F1Cd4ZJkfPjj1VG6LLpoJ+s2a4TAUzhlmZIw52KO0t970joaZQaD7
tvbDfc+H4c7P6VahScYxHuZnFWkfrNG0uMR6ahmmcDQ47JdsdNtlWGVfRKZl564YsEJl0Y4+6D0L
Unk0JxuQYZhcosju9oBHr0gS06e2gxhrmebnQcchUCU7zbAI6RKOs1FCy1euPm5bCKLULl2091x/
3Y8xl8KoJDUJhdiS9+PLRCBCpwrrOIcWwVqKN0yHvqc5fcpYS+2lVmdyaQFkWxxS5kCnFFj1CyrC
pTCehrpy3xKfODpfb/WdRHG9RQRECkR7im3WD0vW5b1ej7gearlNaqlOJSlpbiOAqpNStC7z7q4b
wTQ5csA2EFQ7C0aswLl01Ru0dYMB0qpM3fjoN2HNqRax0eNCJ1znMpmevwfwibsczdoyAEfeXJs2
ildth08r6YoXHCtyb+YQbTqPDLCRHqJmFdhTPEznbodnYujFp3aHGemKrFSdkiAldzMNumMoPwsB
IonYSzB/NdA5c2rU0rNLa48BdKvuOwV+ziX4KCwuiib2mgDP+muq/PASKfnC/IYKlh36RsoexjqY
yAEHujb2cAvTCqtt5TwGhaGf0reJkfNLoz7rxfgwhhnU89D8ZJTmcO8PHsCYcTwzwksvlgOwkVqF
GOp80JYjZPlqqKxHvSRcV6+iU60NX0ApARJrA/s8Cmg7bc8cSZE3MTFcf3JFsu61aIA6HFe7rM5f
esMt9uxP94gitG1oDCjERuYXYbcvmJvYeVYdcQCTbaVHvDoO8KLyzNlFPD1HRVI9xZDFPH24j42N
D+fw6qbhssrtgwithFYxU1GZOJRI4BhhQA7bKjS1LUObASV74i8C4Wsnl0DCbZ4wPyhnyJKCuJRZ
BogCioIqbiC0Iz05NpP6MHRA8cx6mpadDptOm+gRjhpgMcMzjSOFF7rjVI92sjSWPeJLT2bt0kqj
17HnlbPbF4hxm1eRE+qkd/A0hJN9Gxu4/4Wz4SnZhihqzm6tJbFqaNsHpAePeqXTT+AuUZiFwbQF
057jfMZVTa5BAawoiOv96IiPGrviS1OQbjEG+rIw7PAQJ4ShMHb9omv5kxpqwnOIPfULLAnWdI7S
4jUX1QVL8bDVPGatavioNbFc5Uhp1pGqPLI1DVrf34iY7KWq3uQrToXpLAKxriqSkVuYjeOn0DGM
fd6Zn3q9tXdt1D00VvTdiqNqNyTMTSygbUkarDr2sk81E2oMJ2O1T8cHNyy1dTfYNhrBbHrsOzqM
RsYbYNiortm1wqUUz1LXdo5z0hOgEIHhrgbGASer1Fu82AqGggBjAbYE2p2v7XOyNztr/DCZZY2O
r24uVpdFoOlLtVbOI+jo6gRtlEZ/MKyGqHMxu7EDHIXjbyP6UTNhCE56j+soEWerXZlNWzzqtUtL
C15j0Pbpyg1le0qnz3k/VleXdl2r94+UcjbA8GI7JP34ahBrbxjJqTai4BEPbbCVQVQeSjzaWLr7
4FkYXnd1NBphE1C/cbLbazd+CfFnfxa1Xa6KEpdlE3PS0o0E1hv1+sJxMEtXnU/0RREX17HhmuYm
ONnaedDHB6LatdO1a8z2cHvEM6BGGUP2LY5UsrNN7GsjIavakKHas8Ruqqmh9CkMVjXItTP4wW1Y
8HtAaRRnP8Jz3Fs9n4s2jWkNx9HzSJBR5ecBAXFI7hvvhjjFadGripshuxtSi9DLMCHPh0jr2taP
bc2FATdlvSqa8attNZcxl8TXjOGb0Cpn72fzsg1Fej3OcaoVRSWlV6U2CYDPZTsiemib3UQNde8Q
InYwtNzaD65w1lpXNlx6TfGYxPYC9sD3bGz7FyBhh1hDcm16SfhQJ8DW69DfamQc3qPUfTOCkQDS
LtMWNXPqQ3MVDkNAu4QLzkK/ZezCVt50tiXhA/S7U65hdEV1e4/BtX+mtcLpKxq48ZaxRIpsHrCA
zbVS/0ZzXtsmEVt4t+zV2YwU4qFJJ5c0Hi5Vf/WLj/zKad9zFLB1Tq+BXc1QkaBYxqLD8zMaIyY1
WqYeR2YJ8Pe5yWPKC4EzFD2ps5Bx/N/snceO60rabJ+IDXozpRFlSyqjchOi3Kb3Jkk+/b9U5+A/
3Q1cXNz5nQjldu2SY2Z+EbHiJS6GCEVPhUsp1H7TQQz2NRltt4lu7V891XXsVF91vbhO5IIrlRGr
E1GSuaTCZD8wP+UG5SR5TEeCEPF57ph+ZiZ/BKU0Frb+Yiu0xQ4ZCzNcAd4smx+Id8qdbI0hD6RW
luJNo3+Hrsz4J+5Q5mp0pvt5lthWDsnRci5zDOBLrYrHOualPKX25BOAKQK2MLwqlvWsrHS9Qj1D
KLL686oYfWDG83PKqZkJ8poCfxlPcRwZXmssa7hS2mZH+lbLnO+0nYtQpqssHDAQBZnV3xGQ6fyZ
6uOs160XWf/Drq7YOqqw/MqoeLmMzQ9izoMxqvK3JqUMkh3zhdWrCfLF8hWAi/dNYV2TtVypDjTp
JMmAUvRay55xyu2DnpukHdVWCh0LMqhkCGfX4+smgvQst9Wn1TSBk/bQxlOo+4u+SozZohGDdeIc
G7M8K6bFvh73SJASwN/2UGXcjr30kaP46OTWvdTfdl5RsR2jMQ9zxb5f26rbDrdxCXlrVDaFcFRR
tM1GzPjAY31kLGwmoIgEBogs56CcZ+Yb6dN3OymhOhVmexTK5Asxxwd5gLKb50LeQs1wPBFr1N3C
pjUqEUYWE4xCpAckwS2jbOYq+vrWOmV9aLkY9MgxvjIyhqs1CrjwtkX7dtQeKJ+CDmuYABiknt2y
mRc7xCr+9YxgR9MlpdLa7MnOLRKLpSfRZ9nNro1FNn6AAxkMFgGJ1bEvzeyA+1Dlt7mkrLZQWFAs
RNVqno5sFQCZsvBtG2v+bg2FAPSmESbXamjlhzZ3LrhAz6rCsEW50SJXC754SVqyNKxLm9VvjZIf
0rGRQllRqclbqbLKUN/CXvDnsK3K8EQM0y5Rygf4AdOO6r6cbiX7DxseEiMdmPPO0dfdrIidydp2
Vk3gs9QUh+NkV4xwwRn3CDC6NKZXQ87PlLzt5zli22T2wHK6Nqf82GK6dOvWwlPmDYVJvhA8iZ2/
Y6a3AFpGH3r9lmry/GBm8rkYtTdyU1C1nOalcnJlP6iQ7NSGYENGMQ0qIPk0SRkPdS6aIEmx+iWE
gU4APUONhQW75VTe4cXaJ7ffWQL48ABSt47yNBXNVpOiEqVttcEpGEhfso0hmyb1ZTRgFQydly14
5zAXlnDdJyCFtIRAF1//MBt/SJKKB6sGH2BRRGs2Ji2HsfJWi+jE9qjf25oJfyRe72RC72k3X6b8
aMXlW6sL5aImTuMqbdv4Rl2v55lnwm00AJu2xBxfG6nwG7SQxNBlGexxl9NwVOuPZlvoJ2UYDG+O
lZoCl+m+yEzSFmZ6cqKCbjpcU5tCafaxoyRwAu0k/LVnxmlBC5OUFBuurx7zkh6Rw6BxdDYayK9T
43e3zXguzXefk4Z+M2Yx5AWW0TKp6ZSUrTux9F+KXXuEaM0jnvetbPfrbjRhoPMoUAmSrhW/OfV/
X+PYZP08LpudSMUfbIhhogBIRnxB7UescWcVuTqF+YFB6tDSbtLGw+pjw6GbEul4b+IepZtNeUjc
+DmxpSMqTX0Xz+80I0+ezRDygiE68+OW9f73JsfsemrL5UXk1rhl51ceV5KSpY2/Hz3/hsXCiVSA
7Uj0hcSxZTz19q1e8rXvdKySjhK7BJOjjY5vJBCCM8iv7FSr0z4TEbj0qH3+ezRQSBrVzdKh5osz
+aUalX3BbroajXOsOI8QJldLP2ex2eagwFH8Kbgwx0Pb5/ctwPtDnJkwTbPlsGgWT7hsSCfdEaSH
WvqmlFl60MXyw/m630qLQVCxotRdqpKtSGqaRSQO7obxisBn7+w8cTDkyt/12gi8QZW0kXWoZ+OY
DKgVDUQGKL5JL9G3Qle5L4PzAkIJzarSmQsB1tzqXeF4ACRyt3BosGEErO7ITubM9qGqa/Ui7yXL
SVnd8jroq5pwJ8IH+APWgpI3l8fYpjhU1NkHS7lezKKU/JvRZuzQbiqakVzFgfeNPwH3VdBP4xYh
Qnsx6m9yw4G11OI4cBrbsQ9/4TXTH3rtYWCqcZ/nxIsbpjSDLJdwzOX5slDcNAwJRaEa7p441vV7
w5EOzBfcXs+qUzFomyouta0pE6fjSJhsVoqdvSSCPacyed2rmTTCsOjZz2Pr2sRVOfi9nr70zBRP
ZASptYqJQzPgSoMisRxwMXLu4cMUoWSxz4SrU4AhJSFNosRa2mVr9iZutw7yvnQbkBRD/02yNzrN
TXwB2nCmntl5BsiERbmSlQPr7uBmDSDClNMi5Bd1X+kKW9JCh1CMUTDQrAKfnDEGqL7tXQk2JRxy
LfNgGsHx1LLZhxtlSoP6oC/ZTy3QWOO+mim/McajU1IEbSCUUZqg/JF6WTtZZN5XyLpnIUTv0/G4
X3mVenMHsKMykc/zm7idRIVyJ5Ugwevk2CB5YYSkwA59aN7XliMuyZrtTeYzUiLOAnBT00gnU1uA
jloKoR5H3mHuWE7DDZ40lPF4suLiLLWd7Jm3A0ncGtlduY4v65hsrClXvwkquSU1O4AYR/UquCQ6
g5k+Td2A8DtZdxQ7te9OOW06vfhSVSfmPK4+tqRnt3mEiwJEBq1z2ljej2T/HRo2NpHUREHt0Jy8
2I3DsKK6YL/UdhFFfVbRJAGbsd7NBtKeFrMHD7dO5uOlvB0ZxJh2SJ79rfLSmk7q3GKKqtXAishZ
dk2kM8tCOBddtfKKJBf0uynJFCXbx82tsXQpUNob0lIJ5ssVek3QaOIJ6gT3EJkfwSBSSeKTxRjy
fTQngH0jmw7lMQqzUSGk1hJh6Ac9Rb+TPxx2UEbb8RjnzeuU59J+NNTsQdEQQ5rA1gk+/0YSgFuu
Hiwqk/crlRxTHH/qRj4hMz7EXC7uEqn6Uy4q+AuO5HYOrL1P6B5fJgyXPaQTz14L2es46nnoKNJm
KtJ9nPXQ8yqRHe3lLC3JrdJsAT2YKGto91dq4qmZt1NphwSv4WZaLRoEbi1xNZo9DYUWufaFbVo+
quTqUgXBSd/wjq4wSvJG7dDyIumsAgmHjK8HMZGpg0zu36BQ3S4u8TDDwL9dZgXESm+wkga6bvuY
FyAXJuukIeFv8XlDVKz0zV/zNbl/yBx21F3jLOdl5bjQSUW2WavoZWm6JohVO3Z1mifOmriwGqVH
qbdef0cwhSV0DzSVss3ftLpQ0HAxBEFh5+0GZA0RcZJ9sJcjDJSftDMKxqlCv1TT9G2U5sEpIhH0
mYxTvwCUZM3Go9FXktfWBraJdmF3UDv3k0N/W950nFm1OWJK2vzhbt9rbXqFMaX6PSNTj/AxZRmN
weaIciFP3CwcSSS/D0qW+dA9ZGy3Q+mX2sxrJ6nMszrK+3TRN/PapWGDiRv4fLVuqGput6oF4xcJ
Dh1ca4oHVSmu9pQ+OHOs78joz4E+sQEx5ancyJAAiCEbd3NvjYcGEUGmt4j2bKPRfkYsFkelNPxZ
yQYqXHBPpHLHy80xBZ1ncDPjnBWOFP3orynxz3akb5KsDhuMCY9j3xinJJ/KQ5ZHZ1HJG9uqjQ/R
nNQ1sY9ayRypzEifGNn6nUtd7JUyPI2hW1vixHRAKGP982uGj2b7s4K++OIyq8rcBHBUKHMng4Q3
/NkUi2+oV4P66D+rVgMeNdhNa/q0nZRPNlzpeVhV5n7dXJw0u75MZsqwsS60TUaX7Cbn3ewxbfZK
MVI1JuyjESvVA3NbWNOpaYFgTq5D1qYhcjPugdSwjxiO3vSmoTw0JiMxWnoadEWkUiJTDID8exwP
ZLd1tTOPNASB1CR5i8J+iKZRRtl20PadOHlakCSw6uIPqShKzoBB+7iKx20vK8e1aPRThC0aoqvQ
l8elSJqdQTXFhrESVK7b6DGLaT+Thouaz0zppSXf6EP22nIYPmam9DxF6C82nk+ges25T2/mRUfy
VQ31tBJKvBfOQ2Nl1uH3ppBAVSd9+VBYkYZzU/9JOKNiHMY95wqp+lgyinn6+ljl5vxCIBLfaRJU
SkK8gQDpU6M7jwVvhEPcO4HZO7d3NZALdy4YceXJcMYJ15/Vxg6dSC64xgeyzdhVImRjOcWf1pnk
gEA6C1nfnMAiyAdElmFH0xgbkjoZ9gaefyWXjr+B5XTO8vvuU+1bWlbr/MrqrByrhYK3rg11Sc0e
CWNmQaksSDaKvpwcpfMk2Cjh3BeEa/tuDX9nC0r3wBEFKL5o0nBNcRgm6B+y3aVb+XtOgKO0E0fQ
XJMeq4HP1NHwl0FxTkuZ76Q6tbDcd+2eANx72o52AF2Nd5QNXF/YTHnTmeo6NrWWXs1bMg7MsBJV
83K19RjY0JedlTWXIAVEKtlgF+oYs6XStr0J+rzPYcT0pah9JHo9h0JJNqRhrYfKWkJtwKsHeuWu
rPL3Yb05aKamJ8oLzVWIGtvpmB2a2rDhBzIoVNJ6AD+fhPWsyuekqp95CJqArPUPjDjloiXc/QqF
0sPcXm5am9DrWFkUaLIjDvHodnubCUsy11j2aEqgYOBTEpMZVnazbqy6qyBJPFNfQ+dHJBaaBcyJ
wWp6AoObeHExDUcA9Y1LU1151+WfDsTf1FbLj4yrqathXyHxE5+afBBBpWrZxlAyrkZmWvvGTIhD
Eor2alDBxKjjJa+LaF/00pPWDM1dD7PVs3QlCkHA+gmAm/tunqpLNP+pEOWDKeF0wchnuZgU2Z9n
0E6UA73Swd3vayJjWPNkbDTpOuGRrYbTWDVqMBmcH1SKNsVknAgdGYDF8q8ybotdbS/SGbH/0SmQ
PhjXdXd0PlDB6lJ91D2y5sC8aEuotGoQ9VTQSKQ0t5PzwNw7f5SkP8Uy1CGa4US/HUcd0eTHmcnI
qZALnDhxyqstSxN4ONo50+v67ChWeVf0178+oYbDL7Bke1KKYc/UK+sgaRhWpUroQarTpcGyUz+l
quBFosTTEUjdAItgaVzRrdb2N3ChCnZQas+JEqmoDm0Ze2Nm2sd2QrJSY6k+iiV7GQWTPFmRLzWC
FW2WJhjGFg59o3RMokBj306K3AVcv6BNrX7g+c243tvGgMEWBJiawiGz5CXijM7wbs7mixFz4oyj
+y5R5jN/ATt0e9kUQi2CPKrnAM9vWPNkeexpFB93qHWieOVjLaEbzyMWjjZWTDpi8rf4dj2hd+ZW
nyDdxz2kUZrB5i0+RslnG0lBxNIGHKrvi0oTJ3QDKWzFTAHsTXZsepZ9QdeAozdQIm87VmDBWywx
GQw0FgeGXbYrkb9wCXezLe3rAzwXhk+sw8Ct8GRZVZBF/YE6WwdeIra5aSJvxn3CkzhMwA4ZyMWz
8jzVHMta8cUAM98u+pJsIkGLntJ0Fihs7PyaOmjHBtRUI6/ZmXNyw1EgNSi+MNAiaPshLBozcB0M
5YmBPvTlghnr1rDE8qRnenYfc8mKlwVTC8328BL4CTm18ZUp3tTctmepEkSremS4QNAog0Kz1AuY
9m7El0OEZlES9cmCpwyg9VTqKvEajTGvsJsfk745asys6a4SjccgzqfWg3oBMooWrFJr1AYuTKN9
oEYecpYlj1sYta3Uql4HMoDNn5L7XZZ2W7W2mN+Vhwk3HynaBM4rwSAXB7UDIkTd13GbXSbmGZ45
M+rth2zYN9gt0DTNu8YeUh9qrHHsTPUlMt/n2ByeebKuqbAFekUnXHCkuAvMmXOnnOibRFevdAZ/
6mor7iI7VEun5/zMAaiBZ4ilvaTuiUDy3IWVMTZvqiUFokwfS1VUgTSaw2Wtyx0NGHB7ksL7Veby
grd6owh7Oyj0+OggBFlwVOVO1bODtTyNOgb0BYIHF8hiOcPBxaBlijfDBhSQOfRg19pW4qR0LPRP
CTtuGANiRJRoWTZB8qBgxt5SmMmBQgmuHEoePZe37pqE9EilDMjE7SqCtIO0ZMc4mIsVdHW/aE1Y
lYxgB3EYl0lcnmLMSgdDTyjnfmbr1PqYmSllzjs5oKBsa0caUolkaju1Kq9YpeeDo8/isKAUzb2h
7UeRt6cOw0ro2OunpcXVQVa1EiILH9VGU1Gdpdw6K5tNRE/UPqaAdv/70bxqJEOlhVlS0Z8sicG2
SdB2MPAJdAqVsKqKbcxOY5zTY/0giA+hJPM0VxPYtDlzZLe2YHvI+ao8LRAmvNYixt7Ftu7OVTKf
OuT733hZhbz6uFI8IqIzpXLmW895JXEUoBvW+KAVKU21oiX8LqBBmpJ10GjpIb7CMLCv15M6DeJe
y96xJRqPg56H+uJMGMxG2SsPdUPJiVKrN/7DnzotXxN2/iHyA1Nd3Ossyqu1YW+7RzJj/1Wme8pQ
XnW55DKX0GcKFppDZJl9/Poj5pjK5Uik7QnoWAyuGc67IyoGmbbdAJ+ZnhInU49SwpWSMdTHyB+S
4dVzcVP8UQYD0I3B27iTzZtfZTgArngulfkBex79tln9laVrGSqR5C+qoeyN1TjpkV37/UB619FH
QFgLB0N7OnTIRQcnKo/NGOe+aIjx6jW7bm2gybtx6j2a8TUm975nm2T60FaemZ6yOgzUqf76ZKcO
5kazUOZ8My5Xkg0nNC0Gj/KL3mvI0QX4u+1NXzI9SYUmeQv9A6rVPI2F3QaxzVWikiOC56hTXlYB
R8rpcXH7mYF55yiMFcUQEUvPs6AvR3gneW3cU3hY4E81dtkJD2R01XoKmg2u9p5j4khJrYLZaLV8
YA1vaTrax5Jknhhlse1XoQH1snq1C+unbPFFsW6G9JeR3+hbXO82/JCMme5qUJFTLfUWY5XYCiwI
VcLguZ22mpBpkaAjJ+3rcKrTc8JA1iVZ0m/73gx6U4T5mFlfsBlrGrlXMT7Uane2E9H5HaVTvhiZ
fwKWMN00pxgmAQ7HTltVzu00nDKd2HJZv5aM1CgBoBGgUZrGVRuqiyj92acWponFqdpg6xQDuRca
GDdz7Mw4+sriNFfj15wpzCWjfKct1rVVkEhaeFfurGekxYdSBENjMFBFrmQnTVG87SgnDij3XUQz
HzzEt1iT7yD1lZfBUDcaDZ+n3lYuy5isDGoLYIZ1uewTSvSGG05HJrAic/67eR7FnaRb8q5b+4ff
PAHlhU9YNOvdQGPVHcTox6yrp+1amc+DTuX10FgLKRXp2xCsFGVCj5y0OA5xG0FMD9XJM0HvH6th
+Ii7djik03IzkBp/BZ//PxHl/0JEIcYrE1H8P7P2dwVO7Trt/52H8vc/+puHYlv/0h3aX2ijuSXc
/xeG4ij/MuBl8eKB+fmfFTW6evsWX9eR+fgLdBAqfxNRNOAqpoUiwZUMCj+/8f+FiGLYyn9SRwyd
2hxLc4iAOjBONcvhv/p3bEdqpnpWKH2y18drX6OlL9FEN1gPlOF10TugdexvmIWyercWIyiuqX1g
t1j+9Dz9Nufmz8p2cstJu2XumnYBw1BPpM5l6bnaYzZwkOPZT0vOHtJ8ebTVnsI3OJ5eER8aJTOe
6emyla9YE9bj3BpHotmMXInwPIh+he5VMikjJxhdDGJgzqwmYdkWw8Zscet3WDS3ZI2mjdYXilu8
irppd2JeIM2qx7nI5aDqMImL7MVZHJUuv5hGwaKBCWfoXFzl4kPqcGmCropDqTGMY58Vz/YSrwdZ
I+5RUfgIZHFQs6BiNvsqcAqNXEmXquouhFGwr7JPsax1V974tJYoEi/T6H6lC5iWsVE9clTSLpAj
o7smYZ2PJk6vy60YMCVN62TdCy4cAJMzBXaVlsihRueXOxpauoPREKw0otl91N793gymiuG/XQJ8
ePwNPBqFKkBNKjUzPodRv5RpQZlpUmhXneLpKfKIwywZPws43GYNDUUcmo7SAcL/QausUeCYQKgs
XC8EiDg14iG6bYUz7iA01lxffjoi0lQmYQrrpY1lwxcz6/mszxT5FTgKMFzOl65gPp0JCem7hlw5
SUj2mR4yWkTAyjRnv2IXSeOgI1waNE3/VOJnQkOrDnol5tt0v9gkZuW4mqij/eqcbWUPUES7rjgb
OSuBR9aZY2Z1ObntsNo8gzQyGln5ksJyt4tk8uu4OcyS9SpHyiEXvX4vCQZqCRdzd6oj7WKq0UQx
gv0eGYnYVKyy6khIL3WsFF8fdKoyzUYCfWL2TLMpfHWR+lPOKXHQAAdXo+YPc8osYhzKYzWbxV83
3DVjSchvp8Uxx6ZT9JRBN3FzjtXqLQLKWs8U/xrqbepkLwTvoga93E63TIRRL6iERD4hw1pPA0GQ
XraZyyGy0EBJc197imXlwTI7T03WASYhQTAQ3Cf6LakW0hS69DCdDZJ4ai1wKIivOynP6bVjyvGZ
V4NvVtmxbMweQEKz+Iyy44DpC8rAbmqV7Me0k1MVKZ96UhtBFHGMkxgtnJkJXKRWoeiymuF+y7cW
ZBmFYDSZMMrzXSxMZ1/R7UavHHvf0SQaMChfdkmFICIK2U4jOt3A0hIHfdCL4+JrTlp6q4654QDr
q9aZ3YmowLJXZrWXTmserMNIvQ1Ix3zhxGIraPhlkdh4OcjZxbcAcekJZ9rj/w3WVf0iYPBUA1fb
ODLGxbVjdLs09gvmrJ6nM2KoCujEJuRJId/6gnxVUbkEe20BJycj2JCNaP25Bu6JXQZ9C2RpvFhW
iKq2p8ETipuvpOUmmqk+0ElhsTtgE7NiSVrEdaoriYhUQyiq5y6aaefZKuRpVWt8SxGfqlY/qwVx
vRJZ02iptoQjjUoqzaYHnru/i/HQaeX9TP9wQsSBIoPKEzlpo7bWSubBn13yZpEg2vyYJRtqoX5X
EjHADFvnZRiqczGjYOZ9+wrUIgsKZtXELPJ6k+oKAwXOUC6ZK85zI6TOiqCrXDEujMVja7ptzhmI
Xd0NMIUpKJr3KdiYQ9522W7Uks9ixm+Q6PlnV7Q7xJrJVQfxB7hPyvmi/oIpN0AzvDXIdvN+5KpJ
H8Atudjeqn3TKhwd7BRs4y9xHWG1TBTdjaNHaun/TBMhmU5fQIsouFDWurtU6wruh3mS85TYAwcF
Y31xoLa6HNf9BWd3y+tt6cc7s+mvadG+V3N66YsIPChocYgOhD2aFfpQZI/vJdHZPWI9oW8VM/VE
OmVCowpsNYL4EHvpTE0t+CHZr6Y98z+P2RTKa/Nd/SQivhRJMe+xJt+Zg8EbedYOWWmTCJx3SalS
cbBodF8aqm8X9HKpjRyHlpzQLmhrL2pUvBcFQFUrXhA05V0jlrel0dhVTtoro2SVGFn6MstITMmI
n/q1kTHGt91NzGC6wQmLcVJ7i/ISuHxJ6+wQjZHAc0PqpZUbcNv9+rhW05+R6GlETk6LonsgQLor
EfhN1D/1ivtgEI69pQ+Z+VcfW/R2rHuwXyQ07VcVV+Sxtm4OG6CJm/nW0OAgTsrOnT0MtmfCdkG9
qoKp6b5XW8eWmmVdQNc1F0AAr9CJPTxZlA6lp0khi6tEMwazxrxid3lUBStrlA0/utEd7C6T7jRL
2sC0OsfGPmpv1ZgVV+4sNSLyrutWwPH1VdWONgUWTEps+B7vjyYvaXtY+CPTP5j5P3RaJiDq6tdW
HThV1j2890mF8TN1nvOayfrDErc6Le0Wu4uF0JBEYUR0snt+O35IDmusG0MxHypnvS5WDWB+XoJ+
Mc+OsD/AmTybMj5oTf+xWYE2Kux0YdDfXUIIUZe3lqOY3+QLOUFqLGCDF9i7lHe2EbR6ZC9WmvGc
daxqFWcHf7HUtzKaGK6WE5hvbfEdi4WDptOjhaNmlyo3df52DRfjctV5Y/hk1hn/Ak+u1h1KMWux
Pm5MnmKwmmxl6GdxOkFBzq1KdZQOhpNhAJqqH6GBkG2xqY/pjaVqyq94MR9kemQI9OlfLcn8Ftzn
apKYHG+lyim7qLg3ksNoIa2vpsVZdo1xFntKggBIhTsAPPoLNC5dmfIzliyljXlLK5MPSIImJUyp
j5aXtOWn6hTngeCG3FWf6mC8x/3zPEUHNVXCylIDQ78FteynKN/iFLpOhOCD0cmYS1shU0GGBQMN
fARM8/JkdWQIRfexovr27XxxCv1BaWNolvU3mY1dD2ZIHZS9Tan8aDQvymJrOAi7gwyPwEWB4NW4
YQCYhJOs0XrDPv2QVghf458h6cew7lXQAgJObVzUX3NEg9OXNq5hknPQV2Lrta+iE8fvb9NSVQAd
1g+hhUZMEqjTiaK8DCGpMJw3UrIRpzoeMaLWDKuNrTAkhk52dVk4X3pSZL2nVXPAgjz6bBBOxCrV
wMbP4vEo1ShX6jnRyLex9eMFC6b4c3WKzWqu91YXf8bTcMWzvLdv+0q51fbVt67FNzEeNG+PspCk
59nG2Zv0HUlTFtJM1T3KAnY1V/BaMrC5JBsGLlKTX1bkoLKKAjpm6mnB4AaQlwqUWawHoy8ercxg
1hfLV4ZxDFRKLi1zKT/hmd0Bn93hMZzBwb6sJcQZNqfR1p6x/liWup0TFV6NaSgwwJ1QccCmqwxk
PPx0PKucBKAOQ3debdlTqlv4JVFeiu6WXpmUoHX0rzmfwkFX352cE3wsfVqJjVt9pQ1IMT3Gu7iE
V8MvNH034TFw+xrGaP6o5hKwI9N4Ujra1gWqajRRutxnSjgUPP2TSS5Ar3ZdzoVOT6tlA0LaJWpP
2WZDcraXoXJnfRzykoHQg4sbNlZGtFsyiWO34hY1v31o2KPj67gJ3ez2bTuWGFj8fuf387QF/WMz
5P7ra/98Q+Wxl73fz/+5+f0n/3xqqcyvlSXd/tfX/+2///3h3z/sv34mz7ODpo6A8xEVac64/a2s
sFhpfz/kug/e7Z//Crvj1tZEwmY92hv1+FhbOUU9t7v0ewNQ7O+P/vmaWff//jW8SMkegdeIIlrM
R/uj/P0/fn9K/88f/etr+l5mn8oxmShbj/FpP95uwFdgTEujxIfLAS3i94u/P/N7Q6oBeInZUS1u
PtUgI7z/+vf/fDrlCn1fOBs8OhtJ9vzzHVCYedjyCMGHIUZ3C78l7cwuGYK0//s1a5pxJGF1wmKa
Rpt+6e9nLW9xOaVNvU/KGbHp98NRikHS4hcYUTySo3QicMZqxViQ80SWXclMwbTFZh2wUoMY8OY3
RqGPtTuda6+l6ufAzoWZ3LUEQO41L+sLO1L6oeovmAsBkCB20vv0SUHl1MtHG7JamJl7i1OQl7rp
T3Z27nBhrS8jXijrvniyL9q8ul9YmVTS7gs6hFt6RLig6DY+LabjD+9fzipj7lIAUr53g0cw2SSM
tE0/BBeeMsBlgauWgVxNRigcvirDyxe3BMmo+/UE9AJ114W+PfraZ3+Kaq/3+lB74VKCHropRrf3
Zjd6bp7yA4KjklAs6qNOq4UvPZLgG1nSTkVog1h80vV9ooSzMvt6YIILK2PvUpzty8rVAsZMOIwb
WaFWiMNsci739UM8bGrUPbcrjtwaR3ot3HVNdqr6iot6lsFRLe4snbhVMMJKbv8zUQJtjhubXzPN
O8495h4IU1hgype2jofLYcFjgR2ty/dcR4dbv/pWA3FSs60jppWzqnv6U4SG+DQ/ZPJV+rj09QZn
/Lo1gAkcisfynQt0cUldZVt7xWP12N4nHgmcTVSgb/vxlhAOm1wXL9aHs3m1nPPiYV3zokVyJfTV
TTn6jrkfZC+N8U7TvcIWlBw2/WpN6WcfFCRtKaV/BZwRfHEwjY/OaaBx67WyPekdfMUxVl3j/mX2
1DN19sehc+c9BibOLprP8RC3t3dphdttbf+Se4CiNQjJt9s684EnXqJv2OIu8YOt/hY92TtYHKF5
SU/mzvwmInnihJH+dC/mrvhMr0obRt8ShRkvdBDzUo0utAy6q8v2iwdA2zo9r6vEU6O9Urqm/yNf
qpfSMy+sijXAi50U0KjKYdRP36O3L+dqX+yLPAUGOJJg1ndRvKfElUYr1bgwRMJEbW0SvNpuSBDZ
gmEe1Nf2ByVe8jaUhmn+e313jh9eDXdW/K7wDpbiKmerdjH1+QYapUfxRh2hILm26ive7BXuGioP
mIbSa3Q07n60hwdiYJL3g8e/+2ywsVEie6YCg/+dmtXrUwbDxlcOq9twpOWNdz8nYfHWaWCbsBx4
THN64WHXmjgcST/xfXVeguHYnKmsW7f5lXglSTuuOOF6SEnFcu+xsVESstnVV+Dr8buCO/3vrzLQ
2MSYWoIJJGj1MNa8AzYtIiBmRjfew79qr/xeWijClim7y2vZG7ZImBUQGq957o+cUFTnWQ+ZszDr
8dYvXmxfp+w4bzp/2qiGm96Np+48PA4o0ym0n9Os8xp/TrfzrvWSzY++67Zo8oXjpwTAgr9eKT+5
FzpewRnVtRa/e/nKw25LQv+JmQ/rN86VPuNPwetG/APp8n+oOsvl1rV1TV+RqsTwV2gZ4jgO+o8q
NEUWs66+H2X16VNdtXb2TOLY0tCAD144CQ8RSHUbq1uqdtty5mEyy5B/deL9Npjdb4iArT29gFqH
Elae6/IE19GgxrGPi4O4174F1LicPFwvdWFHu0FnJe/mJkwfkkfUYiBkVSegUTeKJJiqvaVebIO/
viFnvG+oDu3Jc6oLARMjVwU1WJTi4k+NbXyhyoA862kNk+Tgb2Zysls83Kr6Ub4M/2DSMSqt4A/O
2iAS7ujoV1mMWmU5zWf3kD4hvDSwelFmusk/OWbc0iuRLqUs3BrQoSWndqUaHRDZr/VgXo/YiVjq
J1A2DEb6U9P7Km0r+7bx+hzzXyqeM8X+gqikO/SDhQet8dGsc+e3ZqDhw0828XnaJoZNJQo9PVRq
bJo3tVv8VkErOMRWytf0C/tklb2BHoRpp15q0wJb3SpgVLx4DzBheUneh8sUjMaZ0VkPMGOhX9jt
l+nScSI3koGkmJChKCRsMx0tYnX8qE4SjwhxtXd0eUotoI1MzWvPKoydarbv65E1knpi+aTsumB4
kVyOVIipvewJTxn1Ggnpfhu3CF5fBCtyXTz66RdXYTvbToyr8sVhyREIg/pwd2M2BySSqxu6/LnG
t4xBE8SXlIPen78WIlXRnWuX8g8btLM9e0o1OB3vV3veSbYG68YlWVr1U+KPO3Wbe3AWNlXTYKQr
g7E2IV4mP1G4vD/fcIauPuPL/bqyop64RPG3vXLD202f2HrmKEQKk/UWZqYdhZ0/xe760O9G+7//
xVO4fsU2uC/P715m0QV8gX6slz+4tGCiS/lYvVQvdJoTdRdNNiNRQvkCOZd7UFfu3+IAs/B3Vc8a
wW6Q+VwBsjPQsgjAu8oRkQWyxxy6VACjZHopfjkZ2Ebe6MTh8sN5PsVOfWaec7zBlbFFDwv1HdMq
+zH/6Z2vYRXSckb5TKGOtdIEHFA+Jyk3ONvFRfoq/Q7naQ/83i8yGGznd+vbKBwwrBH1uftkZ9fe
8lftnO5DNNRK38/v8JwhfNp7vQncAqS1E62gejE08noRjP9lDdNfbdCdrKu9yniojTt4idfk2erZ
LIP1IX8m8f7q38QXFupv4kKqjPfKobkh2OuwebJnNPjUOdqXcZhWm06wHx+GT31fhyyD9/gzugkH
JaST7wsuBQAwXD5H7L7qHhtQm4R6j/In3m4EOlRAnMjw/jYml83JnXFvSZz76yN6zjYFOrwcW2t8
4OF0L6h3MoTO4m0Pka4y95u5z9s0bYKRqpFdH0zFxhiP3bHzZ3Qil/D+CV1pZa+Dyul3gYkxjuRA
NDoI7IUkDYJEsYJwaK1uuF4T8PBVLHZL8aiO9wOoL1fIMQpydVxI4A0ovlTsjOFqmEE9XRNKv9DF
bRFsN49WR9BMPeB7i5ChYzi/gak7wu7gioFmE3te6e4tLSBTr0c4y1955JCVW3u4Ia7mZ9ZjvTO8
AIUtR3Ujv7d1h1n+pLhgsvHnvcznaDrHzRfyjMV3Izy3+CjNPwrZpKxYJ+FQ05BMSsBQKHTHj9JQ
79cGsPxrtlYPusNcLnbmJ7BmcIhzIOx64xMuyBbv1W7/py7/rNbIZoewFTiuKFPNxpUSpxYdMaZS
vVzAhu5bfgZ0DfWzIE1sNh4KoL7oFO2s8aa6VBJoru7ZdqTd3S/P4Moh6n2xt3GeEEiD3rLZ2lj+
A0+uuJQmz9YnXGleco5f0L5xSKDKwjuz8yT2lOyHX/xKX4CBS05ds3G4hKAE1PXI5vGE06H21OhH
6vElMjio3o3e93rAeHSNYIFiy+5KWoCga04pWX5RWNocV57OGnP78iIjsum01xWGiK/+qr9CvcPJ
7ncKFJMw4qM+s86NN9TqQ7Gzx5CKCYiZhetZbaordvEkYYq0mR16FIlbrOkl3PeoQNszJejY1Rf2
CqfqELDAlMXJJltw9OswbPGOPB00ehFUgiovK0OZ1SrP+1k9U1JZ4aunvvAUZdB9HJoVN+M9oiUM
IRr9BkrAP4Bv/xsP9j5oTUPuqVxzwJlQVyGjDYKLxOPQZWF9JXTZlATx4FJt2n815KftWYJ9Icd4
zfdZ5rOeAU3SeOLsfVannRYfNZOIGOr+Hk42iqXrsUJC8ACWMtmeWN/si/shEeHnHLPUK0r3loqO
IIFj9UagfgHgU5xWOJ/fM7xjH9rH5aWavEn2xeppbLwmD2DWUVQRX7oUEJA9cAUYHU1oGpyU7roI
r9H8YabobmybCyb1xa3Hmyuz3/qN52jniY2RifwEbyy1Ld+AItx4BBgLIKIzAep6KNAGg5J4ptBo
AOEJV7A0QeYCMW1O0TZ6TKXq5X4V8meaOnukS8wp1L46ToLp8e4vFf0D5o8tDy6JmbQb611bXPRk
P0Oai56B1ZebpZ9TujNNN7tS2M0QZQSW1FVfraXYiCMaZFvK4yCdCWc4H/t6z2Y3/Zq/04zghzdi
ZbtgRRPANwb4QTz8nGxmSIJfw3WNHBFQKkNz3vwVxgBwsomWABC51i/zPYBaowB07eKRMA//yBNg
Z5tXaiEqlNXSltGvQIsfn1aN4rdbIgZaB/fcjyxvEY5lRyTvdXBi4+C8Tb+ddS7phkH1KRwE2rXv
OnnKws0GxtelfZ2hqmxvQRjnCEpSTrVcYnykkiPl6NIibz3mKDxFHSz95anI0ZQkIREaB2S9Q4zI
f9n90tPMfOEBrF9EgykKevscQQ0mw2ORB8vg3hN6ybRLDgn7oPppGo+t6Dcb7AO9aadWv6abSm3r
q8Y+j1zml1MJh65flI+UylsA2z1qnk7z66jGnOUEsXO9p/K9/LLZiAPIO38Cy9jZtI5FVIJBHBMv
Cy+aj81pYu10dLXfWhCcyU8k2MTuTjE7GD2n8zMXzZ4DWFqBV0gthKOIgIm9br1fZqjRzxwPnE92
f2bdmHuFFrZ/hhxM/NpQD/eJO/prsaN+5TR28xB/5p/98VaHlX2rf5Td/Pa9kol9AJnsf9D3ApQo
kZSmnykb03LiIbwZxDRM0VfKAlgePpLL7tJTcUGjQKDGTmWW9O5TAAbvzledQfpU3PE86172TdiF
mTPHmHF8rv1acO85G6oZtl/jG3tp6TaXlLknMYmB/3UjqRHdJLrIRKl8Lc/FKd9zQ3Z/1XZb8SBo
EVdl+6bq/gVXhu2GTC/fl+ey3k1P888ATK2l0D7aMQh/3dYoRjCrG6/obvBshRqFEt+SqXuY3rzS
XnDZXRlQqhJ8N9m9GqbmMaef+5i4zXTaDpIZbRGbTyJzD5oXtrHqAgHdlnOur4nR7NtRariyeFmR
d59eOfUC9vSZPciWCZ+mXQIG055D6YitILNs+U29+gewFe7xBvQmt9jD9iORdZp/4ot0YbnzKQVJ
wyO8rvwnr+ziN70UF+NQBYZHeKef/q4Hclv2jQ7l0fI59qoTQX5d7+7naDiX2ceKA58MxpXcG323
ArmI7KGihEBYvDVMhxeFgMp6y97JyQ1fwqFvJ/9SYBK+ci8qvo3aRYHGI9Jhgyx9kz2TsuqMijxT
jUxVeiO81J3+QxFdbCMV/yyGPHEjaM/USnKML+Bg+eClRCJaBielIeVI3xSO0q4jFqVYTUf/DsSU
8JPUooK1hmTSDfxg7bNqYvY/wc5PBE2a9fxrjH7syS8zKrQz7EMP4Lr5UQWSawZGFZJmiLmn5OdW
P6fFP8m23vjwHk9RZjTHMTK38SFDy2qEsu6Jz9h8iVv1YNWO/WNs2MMTllF4NkJUS2yiWVV5rKKd
+KFT+9AfQbZ2v0ygMAq4BwhcqcOWhd3KGo5u/tkeW9mun7UkEL4j5AsANwJcGL3YRyGHJo7qRFRe
Gjc+6qX/1nxrwXScnpND9Na+TByYJJ2TPeGNZdrJxYl759oab5UI7tH5nPcZvEVOncJ3sbsfCSHc
0rnnLod909r5Z/RvvFbWEX0nHEAoc+XpdcrtRndZiZX+nFqu0VO1P9bj+/TJecbH3GBKEQv1H2/1
v6Kn+UG9iZxNFf7VHU1VJ7/dr88IhMfH7kI0MtzQRRkqAKOHnsJrASlvB+KCMmNPHEt1oPtdOjtx
WLOT5q6jLf4qh8B6IjY/FB4ZJn1Rd6CGKX/IHxnUQyozD/HDMuF14y/yYRPPWY9AReCqEZDlQXkl
FihuSDc9G3TDmKmNQwWEAgaVHvZpO6X67G/Fjt+sDe7+3e1OS45kiC/KB9B76RwKNDS6k7hSa/aQ
BMrRUtsVxgvkxEmFqW/DdMXR0AANY8/EoWZ3KF7NHg2KJ576SaQBPByAlVJ3sFoigfsXDBNGTHSy
GBArrzaO4vJOha7U96JxjEpfW7/4j4qMBQRn+78HJTpg/GRP9YtlXGCx4aa6HvT0EZ7FDjOaZ7CP
ZvJzL9xROPAZ4F2HIPpXnpn139RGLDWYd92Iw4qHAA4b2pEcf6uP2Pq4i3zkgRQ3cnmj7gkFAlPj
eUFdt6MP6nSE8CU1DyJesiUKlvVeiJyQge6B3b8gKqtFTv/Wv/F/W8Vtp71tAl9PFRVnpC70D4gS
JF4PzPueYCVAtpTs7W1k+1lRukhYXeDjU98sP8VptDmqTCTYBhTNT+yofAzla7I2FnPCrk74m/oI
i/tZ7aYaFjevvNkXySUKCUB4BgTC/gq6AKUzpyDbtOc34YFjCOAsOwyIExo/BFHIK6MLQdUmkJHF
Bs0OE2G3DciNK+omNlIaYTAftiyaExF0WEoNw/T+dsDixHZ7JVevrwVZjZ49zF+M1vhGrMW2lmzb
VbLNPjY94tLoY3hJvkldiIup5bJBpj7b0mYfeCCxOPwiEBF9pOqVEBN74pSeUEf/8YvdbcYGMBh5
jT5QR5loOp3qhUSZogZL64Go/Y5mx2lZqMbsJE7pN6jv85dEE9uBcUA/SfLzICS1t+cUrEggqu74
hpWYShZ2yFFLzp5F2pQoa6HIbHrCA4OcovZJrRARRHo4p+lF9ZZ909jE1T6LTPnqr2DJjhQ8Gqo1
BKDmB9H9nbqw5FD9JxUipJCoWREj6DyDV4SMEOTmHADGouyk7DyAmrJRf/2H6CsRVa47lNzV/TR5
GupkAWEJyIhstEeqSr+ThlEiwLOXeJ+F78KVmihbRpAnSF7aXBYPSA3G6TemnPNP5VBsloCORLU6
hFVTFjCiAFNyUqR8T5IUfSzTSXkrz7nH2fbBsInZW0ScRf5tUqFBeLZ2BfEL7upHesvjkK2Bqyle
5i/eiW1F2/CzNif8NJzvoKeeYc6jq1D5ZnVUICYcZDa4G9KnD+m8zcD8NcpIErzolOVnQwt4s3t3
ZdeSGRlyi6uyG6/FK51kHO3RjnmFWnXj9XV8rJnUXzne9Nf5wEKmWA0S7ME8UeKk0mRy+FQ1FUWP
AWHvKgixco9EfUtHwG5MnmXamUVLKRDzV619K5aAVhvNUPLX/JnXUtgBV6zmnqz5PHeexqjRXPJm
SkKk1Q1YrMeEiK/x+LsJxLk772BokklMDFMb8FZWGcYUR7U3ujNmWFoflfCvBx0DwZgKU7qn1j7r
t9Ly9XhXqyGRc6ccCu1NYOvnmoUIi7sAiZZ7G8zisk2edMs82LJJrQG/AJFgVpb0fj2eg+qI/Rln
B64oEVyBk4CpciUwwWVCoViBMv60XSvvzD8U/K4eqKfzdBsKpM02Ntxvr7zwgexkjEfNljI/89ui
dTrNRUKIaiL/JuWqXsTZAfmcQRGGd0pjvWJ5Jz/1/MOgDtMHf87nbOkKzAC7Jz0vbeXAsHJH3BeE
M+xjltwVlB2XJNGvpwXGr1fgNVs/xxgfOQsZccYL/TfGKBNdE7A0+ZXNxRgmkAaKPeTFNU+REuWN
2cl76vOFcy8SdpX4zl3fKTY2+Stlf77h8qms91s4ovErmbo1OyUnHym1hEIJ3Uy4jgNVTWYJz4x7
JRuMIFRuNObtnGdUUXgWKGhI8Hh8xo934QZ46v2I4i8as6AkHXgvXD3XyCNiV2AqRRo7HJo/17tL
ixKuv8MdfSc++ISx2onCP5Wy/cmMdxI1tNGnTkKpEnblNmlNT5femSt8S8lV1rb3/u+T+QTEnbkE
lbQapJvNnTEnSU9qBZqOx17NhXKv8AZIZHnXuQ4Zfj6eg7+8Lisentst0BnfHmjs8Efce5a6PEZu
h0mveFwVi4jf8BIexxTMCa3h7ba5W3l2uLR75zJ0DAHXiHw297/WLm/HnfNHXC+TYHtImDwPbgmy
zd4eIDmoLSRb+wYjrmO0J9mI75w9REkUWhxY1stpuvHB45UuwUYA9Plcbof/1u7KG+qUebQHHg91
YaxNKOxdDe3MqtDUkCVfKIdeC3GGoSBtqzSBRTTJ6Ju6vNm2MFKHhdpo7tDQrHs2Durm1ujzYFkg
fAYv5LFzh9ymio+MC/2zucTyTmBvWL21uDTAJLf+ATBQol933JayI1m7AuZY5M90dS1XetbvB4on
AmqX/ZU5z4dHoJ4FoJzeYjxmUElEtzIeuR/ExsltlJ2xHnkMvNZatwJKBDCF8rO8TakN+krFnXCH
uQqs82X61doA3CijzFVsakijI5lovNsrJQUD1alTAmJSeeEPEvE4WUf6dcwPHuU8OggDNVLAJ9Fz
h/TVpeiCs9RpAlqHaVt9BmkfV8Vlr0caGyyLHM/h4cAk6x+HJxqkMJa2tYgr8/MdiOfMGHtJQ9gC
SiegxYaTHfrlpaskn3iHc3WsYy3xiBzRkkBlXrSQg5NQYQifVgsi484akLT7yICJ4T1V4aWrnoC0
ibJv6nYnn3refvXxbKnEkNa4pXggxvDvizVf1N54xlzmGD2z9ozuyrfc7obgQqsYOQ1CN2lnjHYr
uNLIvKXNtQ3sJgNpsz+QPIFwXGuUnxh+u0AGBlchmzlpNi/qHP43wuylQr8DU8n45KVLLpy3DiQ6
8xWtDGYCoimCxyNhLTI+Whew4Mqt6+S0j+orNTxGo1u9Kt9JssssBFNgyC7EHQas7HZJ4fPoGCi6
1krigdW5A/hkYNmB+L7VvC2RwmOG686AiTvIBTKmEnYY8jY5WJCdDaXGpyb3w/3xXJmWEX07datP
4s9ifTWXiHsicWIypijaARfeLon73wBBBuAiJ9E91Jg6O6623BR8ZKru2+JlXQ98/DYJRkqZzsjz
nGEpgzgJsAspycpsOhdy6c1WYLSU1BDSX+yN1xiwezpNR70fLNBTqr+zGK1D8g1KtXja5ivWTiSp
ZgiNMitvZA9MMhJccmCVrK2annP0e+ajOGPqLryJYDz/lp2JZ/e4jbTCCKDtzgF54cwktEAXn72k
Zo6VYaoFkOch724DjnwXHSnL0V4Tcgf2cuBddBhBT7kLi2I5jMoFSH/zTJ0NJIcF3VMogUZRIboY
9yhgGWzrR3UaTFRktwZ+99gO+2o48gMeddMgbUJS4Vo0zsGwPESvjKiI5aa5w8GHp80KqNhDEAvs
droG/2HXml/bvFYuPEsKrSINUdqeTYp7NZVCQra7z8oaOh/AJZVcdqCSMilwrsLaxm1ZTDjiFKIs
dn9S/ObBAN+P0yVCsvTI8dRSAySA8thje8bYjWnIXYwIq42eQKDOAm09NFv0G+luk4VW8tBjSCX4
SNqktddnAVQKVhqITDMLq+lT+Aaxwjam/mL6YO1m86lANokxJbyx3o2NcoxYDhLnTjKEIMsV+qcE
KSckGTqGZz0oyC1GyOUcxgQipquN72P/vHW9KCUkMKiJEZw7hC3WHyUnrNyAJisU9hz1kzKCRZsm
qJsdE5NHwZQF8U9JqkyDBXUfR6PWR5Bl2CyRMn7hMELUi9lOE28yD/yKrX2LOZKwuwhffG8mIW+F
SgXyJFod8tQ4yeFlCuZeyJ/u9MxwG0bih4ZrjSOcgzl7PbC7BmVySABbG9jA7rZImnWPSE/7QUWE
jzc6CLHb6qHjxLl95zh1KpnZSNN/2TaQ7cy+U0kL2UkAKK8YG5c+02bQLixLwOlR94qCH8+9Hvcy
b7V6fep1/TcTnh5IpFxYupCF+SAmVJI9zdwQYAdWhYDEJEIpYiD16IkC7xt5YGBghoOi7SD9CUgE
UzrHe0u48HSmTa8RAegdhRyGW0DQm4iLjeVvM2Kx1o/3D+YMS4orYydax+1h8yImM5sROwePKBYD
8R7y0Nh5CkAryDqzkLnJ1O0+AYSwQXHe4YnMyzEeIm8mXsZdCsxa4VTSmW1sSNHyBWdMbO7GokPY
wIfxqZx9FMv4ljEkOGO1iDM56iMdHM2ibL81GXis/FURQ8wBM44MBocdlJxshjStvgpgybSvLd7j
rQhBcnQJAAqgE4g4EKKKVIdHZn88OeIQsmaop92VzycwAbRkiMS4e+ObTf6R2ijJOvnqdnyDPKH8
CbLo7mgbzKBHSUcOQVpQTOZwbqkwRUTkrdMLElLrs4VoYqdigmeJbB7aZnQTYxq4V5p+ZjC374W2
pFs0anrG27PBNs3a7ZG2gmUe43A269PDat4zmEK9sdewXYuVbHSLHCTnMqHfUevqJa1nZY+ojLK3
GuTcxQwQVakWIYS1W9ZDoyj6Rd7nmxKf2OShOCU0ugVILanewghvc+QtRWPcx0MUI8qCJjPwFkV0
RpFNfLYonLW6NO2XNj/XqS740soT6Sb1ZdKnO5oHnQGxYmbn6lUFVYrnRjVJpGJ8z8z/rGS0n7aI
P6eIQ6ZGX2uHHGcwGF5GXBPHJuKOgKbtqbeQSjCk62wqla9vf/n355GuL36Um+e/H7W5gtWTIl7/
flcUeJjNVG7KjRb0p+FfdHq/n5qUIRvGYyqDqcz/3xc5XgFi/n3fJ0azH5BtcaSGhduqGP/EefI/
X5Qu0LSKo2TCUknUxKf/fUGmZ9/mom+KcyVNoO1LO0KLxz7zf77/+9fYMf0KDAf+bDJSA7L9f7YZ
2Ddu6hlVnQVluR6EBmSnkLcL3jUzakmGwRpJwfujKaX+36tFRrvdtw2UbmB2/PPvFv77w+2vQXby
m//9YZ1H4diSg/WQeJ3WAAn5dxF/X/6sOvK/y/n7598Ptbp5s0Q6ibMCWykuxIa8kpOu3gb27wv6
yqgP//8/+/vF38/kIdkpmZ4GCq56BXpvfjnGDVCXpvamjEQuiQV2gOa1FWX0yhpU8nv6G3LcTa44
apoj66DMreOQmbqn3Y0q6IT6ZaIyswIW08ytvI1J+VTO/7q72JL5RV8xloVEBM2+iqzemxqNxsgK
pi2jhJYZIwCCsYzPpQBQRlFXUr+NSJd01DxrE2k/o4PZhNnW0qBIgJsjqhjL9Fj3HMijqKESc8d2
VYc43WLAO29sQlPN3W40152FcFPRXVuNgqCGLd2zSCskJV0X02LyYxPjAg1VT5sW2qy2+mWRpcdG
XKpAUQG+NhNCqTPhyQLmMNBabEQtCFqkBNTnqsVXkjtysipHWjUOTx24StxyAzNHWLwuhlAbQzGV
FJpwbeOiO0PX0CTXsrRx190n6lC16lmQ+7xiZqTjxe9gHbvtgOxIaxzxnm/JyJufeRA4oGPCIJ1q
W1zTTM+EnG49hxDcQ8Ohq5C4UkZWKNCVQbepQz6nYFCRUplG6qOWqCDZCiIEyv7oFFX6Wol4EJlO
qk80aDPy58ow0lBawSBVVJlRZ6CQmEe0iYbbWDFobTOpVF5fFYvcoZyJNkVLJ5Kakc2E0YY+5qRh
podKRz3hl6wk78gqINg9JEhNDZWKaVyG5k6NrE6u7Wb0m516E39MShowyPY7ekQ/aqW2I6brBKZt
0wFFHetUILwnb1kXVIjQpIQI1AsGrQHyyDrPuIYjx42vm5hMH9XAFQsC7uUdxqZDP2sPImcXfhn7
Etd1AnvAnnWSfxg90aiofVmZpR3jgQMO0ezEqdP4TdLJDMExD9jOoSCRjLPbiGV5sJQRooSIXaiB
mPpd2sJ7qYq8GCuwE3SwqZrGY9eOygm55wsMfBBSNHqhoKwHXJjfG1kBSjAKQT2kFQvIdBszuMtx
fJnKc6fo1lu6lRA1z0KS/1DMZZghmBQOtWbnm1WGJrQnw9CmXd70Nz3WJJSjG7AqLF6nEYzLIKWc
e+mClgAKB9skIs9JjZFqDqYWiCra2CllmDKqP41AOBcXit/rxCPCWJaOmRqAGYquRPcMt3nM88IJ
JC2K/QVIpQnyXjZ85Cn2kMXa5z7KEGiKqT9GbCBU0ELsg/bxoKCsuFcwKoqrO9H/En1qig6dI58Q
+47jYHlGS9UfVXwg2ro5wqfpD/BWsAKR/ilLB4GmpnDGEUCvAUBSrx00NJgCIRtllqvXF1KzF9en
Xoc823Ut4pWAI6D5heZogGKTF5KkOrs77V3v9jCkBkeMtB+xqIqgQHM9ku6cBG33gozibdLvUNoG
PKSV+8M202HqWqKHVoJ8NJLly8zr1JXTBN0TKG8TFBUUd4KZ+Fu1doKCcE9aQ2nWodqUyCW6LS5l
h4xzBC1IZGIiyN4TWfEGWgQGYjQwYBvNCPF1Bp4tV6Ivx8a+QIwblk+0uPmAvhGk4VASBdTJlXK5
qEmyy2rtwBQpvpB2O5kl4PW+ml+kgjxugOamT3TWpo6yYdJ+qN28U/HWOKwpMA1hI0jW8xr7CqqJ
i3ifQ0VUjg2PhpIj6G9ksZ1lUH61ifwGxtVETYCoaPPMnenvTnFGIpRq61lTlTdUMToqH2satqlC
TIg0pdViL4sxO1pPdQ7erB3nsJJ0cIMo6+WCDxFWcSu01h2x0a8L/Nf9EqtTgCIp+mJyWW6edXv9
Xh2HtFYuQ5M944De+GzGeShnL3pciQ99VKNcvSoHmX6Wnqfyc7+MNHWAYnWtIB0m4zYv1s+8IOhd
TOm/JSmQMlKSl8qNoZwilHXDg2ZECqo6Rc1yDzJIx7AHxM/7BpEQI/pZZt1i212nx1xKXtEMI8+j
k7HcpZMkrGyb5jj5AmJBnlTUr8xShDuF+qQXPen5iHmdYGl39D0wXutj7aoK7eb2selU1b/ZHB2z
TlaA02L4t9aEndWUokO2yebktF0alTaQmUv6YYjG5z6TuzCGoUPjYSuRwB2O0S06pXmD0GnxrzMk
+AHSdwRJHRLoNIWdkuaehhxRX8STl6gaEm1jrfuFMYZoEHLUqrLuaxPpkYEoXCHeX6VRAaPRLRfc
FmiKKePqoWbpWlVVQny0esztFGJbtpZBxU1nEuXhKNfF4zStH3PVn9uio0aQz8puFcejmtZx0KfJ
SA16uqpUDc+ZgXyQVAUCNu027tOGa+gaxqL5AsRFUGBGy1Eoz+Od1EJo970GIanTKSo0vXx/hv5z
npb5iPHKg5DpFq5OmBuoBPRN3TScqGDnpYwKCqLEP2VWefjVe8Tv6ifmwhTqTAToVIlSuWGGKRH6
roiBdegJ1qiL9SRBQ45LzGAF0SwBcLtC1eG0M3Yvli6xtQtUFSWdZGuNze90JdqssG8CmEGdqpXj
UBcpaealoYWIxC2Wj+ohNbURqEmfgDStempzZsOaEaUhUDE1gFs2nmA9znn5D+I+Qo269lmv7007
mg7exagpjdy/DuNlXa30tCR42RdgG4aPBZt0W0JHUpAPy5od+qadj60wi+CGf2JNJzCP2/41EZ4m
DTx6bqElg/bZD5qc0dWisyRiw4ycgGmi4j9+x52Br16oaPWuqWndYrBDGWCtwqYgpM+l4pC0+D9p
OWLbSIe1uOpRSqEI3prrexoBxMDqAZ27hWV8M7rOU+O19zRppN0sRRxBa/4gbc626MYNNS1UM1P8
ScLnaDJIckjD+wqbvzVPFGfGqhSqpPHRplaIY8kHB86TbuLVijZMjh7RxDr16ijSjrV1P8zS2sM2
32pMYnWdrbQKM3Bwy33mJmUIvhoFegUTbohpCvxnvfHa5qil8no20qE5IUxAWX8hYKFCgNRR50lz
fVakXj/mFq3XGSJOnmQwSbM1Ym/Kv8wqyo4tws22nuWBrmuUXGcNhYdJRL7HcBPZJUfSDuhld76x
SG+4U5/XYdJP0r19hbbOOWmC3swgpMubnPO8UNxbSusx13mUCEWAapKRB0cu0o/ECS1U6ULFrL+j
YJT2TYFMQHkq1S6jAt5Tq9NrzbvH3T4bx+a1A7bo1/TXUXd40vWW8oWKJ3V7J6AbRbr0jVRSGm7V
EvJede0zXMI6DcIdjK4wHfBgVi3rscPXYDdk+FoSfFM5M7rxmdS0Djpo2MCB+RaTq96759ptsYC7
JWp7mCAZU7SUbq3anItKsUBArb2zLR4dwxqSRwZX09UNk0tIKhR+qc/I7fRYVDQpYYTAznQfWnfC
M4DgUr1VxL6eUoi/mCLRsxenAkhImxxSXKEsFmktx2xjChM8ol17nwYpjEa065QKxzudbbLE0AgQ
DVzZqHtGK8g8NSOV3UpGRyndaAgAPktJk9CtQhFfHKUdslvajnxamdYtKgC6nseiP6srcEYAYSTU
eylv88uQWlmQDDTX8ZVpd1VlpODnF+UoYlEsFfhroAEVOZY2h/oE/cg08LI1UUPY3++4n+l5Tk0K
ZztVWhXCk8BU7gvU7yV+NTWkAtccjcGskt7jdwRPeycjqHd1Y82PnUU5pZlKzjxZjB4WI9/4ArRP
sIh5EbE7wsRWkh5rEzKsSmhjq3GxoppmwpTHJoRFH/vAALMAG8Byl/S4SGjSb7MY6d5aK7xz5+42
6HW4CmVHyeE++StyW1ELctsyOmz6KKPheWavohmfe4WH263sz+JKYqih3Txtao3FAjZDyETNx5L5
XRDShaN3tIhZsjZsF+DoZBGUnFJQ//3a71f4L1gBCfIYn0wxO8vqJDyT7iqcnd9r2+EK26HMl1Kx
Mek1DsJTVRphVJIoGANdTTHi+L73dNFL44FkyC1z5XvKE1wI8hRbC7UoaTus4Lf69zGaXyk74PaQ
m+xyWrerjLaBQGHVx2hQJhoS9zAnud8bdcve0iT7jk6/0OIXkDcYQqISaJtQmgNhLUq7xyaULFQc
8dFUAE7G9AwHQufyDjJUUmCfSFMRGkWvPKrTGI6UR8Y4Sk84qQNtt5rmgfnJdpopOA1oOM8RpxFu
68KPDLPgYErp+5xyrIqI326zhQVNCAt9aC5RUKz8DthrJ7GNLjqadXWsmryg/aiUSfH6pb2Jk9bS
VExZonVN6W99l1LxJcloFa4jbXnTmiLg/7T6o2VZaVA3tyRtJE/BoZO1Cw8fvTo/aeh+JMlI2oVY
8JwqV1Tnx//D3nnsuK5tWfZXCq/PB3rTyA5FUpT3JtQRwpIUPUWrr89BvUQ+ZKOqUP3CvQjEUZwT
oZDIvddea84xpyIATOYeL9v86gLk10NYINUQ9JTioUrcKtwlr+H8eg1YyCwawE2errPn8/QKM18g
gwQk7+XZtiDCLES0IUfJgjaHw9MFMUbvVn6K82ef4g5BQSLlPXoFc96a8SqslqSd3KoXSIZUsRYG
tAHb0nQT7W27f0Jn38Vi96t02EhMDVdIG1ma/TTi+KBFyVUnhyjPtZ+XesiieJf2gOia7MUY6NGP
Q2cmQU+Ldmusrno2JCBq9V8LA9ivLWZ5cGtadvqXNYWgFNNZRNEIv+VTeDFZkPTObQe8ZwIaPleK
LyxYrdc87iglM9b3oo2+ozz5KYygpKtbbqEONsQzYBxhVzVe5o8FYNnVRzRIVL/On40p9WuxEVwr
5UWCW5FPS+WODgCocyRvpar1jTjlTNPVXsYKPmkkgtraAHhioFDwh6tXmrf0EgxGF8XL76FrTPoB
Gt2jARwR6bNUHnsuozGxq2hiDHVBQ7wh9LR7UUzJxQaPL6OLkns3LNVrZlm/SiqQStQ8vzKdd1yO
7sWUjKyNkkh0pB+G9xxh+AZnu8LESqMKuAGbrMSij2C8VyGBWPi2eNe5fVTirXoDrUcMBa5vQ5kF
G6uAEA/3MX7wJ2JMWdfpn3bvAhTyeFArBMysNHdL/BRS5EQSAeDukDBHjhjGCarOlKb6yiRcUHfT
G55lPqtUwkBwztP/bsNL8yRdtH29Nom2JZigtuNGSKYwPzK0i0CVSCzjFEkv3eJ7CMlzV8dV6IXd
s7Hf9LL/D3r7v4LeDAk02v8B9PbzGeb/k/L2/hf/RXnjqPlPUVX4T1IVUWdH+8f/6n6f9X/8Q5Ak
45+yokiaKlu6aUCAy/KqDv/jH6r1T+DBlggZzqDekyXrvzFvqvRPy9IsXZQVTbNgzyv/L5g3Q5Jl
MG55MgR5Nvv5j39o4vgtRJ4XHE1JlRRT/J+Yt1i6l41GQMNaGh50WdiKO+g9CDvZW+wiShTsViHI
zPeHIoKopgfhHgjoc57AcZTd96fvD5StBjbRpzlpSg2WwvjhJYSEGI0f3n/M+0cH0AyhLqDiyFcq
oZy/PzQEO4Eckv/rj/96TICaGtyrRUZ4GB3TEZP5ZmW+P5OfPQ+qlVngALuXE6mvCqwGBn3x96ck
waBGaQ3sUPnlVSIYC4Uqdcugwlqhmb6eh1si0npYr+WaBhxh4mFqMYtROZUbBd9GHecluhV0Xm2m
Kza1SdaPGAGqSE+pG9FpMp1twDJmzwEQd6Y/Ea2V7TwkH28+dGE7F1oJd6/83AoaD1V11sxVgnMS
OygLKDXIigSD5xQ8zFMzWDODKVzE4WCmyC8EAE8tcjTNhDz1siBQvD99Vk8+lRORQQC+enpZlf9+
nsIY+vv+LIrIgL3XXpkEr/n7AziNcCp28EKAL/tRNfjBmIodjwLBPgAEfcccTJ5QUuitJ9GIqj8f
EUYKKgixfhozGaxUQWA9oQfj+A/2kRqohzSNSieu03k9ZiI3I2tB6piUC32HmmTEPvz7A51zplD/
/Rjbdzan5H3sIPw1XjyObt4faFEW//rMGOcx78dkU9b9hHm5NaZ2v5/5+4Mx/vH9mPCiYdOnrKaP
Fo/B+/nUDzjXQTyVCfk8YP+URqOlEeTj2LbcKUs6QZKJmFLWDkxk+x+aGgj+GRDl7E3iOApvGTw5
LepuD0fShM2b8eDwWeOkAHQAQqZp9nxmNQhFJukZHRraiqfuDeKmbkc1uHfXF09jEUsrmCHZNf6T
cIFXl3zFAJrT/phqGM/aEDUjevTXRukPavGTa+j0/QrecBWjFIFXyPmjnlPOdJOSoNcJHX7OcyQq
+EOLOZX6CB0E83jUDLB+bBQoFoYJlJ4gzcUZ8B+mC2CYhMqhIjdUEiudlqswc/XfxxZHITZQNnTc
XQiLkZBm4A2AxutndCoysm4JOQC0Yyhtk6Z3EGokHYFp/K50BS2f2SV+kFE2jvfUYIK4LjDY/KQu
ZIh20x6jnX4WLFKE8MvXBxQdvBKGgzf3RV+hxMfuxvJqMIkqtMFU7KjxnnseLz5623A/4xlOvYWw
Rp3MVLT4aNCL4PtXARzbkIFlhq+M/V1cckjB1fkTDnI7HaItMk3kwBh3dEDt3+h7UdzyM/V4liND
/xZNiB17DjS8urVM08ZG5yB+clhg3Fsm7nON/79S8ciSCDwHbQECGVjUFgfgheGwpLGG2DQmmCah
rhfJUJoUB/CEDMCQg7jo7Wkk6tyb+wLuVm4XkAgARaROJ7rJQV+ina0vJP2dsrOFHBbhDHUYoSHj
ZJ9Rr495TOBdxP52nyJVAWZtsiK138Y4CD+Z02hFUJm4HUrMuXiuHPOoLIUrig5+GS5b9VP97Y/I
AILF6KitZ7T4oeMxD25lJ/nBUBhwOxCY8w1eQBz9rk66khVWCl89xwv0e0h4kVDnh3ZZnvutfDNT
v7qO/j4LV7rdLs1izZva/OnJXH1N6ARbHAUyhmgePkXOjqWxQEyJ7jO4VQs3mom6mx+J0Yx4J0B6
Og3K8NSV3JrmsPP6s+YwwfE4ejD6DPTC+p/1HR6VxfNX/VHm2mf0Y8FlZ5Lp6ocATCSNZ/yjJxIO
qW2xTor5otjSMUFZIF3uToIlBlWv2wGlsGx1k/mMJjc4uQq2A6xJkAk+5U8UJXni4yp5peQtuOEP
zmKU3oXz064a3E+ronf1i7oMOWamXruyHN0lkYwzPuovvGr0kgC4JCt6kjq+ggXzrmMJIApyJGvG
KBIx/4iRGc50fLPaVerrU/lg7bgPxPPYvf6jpk5i7NE38Amd28dM/hywe87RJLH1JHw78OuccqoP
+gWK//ipgymOXpyRfr6HusJr/vx84V6WvvJfWngBSgMffRNqrpYliui963BiKhTYLIvdFHPIrPN6
fn+kFafog0TzzsunrJbdrSXkZ1agF0QkSiwySSXEnTn3O22GWXGE83GH0eUnW+G7xMqRkGECRG7O
vZcde/Av3InIW1DAL5vznXjDyhEHtAKOJXiki1OmU0ozBBf6BZM1vIIZGx3rjjRPjg8uysoJBDf4
JGg7tGypckG+QMIXHyRUufqO23uXrh5f4WNifQd7EiO1jaGygCi/NNpG3EWIzqW/5u3pUa5iaWod
BOyzTOxye3TyNCjmloZwew4ZZYGXP5fVt3Sor3cEHJAutqBv2sAJzp3IcOWsEXZf0CLBljOm+SBT
PA9MCMXds98Y4l/Y8Os7QThh8YhS964u9ISchd/04WNLUsDR7vor7CwTuxh4rMPrcG9vMsYjFlnu
3nLAsusp3EIFanTafIBV9ZS4N5qQFjpZN248FgsDH+7DDlCcYPsacxV4Z5zkfgvbi4oS40HwlZ3/
JTP+w2CAv4A+IHpyW5xSm83D72DA+H0UXHUXJFeOhfI64+nWk9eqm03u12qeIsRg64OX5sFLzUHJ
Bd9kEjJyitMZfNCowSLqySmtcUbErhRu8wqciSvVq7ab8vQqGnEDwZgzMhSJSXlteLJSM6sdtOOB
fSI9s+fIxTLmqM8ds1Um4Yv4w5or88deXwy+ulY2r839ZM65ommEL4SrUcM95OKmpShOiitPgR5C
9dwIdAMY7Svr4pmAF3fHfJdonY2zVEfV5qNwbk8Y+DH3NEfxOHUmM4l+YeFmEE/qddwvO3UFKG5Y
ZG7snTmb8w5qP1L4rULfgl8m2AqcnNxRgXVWlF+MygPiPKOFvrdwoT4XUIvLrzoYKagToaCI9HuI
SYj/HwhcEV2xfdLoPb5yVNsriawkvNbJSgejxBGN1KxkB4k0AE0BtZ+ra89CdBq/FeiKDd5/k+rW
tmbFLzib6iRs1XIqYT1m6yViFygFiv1fzv1IZPg0xMc3TGm6FDgeMAOXLrHSjNAFiCz4okv3oSys
+Mw0U0aEntkB+rVv9VKsrI/UtLGsy5MB/eIihIm7RjBET+VCghVPaS8vWpoiS8b+X+old8RlAh7W
AYoMjfBPMJxqHVgzlIPTGkvzFPXfVHGzW70Tpu3u5QZbQZojxtt0C+Wj9Hc6uITf6tav65drbgq+
BwqyhepnUIKdECF4t6JZfcXheT9WgDDwsyx4jUrEEYwZBTs6AMV7jikPfkQ7s5tlWMPjs7JloEOj
uJHdDJNCZjP+/rI+RI7JlxZN+gmzXrtLPdx12MAX1Eo8iyk1uzZMG53hup3MGXODrtipi2RH1uWl
OvH688MiUrt2KJaqNRtH27uTfPY8dkcdJ9JiKFDuenWPJmGdzY2zdHr9hr2rMK3LVq9TNecYQPOb
dBNRdoPvZlt8ql4F0Qdlnsw15Igy029UBn64b2bBQTgaP1w41VQ6ifXFQnp+lpSphFydHjT5guLF
fIHlgNY1aT/pa0ln4HX0mcrar9p9F061fIpbrFwY8CQsZlIeEONlhWjXFpFwwqPIbo/d2GOEbda4
RAGLXt7gIUAb6zbtVG9tAIJdyuTcUz6Jrwf7KX26z3KT/7BPW8iGUk85VzZM7fyHTtu0Xjc1DUGo
TydOVeWmPolfdPetq+lFohdnnkTpCW0ApxRC6JeXdlS323Zf7St5JUWTdq/kOFdm8cforcOrtShJ
opw0llce4m9++VJxuw0/AC5kkEysaF5u5RbVLL0NXFITsgxlZpTRHNEMKc/wFCjUdbeQ/Gyv4lQw
yB12TdHhgn/cBpgg63hzv/CMmgHFABrJYNMSOZA5D7hkvWP9aZTnwpzfpVB3cTetooNRfPWp3/yU
mZd31wTpteI0pGZ5VBPSBnd/jtnHVpfdSxkV1wo1ZwhO266Ul+pwLDPnGlqiuYJ+a140Mzri5vz9
wQgzay7QQjXN6nZX6BG1odXMXyC1//XZ+7H3h0DlqxbYdxrwFSaUmsCbAtSCUuOUqp7MS/+FqVM5
Ls/fgLr3Z53Uc/YbHxsT7JEbjhS7hLHLNE7aRW+JETDh8cu9ptSZ/7/917RdG0fTiWpmsmA8TCiO
AjM+sBhyRqVIc3IcNXLOpG+Xz2WT43Gk8FITWI3+eZhnbYJ18TVA9c6qOUkLbPvvT5WCc/6QQFCV
t9Ck8po8jEvwm/9G8iLm9l9xRMMmhkCc+VqFQmmKiTVvR9xOgyKQn8qdDBpHBS2E4WlBahI8SGPO
2D77gkhqLjnxYNoWEMrYEX79D42dYiIby1zGCUAkls1hctUiEkJSjmkBbhM+Eh1SVmsbE/mgH5QV
YSoQdgXT01DcirYMVuY3uwxbwa2pRS2spNT6bnExQ/u+xC+2akY3LKEKC377NV1UOFWwumjp7YbQ
aTz1o1mVN06ddOhM1SECgukwrnXqMYLU20v5cPSPYC5upZt+qL+EwQl+sTzyQqvYoqE/4I3gvUd1
nmguQ0X5t/15bDmkEkWoQXXSdj0HLQhk4V7D+owDMfMgXtJ9TibFsl4iTn1xF/4J8qS+kpf0G3rS
bZS0fRg71Rl5BVj0148fimJOeh1d9Y/nb35DegUZDfVpaEwlICB4dCkuQ/4ZxjmsDdRu8rk6tBCs
2JBANbG64sHD/dfsAORAs6UeXqUu2WWJE3q83QVwqu2Aq9PXdvU8WHWgO9ekUWDRyAhMebKn2eIP
OeYNgbPMmTb1w++J2mNqyZLHTN8dMmRCI4fstS+d5/VOQj1zWKeWcTAXDBHImbaRwS25Kgu0pF/Y
Scfe9iXk5YTOdhHc737Ss45Fy/sRoRnQMX1kesSrOxRFF8bKXPFhm4J4aab1CEFTf/iupTKBtpb5
9QKDvUWb1hYOdejiII99HtgLe1z/8UpFtjdy65GS40WjjyItJBaWw2ODnRMxL+ZF8CU4idSPJx6G
PU5QrhWUfOoPXv8L8yeJXQ3zJSdHeUSRgIBjgO+o82BBtOcuQ1bP1Gda7mFGFJHHZWRiogUi0E2U
qQI+XplYKxG5CYys5vTYoOwyLiUUNrITk02OLzImwjJ3hh9YDrt76xp4bk+EwwTMYnjN3fYLnADu
4/ACLFHc6pEr/6gcvjlRgTvjCoYjlpKtYt8PyI8hTvBulFOcXDCFsGwiNyA4EPbFitPLaCCEPnFT
cT1yEIhZg3M4ATNpT3EO6c19Bg5vO1lcyROO+4RkZxJoNDuLfRUwDdQl2EsE9qj7hvYTGyeS+zHA
aQf65n7Isa18jsajSWr+oedXBCKH0SPZ1jfFH8dTfVrMxmYZ9jRE9KGrcUIZI5HGY9eogDyLfyYq
qyXnSBGt/u21vLefISpyRPXsE0+exFSHnUZZylb69JpP7QtkE/IAmh50J7G/M6INDlly1C6eeO5n
xQYXIOJzUYKGO1pzoCpgJwDs0tIHu2QfKOADQt7Ri2MhKl2cwoUjLQZSmOi3QNe8jVfRzfyli6DS
gOHCAHHEbUgDiDe82dEVEK4cvrUvLpLwioqgxyd2YwoHcWbYpckaHxaUm8e1+WWJCz8KtPnwaRJq
tUW7fTKspKbCglzIWFZZJHleNCdm+q7Tsa57j213s4DMQS0PJvSxBu2CM0sw7BH98JtU7vM2AHTg
RetWcChebN+4uiPYdk/6X4nHPDm9mXMxZIo7FWj7BNG8W+EWcQzn+cVcQ+RSX5HJnp4xj04fG5yR
MG1el/Rm7QdtjV8XOycRa0myS+LjnZXpgqMc82dbTQMmM/3YZmEJHT3feFfBKrnBElWmfEA2Czp1
j4tpPDjQdKBPADQRVd6l3eZzbPYHvBC8nbn92tHWmvTQEspJ9RPvuEkCBVcfG+fqpfjwK/CWpuHc
ijxWaMV5nmSX0wudNB9V+nCCphaysBXdma4XO9EIGIHa0blsOdUXNIU1HbRooVy4d8FgDKtio2+H
bW4h27HhMmXIKm1WZx3Ai+JwNY3fbhcVe97HspsNp3GleEzCA+88t5xwaVaJuYugs7DCIrIqvtg1
sBU/oLYoEqI3Vt5FfopX3dYAnoUhJgkc8bfH3jnyXxfCF15OIiHEkDB3NHqeSSc08nrA75QR1nak
XsFGLqgXZ7nw+369eWPQPOxaFgHzwxFF5otTsJ6o9wCKT4k+HXWvuB9Gx72FBYUiJPfB22CHxl+q
q/iTYD4NU1pY5i9brdnBWpwKTDEfC3YoVlEurKhbAfvAolkfu738C3ET/gUSFWzr2Idbj94dVkHE
SHeNMZ/LD4SGAO7VYn8dPeVj3kG4zsmZspmaM+hScap/IpljaHy/PrkYr8OtW3GnsWBjEXkgl0QL
DJX2cRK1BcPuZFbNFCIbgExyOeUjVoHXSlBOVAud4b587lrsa2S2CnvwX9Ze4Xw7YsAWuXp4dj73
hZ4vE/y9C+Wm9a5BkGQK5mpWNuAKpmXvmemm4Wr8iVyOx54We1Lgxil+26M+uJjXBlQvT7dC2gnW
E8zW+DuzskC54b1bvUbM2Yi88bUvMAU0P3nD7+0KslFgbONoPox2bU6VbNuY2TMosxNICYA8sC1j
ThgvFHWEIdRgk1hgABs0Hfq70bobcU6+T8CYWGuWX7tz9TP0lpAaSl6MdkrmP7/S8zAGjwFtbdbi
m3s2msIhh+W7J/BGQIaRhlHFUS7qKdjhgfphtmys20Vb09rsIZRQtQVAoUgLsQJH+ib2YfEE+pLP
YDVxj/4LUJtDboNTb4snnN89ShIuiUv3S+0FYaBmODSp6frsR/fwRvoacJMFABp6XgrKuV19hFlu
npmVooMInPvuyUIytqNjTotIqwrH6/bPkz5PP+O96OI+yx0d+CpD2XdDH6qXdNG87s+qfPK/4VhO
GOtkM6H/HpEc0wDcHcsvDuj0xCb5Uj3xwAuLZZZ79/lLLY74BW54VTAZWAmM1O2RdaDOzVVxlcB9
/iEahtf3Mk91DWeR9HJxSscm5j2c3IFX+RkPqWNjVaRlyVz+LwW0F90Mg4kb1R6O5qpwSnz/J+Ty
55Q7gAKPeGVWqsyXNML1SMHV/0JWYMsGBisiG3DpA9PHhCInz/ul/Meqi9kgwuS3CRZcZfUh+1GB
v9tZ5aBRuNvFctjVhnv/xWbECq4X6Nkn8WP+YviBKsEZ5o9tuQ98rtZvnuS99J71kmZpUWx4k8v5
faZSuk21eAUsIbqZ53Ktuv0iguqC1gD7kiJzedLUaf7Ylq1kkhzlkUShLQBpMU5YShvttSWziK9i
5XMozvesUZXiyyNa0RNy9F5jmQFwOzCXYcG5x4NpIuZLjnbtl/XFzQnPor1wscg/xOTw+kHs6M53
oFLcvc9TfxmAKMBq4uX7uSXH17I6ICYO5wA3QCHLR/TRVNgz9eP1BXXoOR1O8B/SG/uSpm6SZh0O
32w0lP/3pXK7ozbQF+Y31Qli2SybkpAS7lPKh6O2K2joHGJSA4jb4XJbEgbKNXlp/eYXAymHsk28
6nfiFaFLPkuAAC7JOjJcoNsc9wD7Yaqp0cBQ7M8K11oFW2iKoU/Q+AZdK+mX7uMMDMQt7HyJi9HH
wrC1Fr3f77urNDWXiIAKDkvroR4rB2g4VPFQUTzejcq+Q9xMXKoL+K/SFylI7YE1EsEJUJHkS6om
Q+tTvmObEcees1naqIQ5kEBxMSAnl4iIkC9OoqU2taa0CbqjiGq0d8TapamvmGAUPJMOL4TCfjF4
FRIVLKTmLE88E26hnY10TT2b8ANiBRCDA4FY3oDI9RsD+uKpYGFFBzd2G0DuTQTZTySXAhE/z7c0
R2J7644tzNPOka94/x3edCpmMAh48LMNpz4K032uTKQbIDfQy5z4FgwEZhwsCPNjJVoR4xDOEnFC
n+/FPQIM7QPRXcCiHwBYcrl2hM+73137P0jjSGSFVXkVaq/5rs9kklt463eoR8HjoUzXzuZC/KJx
RUasehHmFUmE+/7cVa5We7Qu8h/kveB9x24+Iv1C9Gtlrr+8x8uWQRbRaHryhruFTjsEMwzapZG7
V8D4JhoM3zvtlJsWTsQlfR9Cy19L0r2n5qG8BnSUGEFRjBuDm9KMoU2yV+Nby28Uzbpr1B001UMn
OnDp0Jtf0kn/9p8YVHf1nretvNuTNqHxZjfo2iS4FGhFbd0noEP4QaT2p5wZetwDNw2mGiM2yY+2
ygtFqPPkspgEDXra07OZ4s55ceVzDE4mEupjJnsDG7QjTFW/iycixJUMq/uEjuJ3YcMfuib0x9QJ
0iWV7FzIp5WDHLdHzeyEdyoNaLwcOzniDZtkXaNZ5obZmt9d5fOXORckAz5IN16xaiecdjjv/SDJ
5KZmtrgFi7eAHo7AxyvmKTcPpTIbSbDS3MLLP5uz9lUvH/jBUyf4FGklkw8B/f8vH+z0r/4w+3Gj
YtanT5/z5yJcMWMN/pTjY2odn3M4/hz4h5v610ONi2C9j7PRcIIFTTNH/jH5NPu7sH1x7IfvCYD8
Pq9EQjfWfMewmffXe7boZZuBJHZJFutHA6xkbsZzgDmausR0x5AOXHcCYQEy6mBH4551kr5A/Wam
L1lThpZKML0bDiJfwZy+nlc1nuHURlHImAggfDMFxiiPdQQzUXLymgmconKvUpRr40+1rko7Z2qa
Bh7itKcAxJCoUMf8pDi+r3X4jODjZoTTuYiJmGAx+uYG+M4+UnprxKHiPbJ2mjaNkjOq04NkeYNJ
AWMDG8lIAuGsH/vpZ033HNoZMeFMgxOYfgwNaUqPSFwOLoRIcy+uH17F4WsV3GTWMap7V34y4eLd
owKOdxFECNKWmVcA8AVfx4sjyTZqKbYzyEjh5qHhw5nB1GJDJP2UTsyUJXvEMlEZP65Uy2mxzLCi
vXKfGs36NE6pMsnO8U+gu1zq6RKCjmtCwudpAwCDKA65f9cvgzXj0/r4ADyA48matkfO8AwUrY+q
48rgm19KuFU0ocheKFzht/s2P0ZEIIQSNiT4EhQbNwRhbN/scKi0RzUfTCL1F6IHJc7MGJ3tgH1C
qGmz+30JyFefalfoihYnQVRyEyn2mPWjNY4yt66cbPC4aMe1mjefsvfolBVqaGiNzIQNya6/2UAV
cNAQUkH2gLNHfL5KcV2cIQptBJYjmcnUi9oGzxhEi4dgGxhaOIdxp3FdC3Z4irznITZtpHwxPhKU
trekmJTb4pTnviH4DBeYOEgPenaeBcf2sR26s/XAskztzEJBscFT8ZqvmD7PVKe94zAW5FoHEboa
VtmMJBqf1hHXApUdsJMTfVkMXgUF08HYIqXTNvKc7RGChVd5zwtu3ALODgmTJ5lc+Ad922VE0zim
LdXCC7Bfh+D8OuBIbJQb6dw1T5AxBKMs36RPnroGKmRtEo1BEjw1fRbAmiNPFkFKeNPXBM3OUSI3
j0l1hbpVPE4QK0l8/+xBek/u/K8QLj5thy0DcwZGHelLmEcdirgWcKVLXh1j4zOdC5cx1rVhTHki
Gm+WbspjsmdTt1CRLwQHSsQPA6MH59HKVmYMHCCC+PFBVDePebfRSQ25T5Lf+0W8IDpNKLxn5Uc2
fczx6mPwshX0lHZ9o/9fzHMBreREXlS3zL27wqw+RQd+HShxElk2fPdwFiEwYLnWJuEq2PSrjJju
cZ7yGCd0UTjhoqG2S47VkVuzP3KRseDJpacdlKvJwr3pUSfOrJqc32Wbf4i0MM46zRhCyXsXAS/Q
Z/ExMWC50bv5zZRFBUGInhCzMrZoXnvKHRilg48xIqmZuXhEMGssLx2IGS+HyGbOjGIlBU5oYAec
hmAwiYLsmWV4qMjSu6fHXP0ADcb5Q4/MvMGg7lrxJcFVXxuLVlhLKzaWivQn5L40Ad7zOKy+QMlj
g3m0rXxUv9Eh/eqzSfbLQHjHtx8hFLwJczxtKI9zDkqX56L6rTDnjfJY21g+TgWA9T0JRfx2Svue
LNHaKm1GgC24T7p+R94dfke8fS/KsIu8gJuz0jfIhCbiwtwzO+wr1/hBXu3AShcraAI0lGztsdAX
7efwHUvcg/bjjznHrMbba9clAZjTDpBes5YUV6FIA2G1C64t9hs6u8YKKyizEQTq3H6k9r4aR4Ew
JgE3I4KB06w9fEUXDhVwdiosEUx0GJ64zVzjPkXS82UuSCAJd8UJCTjEoRmrg+gp+GDypZV7WFNL
zOIut0HplHAwjuo2+CU1g3nzt0m68ARZxCn5BQJcEEyK3vbCz2s9fnd6VqvnRfSVEyNF+OwH4UPf
9x/Bw5dmMlytifz9pET5gch7pnGnnYRghtVqymzxZAxTlgx8zPMQ9MolOLAo6OIoRNNUt2jGQwqk
tc5nzlDAdnrY3P+lF22lafcdb2uGb8K2IdkF1d1J+VAZ8kSHRHWKk/k1gGqg+bNojgxPXvDlY7ea
4rMdjnyPelftxC91EW9AK8tQxxhwvvUo/fl1q6YKPA/mSjQa6IseGDJrcCXI+7DlK9DiQ3jjsgsO
Is3miblh5FMMTrr8/ORYHdNh8PtpTA32a0AsPJU0hSYhP4jnGOEks8vD4/Q6oA3IqGpZwXOgsjOh
nQzcnV8W/8Za/iW8oATZTwMoIQ5K55DZ6CGFDfY4MrhFN+Umv8NB98LdczFWyD0bL0IAGwnJiYbl
ol6nG30tOLylj1vBjbWIvGpf7KyZto2dcttP1S9YzkpnIwtZyL62NS23vkYXbt1wDhdkl6w7h+ni
0C9wqKJ7oS1P2blzpFk2jdqJ7JGsNhg+OjzaLDTm9wqLB+Cj1G4u9a1d6/y2jG9/xpYtDtklU8qX
Ey4EzR54nTmuh3Z2Uv1krwfuUvsrwwX3l+6rqMTLGe/zD70YyHqjcx5YPCMfBIccwbyWrgNDRGP+
2inyTN9QYsbl0ZqLi5Tlk62nXHJdFvPklAMq+dS/eKwBofbLEsGFIn08kNNQ2V+qFeEwVGwRFZFT
yltcrQ8mNcDvUFgBTaMtSphdMFU42SL+BksfjpeIeKx26D4FBHacqMEvPT6p3gvl2FIkvVxJniqc
3TVb/C6XfCfEsqYC4WNSnbsDLnu+T4T34cm8U12MmVefzTE9PhZcnwyvsbYKdLYRYh7qlTCPj80M
FZX+nvJzatzLy3BwuhmVesHSx1Nkx+SAGPrmhRF2CbRmJX3Q1/3FQGYsg3O2HCVigWP2t/swszbl
Zzjj1nrRT72iCWFuU0zaxiZbie0e+RyEu80dRSx6uHN1fXIE77AoOqzb/XX0btGdmgdnFB3CUt/R
FahpwN/Y6Y5xPDd3CMt2yFx39Ud5AdhBHY2b65MVWyDgCr4vl4+yYQdhp9HnqIbUEhkajXB87sRf
rIJyMuyoso0tMV59CLoGqf1uOD4P2rZbgPOIZ5E6Mahsz9WUBWbTgJ1ZWMcE++JaREDCzkz74/Ut
RNPAQRSzGDPqEK95aB5ps1D1Yi2GRTRMLYeV4FoZTn9m1l2dH2frxKG0hhvAZnMKOAZRfrlgx+dX
kAdZ6BjUtXSMedSyqU8YqQ5/EcSh6+PIgWFk6AIg49Dk4olYP6g5ONaU8HRcjH8DA6Kf+pOTagR2
fW3d7gfS5FgSxWpWp5DSfMgO1JP3bpEV64fo69/6dyzbLDohLyKh0Y4W+4zRoytnquaqDoxDXFIK
juKGsLMA++m2+xFBAh8efrZWuDGbifEpbNnpUmWTBiRU3pn20BflPAVpc1jWnW9l+yjZdYp/D72S
USuF6W/J/O9CDTE6Jm6gilO6TfRWTgGhfK58p80x4fZhpcavkGIYLNwScwzw/eoS4/jkqKcCFbAr
CbWsz1VW5XSXmbvSvGLWRGwKgqhVvqink+TG9xooq3icpaV1dULOPkBm4ZH8irLZE7Cmry+0MQd3
PFArGaOEcUF+CWNFE6RuymYdjhtwcBj8+hc6D5mOdg6JGCDG8XmJkagGfpgvzftEo/tBlpni58kK
SxUyKlY+gbE+Ij6DQxsM62EeLgt6Ga+xhOV0Q98ymDwBXLJXATDcPWiad+e+3hgzk7Fp6ysKMtQl
+zRjaS9gwSH9e9gDY1D6eYkIAidq41GR8ITT5CrdkYwCV8f09WhnDbGSbCoMI6it5fHlxxED2qab
pcKi7SHb76N4I6erlHCAHCH7BJHhSzgL3axrt9kw5sqlzCBzBhPzvl0pydegE8KDWOw8AOsQM7DR
owyRWogiAWZPRTNkJI36MYGTEd44m7fjBTWzX1rC9I6ojhCpwb+3jq47yO6Sq7q3tsiTGmCONYmx
rgmJTrApjDIomhBa1dmzX+LLRl3EwowTpz3pX+32Pdhvxmn/v+f87z9KCqu6nkoQP8avvv9eaAZj
d6RCD8dDvR5A3Eqrewe6BFjW+Nhw11XPqI1te0+tmQmEJW1ojBE0QxEs0JQDyUNQRtA1tFL4zChQ
1HcDmIeyWpqCylnx/dD7i/IrQ7BZ09p+Pya9Mr5sjf/i/WcLJzmh6Rbpk0jsU0zrcCijH6kbtfbv
x6rxC2WM1P79YXjiP3h/9u8vvP/ev/6JqQJwAcrS1hDjGG+9/1KamKAD3p++/2od5BxMHnI8b7Wk
2gTtrC84jaskGQ4NSQQ8WUmPzGnVkUF3D+rpgAZIftT1pO/0wdEzNzrFzbCqgmHX35+1E5i8azmU
6o2eRZskCT8tBTyyKnzKYlt7aqISNMd4I4qHWSQ83Ir7tblv+qxXpmEuPej2Xu+C9bSNR9J7/8ne
mTQ3rmRZ+q+05bqQBnfAMSxqI3EmRY2haQPTEIHRMc+/vj/wZb54lVXdab3vRdBEUWJQJODwe+85
38nQ06Xk6G3ntgk3pHBT5NFB8HNGjRmyWMxiJuQ2QUmzOAG9Dp1oZiVnI05fdV8M+x4mzTWOEy59
DtdNp4sZXDXduNMOk+14+CjMQh7tAFlUE+7g26z5VPZJznukzB53oKc4BmmNDne6leLoK0byOCa+
PZNZvAfHYOHnpM3Kq6d3XCGkPM1sOLoeH1+AJM0I2RhlMSPLGH2nQm3R9FVIvAOyxmbgQpg2NJsH
sI1ZEb32CaFCqFMXI0nAeKDzge+bijArIEQb3pD8WhUheD5VIbz0qw53IiKv2U4Q0/X9TejIn42J
nNkBr5Q3ZPLMzMvLaDAxZ7nfiVYfuU8/IyPhGFxvulIuygSiU1/CmvZNgpoCYzslhiUEnuI1C55h
lh7A7yGnYr3VEWI7BIFT/u2NebKGVRiP8UNJ/dCgFqt7yoBkIrTBnoeVqpZfjzCax9FzXPf5Q1BA
fksieS9MLhzKAnXsRkW+zTU2WLPJ9KFRn+O0U7mBT4c1cCqSeMVbvm5GJO4izuZ1rLvXwIxKyEW/
zATlQ1AjWHdHkqPmVB0ALWBTdjaxoOdQt3FyTlq97tplrcnyj7jCbSHOSVkhUig8RAszGVFu6r5H
rttuZeB8+tF8M8mMphTxTHaOD3fCpn+V8heFNr1NGTnjWSsYAhk8fxUBecg41fau1a2Lfhx37TSj
5o6AIWhmipZTPFcciWsxCPqQ1R5HFOLIlMUs8bJf9RDVx9KbbmdiJWnPTizQOedHMBDXqmabIU/G
3tV9Zwksf9k6/E6cmtZaxrUtFbSoJIcslIqNrIz+NHvTwZ2JDwkSdgN20rwZHteCkg4aFAh223hj
ATfj+6tl9qEqTaurTl5dLP1XbYDW2S1hUlMS9AYIz65nqmrSNwwTLm2J5T92dkjbryQorWYpS0qt
bgXVvxzuAg4kIm9pRsgQBE8Zos4lU3mT/xqMtDuJlJXbBtXjdxU78ljHW8dn1N2xpUmCcNwGc0GO
B6LbQtroDMGnjm1mbmd4wlxQiz4rNpNyjg5vQL8g3nTHYdbPdMHDAYCwJ5H4z3WyQE/CK3g7az8v
0/sh/Iib8SBsdF8mIgOW2HBnK1KPFkR4nA7fOusZkcbha1QwUi7AdsFKIL7Fakjlq8lGkx12/8ab
OE1QqoZ9TvO/nu2YAjh9qef52QaWUzKaAv12NaYT4ueOIziqvavMoIlVMPiMAUHCaTPvXVu3t4Wk
hEnHL9M138aRz5qk82ltAEBGlv3ZFNT2hyCSfLSTdevZtBwNG4CK4Fp9kQBNDFwSE7GtBlwTqPph
1Ib9ltJulBazSkI8ZYhtNrONw8AmQo4OF5zGaw9pH79nHeAvTHRHq4lcVJEzU+ueAekYYksIUInE
U3XvC/ILuiQ7FhZj4qRi59AKC2NvVRDWY0y3sp3W0nEx+Ht4c4Paesy6LEf8Ts/QHQuXLUM8b7q5
xn7jRre5COUZ4MlrLbsfRc150hHM144mZbxLfyIKm+isSwpQxdB+ViCMzZRmO9WcO5Qlz8v6Jo3g
wQhC5hSVkR7QIlaAjCLF/iLxGZL7J5BaGyLkzZQ2ZaATBvg4FEQytbtmHNaGk/3wx8Wu4HTvrRcF
e9NlOzw4n5mjf06t428BVoACM+nB63XkQC5NA6QlUupohf1N3HYFUnNfFOnKs6mXOrCNUobOdg67
+7hsItBq5GAW5kJKok/BaYZSroGmaHvzKuQoR+l33YT4e5g4D3lCvKm36UP0hrnZkMARD89m9zAN
zXNTPCwv8RC4EQdV5Bhba8IenUB5MabsOfYtLLW5EgcZM6Op82lgjIPGQ/h0RryWUzErwAj5UN9W
OYOP3jE6JNDmdSMm43qOwmDT9+o2DdiNusouoA7N+05E5dppsnut9bTLGfMMXrN1bQn3OZoRNsxD
xrhiChDaZ/QY3UltdNpgEOFJRiqcLlkJXd/mIYe8m4CEnZY2dcNG3I75TH2z1dgS0K4YJZHLNc3l
cgbXYkz0vmRgMoRo1Utm0jTQ3mlujXltV6gniqGBTAZzrgTrRBhbeQgU9OwiZwvpa6x9SUiXv1RB
d9UHgH4DqrDUiGMmaJQwCE8GJAuhR9fQAuC4AddqidJYR2qBDo8U9olN16NxqP16rrBXLoOnyPXB
KsqMGaaBFhvlSDX1PRkoTQnSGAkfvJnzNNIzLg7+1DOL7Zjvxy6h6Sz9YPQxyqRAcMBSq2QXM2gX
Y7aJAwTydSRfhEd32eD4JsCQi3syxRSJxg8/a7xVAFmB+byi/QEtWebJM/C5nRhZkMOuGejDU4yY
pFt1IaaXnITxdcvFRNfuS5Mq+azt82TVigt5uTM6GpiTmeLYaotv3nFKds9/cTw1vIL7g3ikH0fZ
zmfd9c1xSasbmQdIJx6OSoYozX2KeqBwdKZ97+Tn+oO07QgYClP8IrkbI889WHP3Y+II5GBlW8Pu
rhyaLc5WWq9MGhO4mhBPHXrn7NnqgvmTduxXrRlkGYjYEjeg8I3pYYEYyVCjiW8rVc9FXQliN831
OEynOED02VO/AM5ts1Up7G2eIl2ImofZdfexU61EjKhBkhTsVYTd6BDPjxU671YzVFRfwFbikSaW
kZ9LBYa1njGMMTwotQQLLYzbjte/alVYn4upPgdG9DaNXrRzIKnCT0jg99ituQsnukkaZt62cvt1
X6P/MRsm2zbxW+NIOl0Qzwe7Ge6qrIi3uRWRG0f3SkSo+IukwoYUd5gVlxLIgPAASlc0PZfp2D+H
g5j2Lk76qzohjNiAr26WDOmzKFnl9o1j6AQeL+NV5WBkNMUvNbRf0EL4sfAOGfR0ZH/HG1b+CPTs
7auTP7b24ywdfLfkMGgsaTObk+38HCWxvcEBDsKRILSYYY4dcNQKYouGSDFMqQyirNEKubKG3UuX
fmwkyWfzXRlqDLcTVtJGgZRtJ7S1OoKv5KK7Gm5Gn6vEwOynqRxx7U+oIYfu2bKshMh1fYcQYZTQ
ByoE9ZXgo47b0VqbYL1y3L5XvVu5+8mtjvZohw9lAg5XRsDIkCp6lu1sbOh8rl9C1vT94+RTrviq
3Pbje65uJJCxBqvw2nA9RkBTTB3tvkRCPbYZMKaO18rblKAmhBrDBjJ9mkLvM1a92lmT5S90yAfY
TOFJ2yxl+ZS+qdT4mba8oYo+KVjJfaTKt7pCYmzo5lVLmCyJWZzjoIJGT8E9cOautAOhoW15F2Jl
UJSAxK2sR1OD4o8hjpX09sj7DD2TjJD+2m/ZOVXwhAYVfbuDhtoQfgYgUK6CdALmBaMyb8vpbLni
rCPDvjJALVgbG4bnQ1XSVCMReFn8/ere9JmotHHRbMtF2ZtU3d53KxDjFvqvhS0+k/GkQvaeDQ4R
+GXP9qgxK3pxi/m4EWtfVceKJPaiIf8KKBl8ZGObCnpHRZ6iFGpovk2TcVdjLXgyGZoNcfOmx6S5
jqwB3eSQuluFMD89Or2khJb90bG4frSRxGSSa76a0M6ZoVWv3Bh9mgLAHcdINWq4Etf9lznD9TPa
nL/0vq3wQA9YyiIxhWtHYQ4d+hiZ4hQmmyCg1Jut9DGIHIiMHbNaPo3iulPpus8gwMDwoydeVfTz
iReLKTv2luHcCbei39VsUhJuDXQTo2Y85DGksKhSkTCD+eGiBWdg2HMm+w9NeapJxp66peOGVpCT
B40T4eh+RKhjIbdRUDNWnqL2np7CDyMjztPWEPQCPkBD1PRAxu497QgkcohjYDdPDkNrnoKJaa2p
YESatBsnxNLKuXeohg5C3Q8mA7Fkek7CbuenCa2DSBCeGxq8YZzskliH4UUJKJPRwmyK/MUv2zxj
7iYYpkRvdWvnuX9UxbyrMrtDEUt+mEUaR98LKu+azUxgJbRCK+9sOfReQyO8mYNlsyw4ONmXIshp
bjjOCXYLfea7/qdXA5Wa2gQqfH8HLPeGPxxkzcItMoYGD3sPfd1M3lOLzI1G8Q51YFC3RY5K0E0f
5Ih6vLdapCUT76+5fO4BelJLBEcZ+NmL6QS0GY2WJLXFp6h7JpDTkrRTGdusJdZsNJm7jD69aT5K
u2WwodI6uxmXPl9TGuc6+uxGdYCamB59r+Ho8GzGOnWIywdJq0dZEU4WQ+sZt+1gkc+VPBQZMoYw
ar8iE01FTXOgail6fObqoGNWpou3Px94d0uaM5uwQ7DTxgy8ARYTlVXh2pqmkcxyOg5+WlvodAeG
B5Uz3ESFuyl9NSytDDzeElFcLIMOJA1YsWCWcEBr9HWdPcMhBY86WKjJwSV62w6NS43wURW2g6mq
/jWx9CqfUGzdZaStTjVM9Qb10eATj2QHwXBu0mjX9/PNbMr0mHvo/sa5PPpd26zKOkA7GMRrlQT3
aY342pjl0VrGO8pmYQJJ+uxkLiM4c+UML3MYmgeAIM+9bSHm6hv3ihdF1iEL/M42ZlQxIyP3XOmj
lXcYpVq008RNBYM2NpbC1zA9W5mDFdWcgeiWKKsaLgchR/0wA+Uc84hIp754QZpRmrX8mqvHSMZi
vaz6Lh8oBlMSOc4yjvEGW/F9gbCjlCgMy6naNcQVV8IIHs0ah8jMXJg/LBPZS+ZYm37eWw3eCsOK
j2wL7+mYzIgthm1uyl8slN/RXFVEblDd5d0gOAP0KmgIQ6sBpNuJBIuVe8XaiX0KWs9/yifFSehw
oLoMCwdq+FvJYoM5y/2a4xhNCML3rjGpdpzhDQdVy4dY16dJ8cdGKKqrMh83QMKYcxhtdD85n174
gMWhpCd1Ffod6MVBvpstw5RhmR5Nr+5A5QKY6l2alHXlpgns16DAW4oF62C26DyyLvpoTZpCCcyA
pCD3Sw5sqxKGlE1VvXLK0WAKBH4R036rrW6AdInw1HRyiczd/LSASM41M43WOad1gRSg8ZDzCQRk
Q/oduXF+NyPVlwWjsmKpYxUlHBTJXTmEJwPjhDfQAhkzcQrm2HtUNQORgeHVRPMrtGJxdguxKhQ2
qqZHqpmWY/44W+anV4rok9rmW0Fk1MJ5yn1FV9Nqvrm+vWmH3otqQ3ZZt0XV1TvamWoMx01YxW+2
aaPL2ncDF9TYxszbdLTVWBpOGoXLlOPbb+UKamq1VSGbGBdWQ20RUJ4ZjCbs4uAOmXedi/4zkAlp
PCjFC9Cp11NQB7iuiXKyQXSPHstbPomPLPB/gJjCv5JdFiuGT8FIdlf25olm2M6Obk7VaHvMu0gr
dmKzQJBTffSDvV3KjOuiVvN6cuz56PuEAyXsW4q5zje9CG5Y6ICRSZ8AyjKnueGJpxJ42VWmRwOp
J6Y41b1y8Yrv07GdwLT5j54b+utgJs6iqcgJz/OVM1X2aiwqbKmF9Wi3rH+5sOtVFpZb1zCNLRpV
WWJ/CrxMc52jxzOy9uUjqPAQzh7ZVoSaFLmzc1EeQHolGdBgE+rh5LSCnFVIm/gR2CWZMSlmbN11
H7GieOSXGnYXQzYuiV9J/J3F3gIUsf0Va8O/jZPybjYxdQ7SGjfw/ktWYBwvOmcjbztrJ1GboDI3
/dQys/Tz9mx9DghPNAs/OV66QttLioHbMHUIXsDGr73ZQqTfM8+Iko+6JC/Iox1N1TBdOb377CO+
01j98LzY01qVxq/c7raD40HNno1bt6u/Qxpv66JGKzGU1rz1UWLMwHQJIWbbvXTtC+DFm9C1QFNG
obsbgunsjSNJhy4zUhVMbOQqNgeugaI4AHB6NUlWDEH/KpyJDY6ikVCFrnsLQ+LIC5dwLIcqOSrz
VznNeidVegxID76eBuyHVreILNt2pSd8/MbAQloIms1Wc1cbHiiGUNPnCCO1gR5odMe6mZgmzQOm
DqeGV9B0ZB5EYPF6gZfHzOcGyFvObH+mHTFyhbtOhJ/tEmm660ryrsIy/XI69WA1WhHCi8bKS8r3
xBk/zNY4y9o5ca29G/hkn8tAHUbTyq6jvEGx0nAO6syGP/w6UhXvghqODBR6Lz+lA0b+BOm7Hlj8
W2xZXEjGK+oRrs9O9ZWFORtS4SEvLhbyzv/8ZTTV90O7GKqUgjPpqyK5vfx4WLnexKB6KSL6YVpR
+Oe4Q5cfWm5+39WVAxPhcv+PLy+//j8+/vvX577mdf2+73pMGIetMIZf/JcRHgmLV7zcXL663BhF
D7Gxx6T6++7lq8v3Lo/+/uF/+d6/3L38XABtpuy/RB2spxSrsK9HfQjSkr9mWv7EP768fPdyf7ZG
HjI0tA/pQxtdXsnlhqNrSZr4874xB/+8DzaY3mGzil9dPatdOhMtbZgNsWm0Mg8ZvEj+SqPd2wER
yeXk7YLRgpbjMT3VfaUOkRmpwxwFHll2bGkud9tq/scD6fIjrmMzeSDN7vcvXH7sctegKbR1BmJi
lieKlW0fRunhZOvMlBA0C27P5ecuj1xuCl3zn1N0PiSxhXHbyTF0JX/+ditBqxbya7KlQjDs97hb
HbQCMRSxIxsHKFsLrcitGOYHGdfiqmT6ayctdFYGNH091ddO4bSHy40cWwQRUVGTIe/PKESgzrhF
+z0aaC1yD4xunIj4mHIBt2smZlHTMC4kAy0FNraD/JkfkgUUlV8O8OXu5XtaD0i3O7eud3XYrgrR
Y2+4PNKHuYCcWeY/s4Gu/O/fy5qIC+rUOQcY9Nk2vTzD5bnL0FjII0Z/5M+Jt7//vz/+l8vT/vEz
l4fGlkmKGCCe/n7y9M9XdvnpywN/ee7/48O/n4F0CKK8umb/+2f/8n8WsUdWaH3MBBtgmFksf54G
pECGCVHI/uNgI1yUAp+dO7WnlNYzOCnoGb2XMwwj2y7KP1JbAKKtAqYCRUQE0ZTvnSipT0Y3MFVK
meO34a6P+nXSZnsjRLdSFaC8QKysAt/46Gvzl2NH+tBXDOKBOdIFZedCxamosiEVGI5DT4yZpYR2
vPJzIj2mAQZR7zfbgNmH4dAKaFrCTFP/iQ1YcU4HljS/IuhSmOY6bIk8KMO+wqzEsL7Pa4SfHrWI
PQI1IPrlJtc/+zA21jWs85S9ALHa011Hi26FXR51kVM8tQ4DhAr6N0ofsC50yVZsupl3t/gV48wO
99UoHqVL6LfA4jxmJkKEONllXIJ3/QL/bXMYPIK6zAxi5FQefq6iuwMDzsUsDrrzKBgsdUwwhcWY
rlvU4FnoH/pinFZBimkrMdASq7mcObWA4rholeF+TAglvdKo7wpmi0FyGwUzuUSzj4RGtN8qJOJ2
Tip3JX1xLKKhQ34aIEZvgkPoYQAxXf9l4U23zEFWYRjjIOpQ9AC9dWbjo+vAKNd582m6mzTLWgaN
iol+moJGpthOFHGLdoRfN0ANKhmuHW317irrQ4KSvFENzTR7EjvloB2PCoQBxW2fIjd0s+oFl4Em
owzOSd2G4VXl0ScVKalhiSDTrU9ZHyD0j/vKpXYImcGmbVwf3cE4MyeoCd2qTPbFgsq0zWGYTMRu
Mww+D6k4EQ+h0I91ybr1ihvik6rNoIJb0OWfebX0bXk5BocwzRFpkJrcgQzMMcakQf7LzWLSFgaM
42Fl3EQ5PTQuZzCFYjjWTibPIZQRy+yJ2WxoBxCEcprKkNCtVLyarfXTSUn+DDFX8Ks3tAM4YaL5
ThvOI4Dk8Y7eowzZrKUKBZijXH8Hf3tT0Qw5GLY54ZpK073wqIJy3zi6wWNq9+q+zeQvJXHxx9mP
kA0Kjvoc3a791jcmuJR2fiFGKhSUCbNMdna66Hqd9oth4FL4Dcbaq6j12gITn0WaV5mwqlmaTIZA
s2e1ckbaSGCb3IVqDaGWkD/3K+zr6LmgvRUEfgkENd5UwxLrSF93E+jgYKbxnmbmD1nZwb7iHTJ8
y6DVWagfogDgr300cB6LqK0HbHW22vVW5O3aMrhporg+ECXFOgKimpbAjYkJa2z6tyoD1VvyCnSJ
CFYH92Uh7ppopPTj/e6NdQ8W+srqpm+ROsZNHeMTkA0tPCMSqGnQYaUxMvBEBa9RjKh6zk2YOpFm
04kHuI2Cm2J26PVyfkCPML4o11BUmOTcYvANu6ONwm7A2NPUIJVYzjfWAI2vNHSIplZXn9qhbUBm
D7FeDvA9G32boLWH+CWFcj7bw6Nua1SGCUIZ3lsEzC0BF+zpAfgJRLdTfmzdOLxzO67JIWMh247D
zWiJdy/xTdQwOfpLmf6Y7LgjG5syHAa8OvdR8NXSQuuEAokhkXeNHa+r6pK7uC3BB84W7tmg4+we
+x5ZzHTl93SmVIhoqodsrOaR0Fm3HZ66YmBsOTxVTWOiLY1+SqsjzYBmwaZVaH5HIQV7eJ6UKTEa
l25xIg4+MTp4prNGt/BOErk2+lteIvmPTdCiGKX1YY8kFeYwKhnjo4Qdp+KYh0MLOg81KUKO7WwY
aj0kmCqgAekUpbHTKL2XFmAhRaYBZNEBjdZCQmB6B6jfa/dtaN5WM7owhlU/ujnD1NTfD00zX0uP
3sdUCuyFZkjUtNd9JZBSabTl32MCknCoo5xdmvlsmFXDu17jQVKQMoHFH03lYWzrSFpJOlr4C6Q9
tNwFA5pjtqjGx7GV6MHtmG6xAQmbHJMWcU2mQn2ziMw4ct2iJw+jnPW61vpEn/TWMC8C9NheF4lT
UXa49bZr0f8P45wSOMYH7c/N2Q5j4DRlH9BGGN/cFA1INo63KX37w1AyWNGApCVJCJiGC39vjukb
wRIrdxzfModhOtj4m242loAnrBaOxMJk1hbhqkjhp346dXWSHarNNJAnWQrW1Nz/KPOGZn6Lxdep
n1MPqj0H8qPDUCufYyiiDldmbbjfznKqOpIRTqpPNfE2+Jwcdnvz+Ena2nkwpxJoDn99guNdmFiy
PY0FuYqehN8ogVTXhyAdc6YgRIACytPpw+AAt2PMjA1q+d7lgdmDjVe59lPRtMSYRuo1ziAbJrXZ
HbqFYDMsN2JIMVOE+Y/IiKJDpGsCUuzxNTIAVTS5NR0Euz3kJdzUhgrXSiMnSNBBHdMqF/uKSCS5
dA+DRm7HpQYwXeqCijrSawqxNRfI5+VG/vnV5e4fL3H5hSaOGcytL9/oW8l2blxeuTeIJyPNgPy4
xJt4eMvRRb7osT2WORmvbB8B0A9T2h48uWT0MUgnFNbJrZXwDQAktb/NYSLq+s0K0f4LH53nZUt/
ubE9DgW53FzuRoZHB52CbUVGQHdIg/fQ7sb5jxdlNc1AtuLU3EfLEZ7aXA/aJJ2vHM4WikuKiEqC
LimWm8tX//K93vO5bjoYjGqZ0JxcKifDKNnShlaH+jJV57DrKOjy5bP8fdMsG+cuVuG1ycT52oYx
rXdiobBeEKlhGlKz5OZ2bFpYCctNcklpu9yPFyjrXNGN8TOL5O6e2ECybkoUL5BZdf3Qt57YOy7E
Im+5mTOEvEZbZdeDSaQTe/NwOHQlrrO6UDeRW7BAOFIepiU38PJVTUjhoRycgmYGrdhwYcRWlrXs
xRQlB/cur+HylUOpu3JsJFxRfCpVJQ5t44kDOvY+coK9qqCZyBTRb1hGmOAzYU/7yHpgLFIccuFV
2yjxgLI1b/PAPo9aT18zNqj4CEkbDEIDy47bWIdSCuvQWEm96riGXrUO6gNXslQu6GRYlz5hwunC
E8tIAs9KBKUl07qpsSUxTNQyzDHvCPyIt0K7HE4+JS+hmsavYaljLjfd8pUYAsT0M/mwfyJx3Zyg
ZCKf8CzVXn7Me4F9yeCCBtWLPNlkTAhmWm7or+6LdhbbkfnoYV5uLu//5a5FSzHTNHN4u0MAestn
wM7tHzf+CEPFQytwPfsGCtyMgkhGFqLSYVt0KF4qNrz+AhL+fQBe7k4JnvJimoNV13iPljW8lSWe
un5etJLJnDSbyBw/LezxrPvufhjL439omzxCuzXGswRGOPt7mjvAN4HS2/SsgU+mW2LtyUDHHWa+
z98RBURCm3CNvBqe49p/qj6Np+LIaMpEpIpSe9kLwlxO2BBf42hyT9GP+Q282PdIgNpV8CN60mg9
tu4E4fRa/wKiuJyU45a2JxPEEl8SowDiHew1QxDo1gngSKbhr/kCHANBsmFRnx/hSdcDoNdNR95o
v4r6nfkw37ZfBXcnZINXNmIIEEfMAN8kp69YIcxpX/mvHGZxyL/qK/MBMxpDQo0bHOGNc4o/BVUM
9lQo8hyBtJ92hXHEO9Uma3bO9bjFESLtTaS+EMMAqykBjT6Jt3sAVuv4rmMcd4XNGKHFk0GnlFgq
fGILaMo7TV/hnTyhTgNcsMYfC5EA7rzzXXI5I5750flWZ/lovFuH4JF+PHu9BjuWBXv3KohO7BlY
VuRb8jLdBt8j3vCXAQZ2uw1PIt7bGPi7a1j2yqGQ3NjVymCKhZz8BHx2Lim6r4pXjgMc8GDtA6ZG
p+xIPN6HW17nwVrYm7DGUYAjFr0Fxl4AD51BgAojrGvkcYCihjt2YqwbSOL9+xNqi+34GVZX6uGn
327aCan8acLn7VVcDHd2tfPdR/D3f8G13/3BOv9feafvijhvm//8m/TgubMv/M1A98jTZDuhXA9p
qlDK4fGvj4cY6cx//k38R1mNQ5JZAqOmeSgNJCvr9JdxLHbpZ3cIH6CcZugWNmZwF7urSW9pK7on
72b+4ghhX4tGL1vYLpOzEps6YNu0N7KFk5qE28gj+uMOZudQwlBdWcbW8MlBJdvZ2kokf68QTVAG
Ps+/oPtt9Ea/QeG4wQO6K5/7++RBP5XPLR2Ha7mqfxLIsvNesw8bg8u2P2cHrv3oME0OWIz1O2s7
MZHYuvcsZmgNdshmsFMjn8a3b2FsmrZyuLZXnB3XYN5Qls427qj22b0BwzzSzT45ZC90m591/+08
6RM43ugXxgQMDe4vHFCKzN4jVdoKYNpb8okY0vymb438dXhksPBU8aFjtYFVzCOc1fAaiJHaISXb
Y5gNTuqeQ7Zl/PiA2Kx6QWLhnYvNGaMEXl16wxnv3wFJ1Jsbs8neZZ9o9TfGvfUMBXPjr8Of86eD
sdvaxk/ZwmmUr561jk/d3txFW/uML9R+b8pr7FNrrPftPRhABM/6pYAsgusFZdMauTPmSM5TFzfA
Z7K+jvfEG9Gd5AybbhcEwBMxtD8Bk8Xumt3BimCLFXHPwFm2TLAjDITHbjFeHPEpgFNfiweGlSJi
p3OiRQ5dfKE3cNgi4ztPK3YZK6PaQWTY8yeSYXcnvrXeV7vxgxKcl8oFfKsO1dt09N+oK7fs3Dbs
zXcGjqHVAlo4v6l3lIQoRNcHAmbX/+bIX+D+/+3Ad6QpbMd1fF/a//XAB2TfoOiSw1l6/RnPUrRa
1hgOrx+u/yoXhelVDK3rHdsMyiaMRj9wJDUL8XvRKv+bF0MQwn97McK2UTybNtkH/3oWKsKynNrv
h3Ms6RXyrzX3Ub6eeItAtOGw4fqxwmdHwhV1VXhbtrchA1xslj/wj8S3l5fz//Mu/m3eheeREfF/
ybvIv+OP/OO/Jl5cfucfiRee/XdSKyzFvsjno3Q872//TLzwvL8vsRa2bSLkV3889M/MC/F3V/mu
aZL+yeFoexyLTdEtcRiW+3eXB3zfsXzPlyzT/y+ZFySmLYf1Xw579uaW8Hg6pOySPDbJC/zret9J
mhszQ6U9VreZaRaDbdarJNa3wRThbvTN6yzq3HOTkHnmJGQk25PHeS0o15hhI2O0t3aWD5i5mFAj
pHEAlmRb3RGq3dQfbaPpJaTy03FpO9i5uK8daR/6NP6o3CjaDCRsXBe21x6LgjDdTHc0DjU9xsGJ
zBN5NOu5gBBcET+0b8fXFrXNyaS1WXZWf5yGkKGChJ2hIXkQJ8yar/H0Zjk6yKk/9ai1NmbBfi3z
zBuSRGD/S3QxVZV8IiSorg2aANfNiOQiaHC/t92DwUWr9nFdujFhYIFWuILpFbWWBZlfsmOKkBNM
yn0vjBFygRYkpROiUaGS4keqbREOWyME7dD1AKEFHIN64TDazKEd9ZZkYN+1WcLpL3/1ZD6LDbHi
2bErSEdFj+SvZERcbKLdLTlT6O4MzAIMG3mLR2BGTHuJZhXrzCclKlBAKYpS702YfZ3/k97IVSXd
k85SIAHi1gwzua2Q39PlqZ5Vla/KMkXW10Y3gRjbM76cU90hQY/j6I4JbbaWhf0Z2lF7G9l4Fd3U
qXZFaD4ajzoSpI81AG8sBFWX6A4vEvAjcv/sB6N5X3W/kvbWR5L8MmDpWGkK4ZXlyq/Odl0K6g5A
75Kp4Mfz2dYdibPuwxSTZj8RVHFbZfcpBnS3h6vgpBkZPrMb3jVZ6+51azwYFk2Oqki/nQpZRD93
NS5TvyIweQi3sasfir7AMSvEvIvihGjmijGUcK37xkOelTFXXvVl9hUUPqB2t9w6OZtCMQwkVLhG
g0LW+BGzQ/Pz2rqPIijwXa9hTkxhTnYZLzoHLdI8F8hT9zKbHlqKm5WFMngfuARnSKc8CRzvfhPQ
4rDwxYwNrDY1DcfJHMIzUbL+ugumDr2t8zikRfmC0XdqUHJnGHTKrLCJC+Tq14cECORt1q5mht+z
C5ub4TM2kW7YtUb8nJbFI4LmnNRppGKyaTZG5jbX0lTOzvEBCIs0xx8eofHCL5hbRkcHws42STSf
HS6xjEaeuh7dcgB4bw7ltE/QfHqdYa4maWyb/83eeS23rm3b9YtwCzm4XH4gCII5KvIFpYicM77e
Ddz3nLW96zp8gF+0JGqJAWGGMXpvHZEezsbyZBBpbA/ZXNNPQefLhrFHd76iOE7TPE16ohvSYB+K
9Uc46cCmRxF+NzQEq73LETGXIyAtc0b1xU1xFUxf2yflhTaHeYyjAC9pBPpG69DfdwYw1TDa9GlH
lZYwPUkFxyE0/qdAJk5cj4FrTemXEMfHQBFwy6N7kjnfuEgCRhr6ZorGihnASwi2Oo4LuJYoRxB4
RbozjCrFpp6intaCHswg/+VqThMGHcqqD+2+MdDzlM1bNJa7qEVxm9Tw0M3pK8NSA/ZdP7DXhIiH
sBUkUnNptfYnFn3aO3KjzqnMS0MTBuJ20G43qsGKzVCv5UHhcKnICWjbtMhwFDo25K/K9dGXxGXm
j8emhLGfxWRip+BqDfqdQT6x8ysYgFTNNx1iqNddEx0EBRWqoheBg09kS2OI2A8J9oWQsuVr+73E
1bHBu7aOfORrgq+T7ZyVF8K3R7tDiDETZIdWUw5qwtCObl9ghxUsO0m5ioXxTvUVPk2a7nrhNZFb
jJGYSgQVfClxXFjye3QuU6xeBAv7U6OM/lsMh8gaihoyd8YYQZMpEK23oB80B60LWHC5M92hKj/8
Uj52YQB0Ns5fzLEw1nVHWTKIszWq/B8pz/uLZWXQeCbzKe0Eb6UKjXnL8cb7Ydq7bNzP3tReB7SR
dFJEsPtV028txnGJOLJljECAnBdwNuavL4UexaL2uWjmqNPwx2yGxqUuuCh6DQa8MGhupLZvE0KH
etLfSJM+YJO4IlS4NmL5rZosd8MubVZGb+69hCkvHNtmOw4n6oUrU8Lx6BcDXhah6BzTHGBDtq4/
iSRmo8koxGNfh+DfJCJMAmk6INkBNVwE2CYAmIgqhQpJ2Csxe6Y4nz6GMircSQp+lCkf9pHxSzIg
Xgxrg7WlXJq6sqFE7GSR1F4MBdAGwbOKF01XXIJzXoTntBTSOQrRuK4mDNmID3I37LVTZIFR1AyK
lmjZ6SNU7FhqbaFQerOHwbj5/biRkdyBWsEQPWhQFZKWxXgrUEUSp3Jfm9OHp2azgip+0Q2xP1qF
tvELEn+1Yiiu6UA0XGwmrqoyGpDsjmPM11BsZpceX5qd1uyx0FDgRK/oF9Vi8VNYmbivYiBoCkpE
tP3th17pOFtBe5qpHB1KD6qxZ8qtq7XsERNkHFHj0bbSFDz6npXvFLH/nBTtKNKmf1H0ymlV67Mj
5thpSlNzjUimj4BJYJHl2VnQ9K3kM9+G1vQdd+1nhCnArfGiIbLMxh2D0jbywYRgq0G0qN3GyBqW
gkd3BJURSt5J6hGclk9izBKHjDqgj8rkFBLN2yEwyqWcTezsYgFTX3IuUuZCYcTwR/a3B239KaAR
hPqc4awphuhQQVCKdEEnBQRDYBAFo13E89odW+BykH7loSrQsesHYxb4EyO8HMH4BBOqs5jS7JEd
/iSN61iBTJwVcIh1RTRcnCqUB4M4gCwDgEPALiqNb3Xlp0t6vuDO/ZhGZoAkPBB3o4GDjvzehTx1
7Aq7BKV/J394JdtS3WiNg9+hKFVrQXIpx6MPU5tvydeGfUn0NjZX0jE0PglO/9Iq0DtU34MBwTiX
8mddLe8NFc11XDON+KqiOw3l7rxJbmFTQXFSr6bUm0t6Ua8kU2Jl7gBdjUkB0ykD90ufYIFYD0+g
MH2GdYDXO8qOlEfR9GggpKRQfZEbSV4hsWf9tuqs6qU4i57g5ialrbDBbivhx1iZDY1Rsq6c1p95
M/n0FfQEncus9OAOtjsMxv6yMFCTJgV1xyIu3QJfCrE5ACMQrLKIqxjYYrSASM/Y4pNrbIUjVB2C
1DzwxJNETySn2pO3nXhKBpJCcsWE8aG3m04LewCiMiOtCCVNYA2ST9GLqZTiKSInTbBuYdyQ0UxY
3FKXRmxFOJmmepdG5rRtxrBbThN+2gGygjW+TAz0AyjPwcp7hHBYtCQJgLIQyasqj8iQyVkFGgPg
nKqUN42H6DctjhTRCf+kuDuyysfoi0o0UvVwhLKhle4gAJUxsptswJIaMhNtr1JR3jZGSteWLOJ0
QWtcO0MafKeClBPgDhFhaL2nUA2eQg8x2thVEAopkVN9UiuqeDmcN9MLcZ7PX7RZ5bISRIr9j58f
X1hjSxA3rsrDQ/43l3geRA7WJDraeYgfXEOx4eCQoqMeM9ZmYSOutJYuWqsWW2YRbObzd//Vj//V
Y0NH0cWKUR48/jbBd2QXNI/s/+2zPP6fV0rkNekD/D5WRFhF/v2aWpxiZf/zc8Mafol0cU4C+/dv
/vbtnzfl63COShMd3Z+/FgQa+L6fo6owWUz99bz/r59S8qFV0h7XbW6B+1jqICH/fZT++gSPp4oL
yGepIlh/vfDjsbzKdDSGsWnXKs0Ei/j2sgELoT0uhWpOcHj8Ip+vgMd3OPzhA3pMZ39+UVUMN1RP
ABCi46KVjBlflyYuqeDhGqjmrs3jixdlu5zFvCvN8XzzUPe3L4/HLAUymp9RVMNMOrlNm6zluQPQ
zhKiOBnAUNASZ40uo0EXsxLNQ5o8y/MJpbOW283c0Hlo1sRZw/b47h+Pqaq5FqOudUeDdctOLrXM
RQe6VUdUoL1WjH9J2fT53vlL2kZn0iAyToYFBMq5CwH5oExGaz8r5v58eajk8rnB9OexXCecxZg0
4qdp0z1Eev4EUdzr4/1D3/fn8a4bQAbmyLDn6MHWKNhxk+ZqP/7ICvRrIGX5ytJUtF2+X9LbevxG
MQBfyV21frzhYj7Wj+/+8aM8ju1qUndc0XvNAgg0v4OkRtEllHW1jeWo2j6+M7ll//oxKDCDmfiz
lnpNZEfFZLet1KLcPn786zGuuyU+RzfenMfVtKXCvDhHABfSBiXI6lW0Fm7Ss8gKruDlVvEeN+Ph
ddhSndqMK5IKlhoYOadG8tqCG1udp+1rv3Lxx1HPB+oC1WKM9haV8mnj3dwu3qZ7VNQuxBhHu1Ba
Xe2p+9vIH2zS091pSzbMonLe5xfbMzijDTrH1fI1Mu39QKbBa2YsX01hpZ/GLx5ol7wgBqcbMKsp
/yZzTYjh1i/cdP/qYdaifACcqbUD00aouGEVfOG9SS5LgIvLc+OO+6X7vMDvt51siqGI8WFMLfNq
WVg3IAJ2wLEgopdPB3e0PKjZicMypS6QhVz74vCMsehM08bS3kBvDPdhPGVW70xhAwgFlanTeE4+
rkRhRZ+hSx1rRElw1omv9J1h2oiyziLnyGt7h6TxnYSVen/uV5wS3Fw9kohon8Trrlp0vxkucwtA
KGIMSPwkfrzyPuJ9a7q8DRoZ1TiTWPuVzqSwiXo+FsJmOu5Yjkzf4Rt+tNQVEG8iH+ARgQaCZKCe
Arr5/Q6cKsBVTgJLAt06mGyYv7CYyHRiwNHqa+mOVoBHMTMUPf3EZRXf+oZcRUwPWHYhNGdHFv/z
iw1HUKqchfwNpDSuo7i1efW8xjK9RK3jA2SlLbgUTxPz2qH1HaiuXBYoX+wMDlDJ+ISPrHbMm3kq
YaScEvoShIDxD8FNjuwy3skXmrUayfRYPBs3fhlHO3xRTnA4QaRDPFyo1+wgQ9k8BFusuwtgMov+
iR2mRDyI+Sl+ie2awmpvuvgJzkA0OWDdTwnu+M7RSccX78qouLBkckc+WmdaBU+EtcT2+Lmun8SV
MzCy7vNNWB2aOQz6h7AHGUCirVzRp3xmBLr1KOTjF1x3lT+A9DqIVyIcluES3/IvOpp0qXG+JvtY
HAIZvln2nBR7YfOrcuOU/Xu3GSCby2uDkLaNxohBHghUQ67oDuRtidwlVZQlSxwt2Sq/w6/CO6c5
FX3M/QqNVo6xIZ98GTntrTum3wVeoBcpIvfUpZtVgNEDk/CiFxcLkEFcPEnE0JaXOnvnzynwQ+Dl
eKgnItzob3HW8T1z8Q7DXcAuO564Hjllrf06bcUvdzZFv1EruQPJ7eyOzTt87drhQkqmdfZrJUty
peqrBEY8O/Ha0cgFuUx+Of0F+r0ZWYOv4qIWBy4u+HAB7mIuNM6secumQ/DCh+MpuSECTqxRX4EF
lBhVoNtivxBWXPjTdMhUMFx4B7HlVKu636nCisFglH+Fjr18+8GVXFcbZEWWsIfpy0WZGEuFFHZ1
xYPtiGVodhltk8dRymJU2s9l8WQVX63yHZS2awESqzZ5tRFBF1PYqlY8ZRjtheoTHaPKE2h0jqtV
Cl6SxX2HDyKTXKkf11L7oXjnDlsYt3xaXuIRpNpwL7N3kTysJD/LxcG8TRKqIGRHnJGeJiz3t0Rs
TBRtOvbigeTyFEH+/YpDM3+pa8evWIiBQmLg4jNX3JPxCsQp6Ena1rb6ZQJQXMXVpp3O1t08cYYR
6XBcO/sDbPOpWRxDYnXc8Ys7WCeqZi4ZsiGCrb5uqLquU+vUq86HcqFps6DRylAe7xEaSS7fcToM
t9tiWmYMZox951LiNVxp234xrg5sikaHP5q22a/GDw5vZZ+9UGcaybe38YvxSX0kQQHRRMIPEnau
Hk5buBi/xFUB/hvngBqzJj9CQL6BxTsgeOU6QZAGOJSBXtlyEfJOhu341pCWwDGg7kYVw53UtxZH
je94p3HVw/N4YuQM95w4uAUcLaN95i3AVGRnbUNb5eI1h9W4gr48fjH6MJQO3GvEzplMi95a2oJt
YeZQ4YM4oY2fgAb2C4MlkebzhUqVLwqYtbwZXx3u9ZMZM5Ny1QvPauNmv8I9Z3IXVt2Wk0UZRz7p
JN9An8ZUy7oUTcD9Xb0Jh5/Bc8QvDl275F2M4IlZkGH+5OmjVyopDLtauJk87nyb3zJUP15eIZHE
sPM93bYP4+5w9IVn49Is+jfwJHfjwvTHeTRcDlDw0X/xjQt4pppnEVrWKGvBXTIPM7GLnOh5Jpyj
NuivCs+I5ED10CzLzoXMFXmKjCWT2XSZOKNcWrzXbBHa6Z6NPZcDWgBOh8LhYilJ/hAf2Ra/Prjy
mC5IBFg023LP/GWeOEsWxjp7YiYGsm2T23tJeT7mA/fVuLMN22PSsgM6segPCjKAxJNwEJ5J1GTQ
HBev0ctgf3EQ9Ntgc144TNqBI863fH4+Fhf/TG/YzveptiucmV60kC5MLzT6tfwleZFvnMZ8z/Ts
3YxDAyzaVhij8PYwZHGsjAOzn3bhLkv3PG30EWQEEm7pDANxHNe84uQylZkYCnnTSArm5QmfE5/7
gaGSOuuKUbR+e+ePWaMQngFbYsdQ6W+yaR3uOfEMPskLw6C05c6jX7LnkzEGvDG5a4d3PoVCogPF
swVzKEcWVK1TCyteyri/V/U+ZEK984WK52gzoPpPXPbpBoGmcQGxOXIbcV4y1CCr4CPTdjXz5KZx
CJlhrQABEZFQwWnjCKfADS6M//zVMF+k+rDiMkt+eVtM/rwEW/FpjZ+u8M71F7e1hz2bMXvaMGXj
PeGN8dLWARAtfPZlI+z5y1HHEH6br1IVsRLYG8h/ikggxoai8cBiQV315+SXWrzJas+/4qeZ3HEa
btQPAgqv7TPzZsOYWt6RMYFH788cAlIBztFoo9lqOzvdEDbhO9nOaxH7L+DMLRqLBi9ncvZ/pgaS
hfYgXAnwDdcDhxjASWHVe4ofHbUS3Bj8v4ocs04nvCVcTwpb+E2D4xa/ECGd+KlI6NCfCtoHyeyW
hoV/+DBvbNLBgywYGoZ5kJOx9Nv9cPSNZzKL34h0n4OY7j0nXqQagCtagR9CACOpmk2zAVCznw++
lD2WaCtw9q9JSmVxxbKpgAdnm92O+E9pr6cnhiiDskT/NWwRkVjhXAQobDoi70ynPU/ThxGu025R
MasN4MdhAB4Kcl4PurUtOIk0RCTX89DTHEmCV7v5MkCOXmBU4JWefSzXk3kMqtU4nlmZi70rk9/N
5cqKWN2pS1EhRpjNNpxi9C3Q5omoTndB+oOmQHhhajWeI3aUXMC+o3Cf+ktaP6xp5gtsXzKOsNb/
4pplOmedzbWbrgdriSpGXdXvHVIfVv4IZKBvaKsShshG3HiYucgeX0fqalBXzIFZtgvMY8OPpKkf
JZEAFHwXS11xXNdlkGuqq/BcVSuutPyN8YorYAB2RU17WLXWAWEPbyssDpgLEIK4CNAnRgGGldFG
4yPJG5qC7DBYrQy2+G2GriJiZH7qux1vmB0H1xb+a5yT7Fs3ZCWQTk70zRO0JOqOLNKZMep2LR2h
obA2AGUTsBDumaBs5QB9TPaX6b7+GurfFIihcKG7hyZjujbaVn6S7uWSm9JwgUrG2OaqHVgGk6Ux
A7IK/3oihklYJuJwLqlIN566Nj6tSmLDH7yXsk5W2GxWZSsTWrck2mrNSwxiZ+uzRV2F6XWqdhwK
c5Pei3wzGFtVW0YkEGNFgmqCZWQ3QRi+CA5rS0fj4lqzsK0cLsAGpGca7kUWJMqhfieEjuuaiZRV
a3PVEXfRg7NbwQZUfIQs/MUtl0cON3FkAObhuTX0uTN0EoMrMZrLLJvhRKhvX6k3jdTj8exTHfpq
fpmmjJ0FDJ657sBgwskNVCJgD9iSfTSIEKEP/YHiI83O+iISTpDeae6WWzotdE+ClUgBkaVLCogI
XQ4qMt0hy6BydFpiPeVafQMDHwuzAMOaRu3RVM7iO44KLqGBWxn9f/ttwt48gwgI1FUqUI79NgNc
ElB4Xno63do2Et5iLhsw2MpBKHc8MrLzfsmxvx/J7sNXqzLyw0kd3gZNtlE+Ydtpndr60XVGofdW
s6XCjfLt7F2iexQRsrESUV22lyY4WeIHDXU+ih66Rbb2WT3rSwMTOQY223y6Io5dBcfHwgQ4L5uj
u3XkxjGuluamP/7zeGbCgx5jhjtV3EVUdkm8R/vaUQhg1sUiRfTGPlJYhriYdb59ivTXFmrcLmMa
XGSvQovTduE9IczBotuu2oAwvRwckBgZJf3/nmbPRbvicsZJFZUuuezwleFUl3eS9igad/AbGp+d
U7BkeY+6x6ps7eoBs1go3wRSpS/eXRUYMpBsAli6+Qfqu9rVgr1b4OqmsbYpSBmmGXkj50zplgxj
0t3bW9cGJGvemEQ7OR2RxD2zIqdZ7Taha8p7r2F8GbaMP1wKBh6kOe8ANW9p7DU45DTaq93YXUhz
8vunCQpo5+TB6AbBu8IboKILnnmRqiXcDkQHewmy6Cn5mghGvWTv/b1M2MovmYEZJXfoH5EsjeCD
F9a2Jk0alQ4xDovqk3+DU3KSn5szjZiawNp0QTFa705Wd0T24KGa7ucAKD9yhEOKzZwwaCptCA8+
GDFqdGwoGnssaTbShUx2alvbE1/njqQG2GiNF959Ih5C2weMbk6z9yVGwg6065yT4B789fSE0hSQ
ioWeyOeIdJvaWM7AIhP6OZlYxnYdFayV2e+B6/qoBfMsGtxTxUa187u1klaMmUzmTvkCbg8h8TNF
FkemNCweVI0dxpbsxea1wRFBWDWddgp39FHBBYG/ZH+1hiHLGsVb6oAQgNIidlvFO58FvXUSdrsx
3dDG0C/+rnT9Z7ldEw0au3G01CjMnRhN4c0diE+fg+AJJVLWyjK9WoArg33AcAZddiHstJO0pOLN
qBDz34Z9TsiT/4HHUuTyIeog22Q0f5bee+mKZOZhpMcmsC1cFQUdXqTyfPOO2jLYGyeBksLCOOVO
viPAcbiF6xZ+F6tQeZ/+DmzvTuWwHJ6AQqz03vanN2JM7+1zg1uaTKVl+Qz1j9HnwMmKpr2IHgGj
KNy9Q/EqXQlcyg9jfMRER2JFVd840dB/GT0W4KnAChO/h5FcWFc5SgwWW25+wIczj4m5bTHmH4sG
RaHh1G/RK6Oo+E6HzHeJEW+UTRgxfhPShg5jUXZOW96L8AlyDXexdC3V81gAW4Lfie/ud4aNVcj8
F2K1QS+YsepOUeRSDRUX72ydmP5YIQjdvIlJc0QfFUA5WsLzv7OPT2BRtIz2ppNtyb9O7XqD3Sxm
zEQbSALIVuC9+JtUV9jO46IFqd/u+zcDCQJrWvM13YduChqxJSCvekWjkPtEncD6mjNmhR3NLHZV
tHRotZkIg4iiXLQX1VyOB9myYQNgzFOJTgMG32yydi2DAzVcBL40Bp9ZbrJDH98Iopp1ue2icAzr
PEkXSv34qOY9O0oSJ+RFQDsSANkvhcO4+uAqIKyLZW/q0rYZoztBZ2C/neAYrGE3Qqh7Y1iIDfom
C/+ZcC71ZjgEWOvwAa1F+IJZB66heiAn9H0evckYpTW0UFbDW/wbvpIQQhWG8vtS+tKoniytdTyC
bbWhlYv1Ph7v9W9SkG6IYoJx3DoIfBxYWBei1BBE4vmlRLfI9lKJcWhBA0quAVHR51tngQPfYUOb
CX0Q5QMUQKwQGOVRdBTgN96KG86o2u3pYKzNDYt8oq+2tZ1eQ64MOEfFR36pSIgoEOPs0D9RHLKO
wUmF7JGtk1eTuaq3MSxaxsL7jjKSUjap2e5rRQOeQLBYuxy24XsLr8r1lXn3Erx0ktvKS0Sz0ZWc
sI7ts1W+Fy+UVL+a6MJKS3BT9dyC8FWPVr6V4BQOBW2mac3QEW8tUrzhF3ab/ii9mu/opt3SZXu/
55YEw3JrXvX3gFGUlvgq9zWksq02rP3oHLeo1wiMYOf+wxFgF0iunJz/aBArG3WvkK62s54N8BXd
If6Q2ff6zsQlQoTmCloczjCHJkFOe/mVyMnP/Ms6wPthZ09d44RcALWAUt4SbmhyJomqcViq/ETW
XB/pw7N1VHZcHeGaYCLT1U5DcUEfHW4bTDy/BN58hs/Fa+HMq7KT95Qpax8VJymABJAP8VL3fkrA
ULP9D99D/0ReZSY/m4CzfojWRce79neUBgxUxg64Ega3BSsABuB16HafJNosOm4fnjUotg25aA05
wmxL5uO4ZiTxLyxvD9YRGMgTfJJjbLxNlNFWokqmX0cWYne7Aoe7068KDPqq7+KNGtvLBw0gfR5t
X4JXllAkPWN0tY2ckc48k5kItpVkQob97tU4EitKXfykMJLHJOuyboiIA3NqNz1or8M3toP8rlzz
Z2/Tgm18DbfDE1fiTxmdu4zsqOhF9bfG9UklTG/xVdrhMzTRI87LCTXzMd4Kx5YZmUvBOyfLhuRQ
FxBkbvv3FMni4jQjimRHFt+mnW7rWxZnVDdi+dL0xOz2mwbzdS7sG8E/+3MDyE8H9v6Pb0EjgTWo
MCkh0SQHsscjIDakV/dzp2lsBezJWkfro5/tYo/uUxnuCnQ8hIzTwgpmXwsSCQoyMhg5Rv5+xMj/
r98Awp47XP/6UfU7dA/iUyOCQmnm7tzj7x9fHv+1USOeaYyJ71UGnDj/+PtYrqQNtpZQpLHTCHr5
1xd//vHxmFf0LNEDU/uw0Aw5Otthow3+9l//8ZeP59ByekV/ni2vvHyVxPVN08wtxtXAoVG79kq6
RY8vfjm/xuNbjYa95Dy+BckB480QsWjUQ7D789+7f7/NP49ZvlD+51M8Hnz8nzSpwjVTDSCXf73U
4/E/P/71XYB51f7Hb2I1QFxfMzX9+YWp4MpaPH7OMTospALj0uMp/vbyj4+NIpSABGHktqp9FpDc
02lhdQ7KKIpfcw03JJGqK7ANV2W6ibpyrWlGACkc5KaslAc/nWkpEbWrCf9KLLAe7W+1ZK3bgu1f
TGq70DUaGSfso3RtBm9C8grMa+gLn2bcHGpVvluQoccMHWUDp74SyBBslddAqYAF0bKwsDCzA6L+
MwrA7NDygue0oolas+l2qTQnKXUqvFVpLVbICmIP/7aiIZMNiBLqCYnA0bppxgoNnviEjQmtT9zh
E1KHZwXaLFlp0Q0z5y71WJ6JhMh245IQPDmyHGhle7+Mz1H6hg1/pVLl6Nm8QRDaCPXAUhG3VtAn
1coCOlYE4SmoUxCCBmOX4p+nD9FUt0aL10WLhK2aVs9FKHyI+nTB2A7t/bPvcICCG/XRCOgW2YgV
6QRoVIC25prs6G1zMFqJAuhEUccz7gNyUZBB2RmpGZSdqtDYHKGOZAdA95VZRLNg5iDWK1QKOnnf
YZYn6cUzAPAO8HYL+RslyUH0jTc/RsIqtxPBTV+StPX75CvrK9CE2cQiICDvL21/g8z8pI2c7VpR
6dxcnGbkZjiHdU0l0kRNYzvdyMh0m+zVGCF/N9K2IhEYMQmEIvosk7cfQvlaVx2Jn2Sj9BXqqGw7
xnSEKrKtxWaVkgdc9TprMYZ7r0LVqMrPreV25hO4J8KQid9utcmVdNBM1Dwb7c5h+qwR/YHlOUly
9Kmy2kpm0vMETlmG+lZQ9Ug5Zkok/RRR+1n7ItavSWW1xxxfIXLhiI26sW8MzIFCpUFUmXCdNBIO
GaSzUB8VfVkMl9Iv1K+JgJHK065pM76lRUUd1GqppioJOqPsR/Kx3gatsIPgvxzUPFvHpeEOKWUw
DX4k6HL61Cwso0jAoVhG3zm2bBlTv5/2z4XJ7Do2GqD6rh42wL32A3qgZa3NkX1VQdxWUhzDWnyf
CtAcpWwS/6Kwn0zll6GV8k2dTvdYnxhSZAmtTA1M0BiEJdrAd/b6dJ98W0pQXoYVOauK+sOV5EgS
8Za9+dGM+smjKz0ZSDUmcXgehm7XYeeu9BLlbpeS5CtirfZv+Le3qUTuagmZ5oD9/kpIS0pBJ7E6
GWBa7RRyI9t+qD4rrQlYSZM/yi9RsX7LOCUrMedwDYDJAwOQqiZ5q77kya1xZPLqvF2jhWSrlthn
odqAcz1OordC4esdEb/urKj5kXpLXnpsHsCQPqMmrxBior4dSwCLnfahZ8gXhpx1NB2xCXC/I1Qi
XYuRUE4gwKOntKdYzE1M00fEzyepxJEkVaO1Un3v11P6aN+3b5rEMFeKw1ZLdN2RFLrbwSiZqNEJ
vEvS38rw7MbqmcVN81IBzZ2z08Ws+1Xr6YbaOUTHwLYQNyh+x5woML1+DVt2F6ncA/xG0UvHmmZH
YpaxU7wkUkp6ljYdC0F4Cbg3ObpYrnWLAA6Bikwobkx/pFcJWKRto/vYS68wB/Chw+ZwRYEdcxho
mBPAXDYx2TdeDTuz1g+aKe30UMZjNYoQPxNWqr1/zn+6qvj2Gvo8Gg3IdKsEk7gs1dCwA8O3Ddmz
WyyxxAeChzQ0eV4S0nGBqLm1zPaeT3Q/NYGyp8DYs64Sj4rZEJ6DpLxrRf1cZv2RY36E3wUd01sO
bUTXVBBffZOiFxAY2MzndJpcoSjOoQq/DQQ+nHsDTpCXhr/qcFPyAYQbQE2yeIKzrCox0uCEirwY
gyaSACejMLUFrUPRpRMorJJcInbJl5CbOJem5lfVKW+VSbnx1fgzZvC2GyUAsUlsKdLgAXIHW37G
76TEqltAT0MUTspVc6vb8LcJ5fEsNVz9k49aXbV6ShDMgsge8lVqdiHlQeAlUV2+xUPR49zPTspZ
oRIiEJDlpz9aKsv2t67SLiiD96T51IOJW13E+JiPIqESQFAR6m/l9CJ41dEfyvqIunpWlVJQl/KR
nY1Xrb0eRr7XpC9C0H5qslLgR55bXXOtDh5dlyYYrvMMW+XYP4c6tDKB3iSyT5lo7YAtbEy9HgE7
OIik2AqDYbhirtIGjgUiGaiYFw1FEBNt71DkZyWj94UUNwNT3L+KA5zSUDU3Ve7NbDsiUkJLexUr
kRW7mHHVtg2FkCp+gmnylXeBk9ftFsDX4FOsLUj2I5DEJBwyRkEw6toeY/VqbNh9BlTEnJyAEbvz
km6Tqblk97WtKFuh3RuKR7tJpM3gexZakyFZS7HmHXxKjlaK6NNQxi9M6eVCrCkZpSkl2o6CfmwC
1s7JLepai3dLnyTLBsA8pUShvciubU1udacSCa/XlABMeSt6EwNiOAzL0BMWekUeSog4zKnb4gt4
yfr/W8qyJmzG/6ulzDKN/6OlLO//4Sd7/MF/+sks8T8kzTAkLGGKof3bS2bp/6Grsi7psiFZhqzP
fsF/ecmU/9DEmQigKqY1W8n+eMlU8T8U3bA02FGmqRrzX/2P//41/Df/Jz//ZRGr//Hz363DEsa2
/9VLJlqKoiH0lRU8i8hJldlb/Dfv8Jg2TZcZoQm5IH5lskYggp2pzgjsLK0ckBTKWKhLpBNRrAhR
wQaFRm16lD+ESAkdoRwTFygZzoup2xfmPeA+3hCDXsfhczgbpovkF3FbuB5HCyUy3RyMtWpCB37s
hLURh7NldXKGwlR2sF73Ycco3/bPXiVSo8hifOw9keuiqFxGAw1NzZhXEIUa+mGIilfo8QZ53Du9
eVMLEAdVgyElRg7hV+ber6h3VN2w0eA5rpRZOK95aoOtW3GE3Eht2C5YaGODGKBEfw2sSARck8rU
mGeCkT8dNUNaRjr7V69QlUuZ6T+GnlCwD7qfUGuoH1faPrSaYaOaTBrD5K+MpKb5C5iHvo0i7FR1
XEMlfe9DRTiG4EM7pPe21nuul0nDc8zevlDUg6y26adi6Tv4hGs/n+Z4pEzcSG2zMZUEIm0aQ1LK
5QjMsrkFPy6u/I7OZ6WR8FUWBEKjiWeUOEHqyEII/KVF3EBHG08ZtXBXFcaEpkyWcZ+NE9mnylpN
NmND9k4p1e6gra2AyVIhSd6Ki3BpBuOnLiTyfmwtEQJtPBsQsqPatXAbiAMfquyuVvXzSKIETikU
+0lA0c3TvsuMxmMNnhZUXcTQLo90jDoqcmMfk2oenxu4R9tWVyCRTdc2lageYGzWmbokzYzcJDR2
SuDIcsdgOfQmYbgUFwtV/VUUVsBe3+wyodpHg0CER2+u9Je4ITl6soZDMiCVmJLgE/Nct6xkcat2
sQw/QjuqWp6uMi0c1mH+gwaH5pbPlBHTVnLFqH3PDFJ/w4nFVdf04Gw8bSMT39SXIuFuBvERkUIU
L8UGnF5arZCXptldZ3xnOZmphsqcKPret0QSwlqZ/QKxb4ZgokgJbqSwIXvVuGgZJYNurvZrviat
TL2743Aa1onaHGJ/AhQB1QGPWgMlJ99oEF13APmdETlVDuo0H0+FX/sXPVortLakAM9EzAXmlpJK
t9N80wRl2o2VycZZ9japXFyqqlMOZAl1+0j6VashQdtO2q+Wse2uBOKP64wOuaFWOx0k4I47bqD8
/D/ZO7PlxpEs234RyjA6gFfOpKiJGkKKF1hIIWFyzJPDv/4uMKszsvraNbv93g+FIpkRIYoE4MfP
2XttoindejjWYVtu+p6uJ3amtZuD6En8QtAO/zRU1+5hP73HMw5+H131ZmmZnJiM2CEkKdOOzi2l
K3PjJuKsm5nGFAF8bmui3DHup8LFJVhSQy760cSkFWluhtFF2+mWt4UFCCsQYjqAUt8Jtn44VzGA
ugGjeyuOUIqj7oJG4x28viGxD0GeGN09kTJQ8iYZI/LI33rpIp0eKUs85h4/UwaomNzpaLFZb0FG
b615FpjJzBVs2BsPTtcCmBuxY/0k2yA9TBn6hKRgUGHbcmtW3aO09bcbQeLJi5s4pTkfqgUsaX4F
Ij6KyvAIJcF8FkGghnryyfsOGGX4x7oC3lGi4t0G5OV4YFWYL+p1Nc1qUw1dsu/Td0WXPY8INe+K
kS9QB1tlJi8FN2049j3TVskoUi7I87ajuXlpK2ZaOhpI5BIqvzMucYMZqizTI2D3ezIlRrqp4nNM
QJpJK0MsJZoSiT4b/jkf7COoHJCgEpKDyB7abuEmyLzeupgzyx550tLYn4QRMKS/FyGczCxHUIRl
01wPUZ5tZyPZhY1m/1C81XpJSRFeA2AarqKJ98Bt9LmzEZfISmv0NCACQYqrHLelHce7AjfyZhbt
T6E4f1zFb9n0CJywkP4ovlSIFTkvSZhpkVHiL4CYU83nMHWmzZCWn5UKzyaq+Dvwf0yrrd7YmCPj
dVQiKRijQzVODBBbsFZlYTNGsb16NxhfmiJ7l6qkWVXKRBEzfeU+potZhd2qS534lTV317MD0G2I
jLO3Wkad8znLgNfJsvhwhfFimNGNNeFhiT1qsNhG3GCMPxo1oCcAXmZl0Um20MLKkCGK7OKnsBgv
zVh6O60ghDvuEjswNMwTkpFpJhavOVoMaxWzFh/K3j3q0vF1doLoNGS0RjrbV5tpFujlamvewyEv
7kwfHIxj197Wha62jn1sIJWrH6K87aFfNGdIVJw+HvMLnfnzQ24VePEA3BPbp889jnXMyX54ClxG
B3lLZatqz9nYIRp9SM1kCIeNvU9sSMS6PlTpcKSTV2zMkFCipkMFViaLmbfL+tNI/1aM7PhwPDab
UTD5rDHvEFvDmhCoGuiIfAlm4piNsXkxTRRdAdFNW5/N8wpq8bgZTBTRgqgm6MR8bq2G0oBFWt65
RJRM6GB3k2hv06E+FyJ2bwCnt+uYqYnouEw8BQ14IqtbxM6drsPpZEM9xhrP3Dst6JykhzHykaob
vbVVIW0QVvYGVhCGgpq5GVUL7hzsYwo1LyuyxhdRJY+p6aNEcEtiVZrmxieEKGxwOaqU3VLQ+uHe
GtAGSCMlVpD+CubA/uglLMAp7gMVEkfWBuyPEzu4HWrXPrRPRkqHKXEcptdp/ExIE/lClW72IqrH
9ZSo6oCnmyWXqaonrLO3gC6TDPSmWxPYDom8geJ2Ljws0HL0jkNeeVsxYe/hXRb3XUoZEJKxZtCy
j6XxFKSkgJp9gEHBEHjGgHSdsfzu6S7E+MPw/jaqQVO4NMKvZgYsVNnw1CN/8OPaPsTatzQCVxIr
4nj2NpD9u02U9Jo8OOwFQxv8tvuZxo19jPOk+ct0cH3kLkYEH++gb6pyK7vxSSGHOgUDFsem8lGa
L9im2hYERyQZcF9Os5OonZ9ZTm82K2ljOrWzarmJHUxa1Z45zKfrQcvB2uKt+AX6FnGsN37+A2Ns
Fsu3DQUVXRZDgcLTw2GR1QiFE8xNYtSsachQZ8hLnGVBvQe9xRyjcRe8b+6zDuQe+2Fj2X/HxrzF
IvPRU4OvyNqCe7i8SUUzkctRQCeNUijFg8cmccwZaHcvbQHuP+7IGjbalyjvcZkOoOkDL6hPIOvO
WQUC5PosroMzrj4Glg4n4pwOzen6yF5IXtdHfw4FoRJOndJ5tqb2dD10fz+abcc4IslqxyhFPLWw
18KLE5nZDZTP/DhyPymHAD1bmWfrMkMtW3l43Xrq153l1g/XtzshPdsn6EhIG61OcsGlXQ/OhF9q
9ee5iMm6jyPxQy0jEneZgYx1LAmAWy57RWbKqr2CvMN2PNIGbffdYgdyxwWifX3YuXy8uSnV+nq+
mdYPa7TQ/i+mGxrdIKGuD6XXgerWTbC50qqvGOzAG7A5/XW8vmC51YMW6DlLW73HDawvzk8mQcuj
Pwdn8dBcTU2uWQAwJJJCLwMdG0fjyRkxp3nL4fq0nfMvEyv39s9LeY0xxA0H6qyyXMJy+Wy868dy
/aw62zt7dhrt7OeyBZKdeMDyI808O9BZySplJzfXQ7c86oLvZqF+JVM1s56hJMphyZOV04yk4ap1
QLFzIPdqPP05hG0+nUzpw8UK9Uth1MapThLjRP4C51zK9dnQNdUA50ETcghGoE+m6L6IKpnMtZ4a
vU/w7Vw9Q9HiGboeru6hvx5BwWcgqm13q4z+vV/cQ9eDb5XcLgPR7CgcuffRdOCujvooa/hNRTrc
EWUTw9zV9OVp0F5Cf5p31/84Lhe706Ay7xso226smW4PiyvMrDDY/jEntctPuzqUrDlgLnt9Pvbx
axpMRFMu39H1u7h+UWPuFDtR+k9g7XDfRRm3nAbflp9aYn/9Zv7b+dtNoA1q2CdL2u6/z2mfPhFl
89EeyFBaX09kxV0DJefcdIeWgiC4fiCs4//+qK6fEtb5EaEc8N4j24m/PoLrb3n9fV1yME9/fnNu
2+UuaJNjMY+bemyhW5vO70oGNIpVibKvtx4tdsS+SwaoZ7fU3g5TclO7710cw6oeseP2GVLN6sUo
iVDIAjilttbI6oL+y+RbCZC0El06v7V5zg2W1B1aRJChcmiomyXT5vbPQS06Qh+mX4eoL3TlsBWa
dieyFNMnoM5OvcuY0GlEQtkYzZ0dRw+tYO9mJCz0MExj2OYrg0gwt3MvVV894QdmxWTS7mob0gjF
O6GpOx2Wt2q8zcry0/KtVzO2xhVJluz8pvRHYb5mCRoJGdRv8UjcgR+Rye1wCVhFRhZPKSE8qEcT
NVnVZLtJoSqBacGYAJ++GB1QFew8W6p3DM/dbvDJgzM1w6ZYDksMA6WPPz5ntV3fxG1/2ztTcIhl
8tJYs49jItuacIrXUIT9o2WyvsZmfxwCv9xbDuyNWT2ERfCcOQVArTy9CT4M+gTbuSgOpN1NF28I
qL6C8dS57q1sP5X9GOhLLZnqR4mB3rXIz4mnPtiQ0Ls2YPAOzMxtFxYtXBCSNWhM5gW5QCLyY3oO
Bt9Y+5TF3n0pH+Yg/00zWqMwT7iByvhXN1CsGDONfnPIz4GngrXyx4OX1ZegPcKC2BPXQN81EBUf
V/+Q+wV1gsKw6hZyyda5HYhFoeobb031GvmM7fpY3M4UGX3bcklYzEUZNSTUzBu/JqZBstYBg0YS
QF0VwFrWfYXNfRlo/+q88bkTwc+RD0EnKA6GyeREFB5p8PkpKMxLI3uEdbOzrVtNADx76jGDcZhN
3aMb+djoEda2MsSiIZHWKGeDz/dljiJUbWFHgoD31bYOoEoHnKud+CiEhoeiHrdJxYRJ3fRhtueC
/+7SHlNMHyYbMBa5rbxzk8Eq8IhZHBJ3bTWgzjIPuUNtdpeiJjwPTW5GX5TW34e28wuYBZDDubiV
MxpLwgvONM4PDrnkfTHf5Ay08jEnqMdVn+Vg3WFUfdGt/5Rb4XsoBrCcXEe60t7RdNCv1g2aiRqx
rMkkMp8IyW3bfSuGt6oqLrzLlTXSdI4tprklypTIlRL28pILyMyOTskixmLn7hPdbvA1xOjepUvh
mG/NgzWSueWMwkc1joTcRUDtuWjEnSJ8SFX3pucIz0OErLrr3lrQzuAqEf3bxCUWQTAgYI39Va9y
BOZpQ6SgNt7bEkBRZFUsBViHpi+/6vxdFDCUSJrxl4lWD4rpsPVsxo295nYgBguQkuwfIGWCT1oQ
IIsQIaZWNsCWi9J67oKS7GxM8QASSEGyW0J+iaDix/sNdTLTxWKcboaumzcMSw4z7F78yL1iLmoS
uTiCZ8rKb9l46XoU9Vvgki1WjyExJ9ZXj4YRusp4V1NirRicAa2VIThCkmHX8Yhyyk3QZaSXOU/m
m6EYmVKNeyfHi074VHgwiYRY+b5xyqbGOJt2fE5MSOzxZGYPWKwR2bcOwWNoaxMCRSvmdXTjUV1K
5e9o8X9TWaB0HwD5c436dmydVPHKLOyRfbE+Wy5Oo7CgshbDtzOEGL0aGhKt80t5LfHDrflepqSO
a8T1g8+0HwQGNF+wB4Pz25WtDydfq20QT0Q6I8V1Mdg4Aca4AnEl4BQmvzbywWYVZvzbtclYxI/K
lzSdH7qSbmyRM7c2e9eC+StfWTUQ1UU0AufyDAuIrZo/navBvKAn+BCmg0cSoQtcIkPc9dK7N0M0
VNJggJ8WmMr68QACH41fQlugL8iziYJvWD9oxQUZRYC8CMv1U1D/nsUos37r6Fifua1tUsW3Sf7l
N22PedcqUOVuDrExip4a7kGnMmy+Ezkxr4qWDNj2K6GLgvHxO8jmamMAGzRlv41d+Qi3Jt+QN4TF
pzDPsIfv3Ub+Zok5d9zIdgUpJiLt34Yx+GJJH9eOYjKIy/pkFeYxy37nnpi3k4atI+Dpq4yabACw
bndBR/dql3UupSxLGhdSR+IjnMh6yTCH64IWbzTiUxFtqiB8sMYBeIbBXYaqFm+OOdncBoOUetT4
8IfWwxgZoChakC5temlzr7gT5YT8nGQi5pnka/GTLOk/SDbW6z6oAbW4kwP5HXT5bRWpteW6P1vl
l9SZA7zawjuY+qsNuOQLK9yFFfwbBznAOuCtVT2CO5v+OVOl4dRUyXtlNsB9EGY3+NzHiWGd7ubH
yIsEw7pUbx0VY1VOFeY7594dNBmZDSKzHJFvZZILONri0mWIqKcgz0h1PDhOM50NEXwkoXdrsAvb
CBeJZOk+l7lGT5rlPs1SbmjxMD5EKDuGtj5MaZSRWavu5nh0yQpzfqd62hOENZ9dZ/JYvuxhl5xy
JEAbBSQt5S5BuAYiSksyMNdV/CP1tkXfYT4ZkMjVw8r1rAuhjUu8liP9nedPn6QDPlfDbQfvZTUy
SSC5MQnX4wB8OQ1h4xSaDhwJBSWGVwZf6cM87pWlzRNtMlyAJt4z+ALYcVvxmKb2A2z+YSPdHzn9
7VW3JOFcDz5ZRE1eYvQp62cwd8+MGZmxr/wegX9Gc6geYlJYIo9clSWGJ81Z/OPvQkX1TTS55t6P
7BFviFhuhupgOPKWZW6dJ0N4x5xRrIgHfsrGj7S/iezG2/aUREg0I28dOc5L2zN5r1GZ9H7+K4wQ
fjKLaA+zHN+1pT6om7ZWLH+aGCYmhGePEUmvzkjd0qaPjuT9dP70WyXukU7l2SjIdS/8RTjh/vK8
Gfkg+Bk2ykdtsr1Ke/kF1u1SNcgE+67feE72Udvuh6bjsal7o+dexFZz4KwLAuPWTolmh4jVoBpH
4M53srDDkbr5Mft9YxB8nQkZo3G1npAUrGiZXhzoIWtUVVuvcLa9FR4jARDFllmzI6yeVtJUvLaW
XW0HvyOiDrWzcApyhbwB6jQEwkS4976VADQLMri8RDtsACVhipHwAHPUNewG+pU/gvJQbd6cExGu
crMgwcxPul3q/SrHsdyY5mdT9xFiDJTBdWLvBoGNqzbDX1NdIlrBlEJ2mQ22jUsc/fvSMB+s+exD
ntc0LcK2ei6k37K/miELWE6Hx0uaZF3EdX+6PjfJDKbVxK7rVXZQVNprH6FIs+F0ff7nkNYJtwuP
O71R+ic14xFJrImkchr/m3n5FwzC7RD8LXu2gPMN59epXX5QqUpos7PaUfDwE5aX/hxG5F2Y9IJs
XS0/NFOe7A6jC8rFhPuji/eAVgZwBuj2f8jaZV8yoy4DTfhJOrKuXAHbV7b2wNThRODQxB4zPSM6
KvfX103xntnufEwLMZ2cQU10cigE9eyRXx9X7YmR/8DAjcnI9akvliSdiiBImmXNKV2aHInZFPUB
MeOKlL6MgCDATmmpsX4u7RGEiWzCr7SRvw+yN1PkMBpr0rKxd5edvIqci9VLKrVUPnuT3e48FU2k
/3FYAhRPGqFnlgqDCDI2zlkGeixZDtdHf16rzOmhn/BTtT7ujCVI4hRHMwIMgfbqr+d/XixbUBGe
RIeXTXy1mgyKXBCSvQQ8aFUnrO4Rw6LWy0i3bvv+ROoTHtgyQLnQZJgfZIbobWC6ZWT8PWH43alu
NAbM5ZG7HK6Plj+BEqo/kLfpbrreJccneQgcf/F7DWhynCELTqZN9EomWnd9xc5fAfS1CYB+zJr4
6DP5HBegfJRPbrHyJthlfpvfX18jIJY/tvxXCzHayhwEDc5y+LIcRxHSCYs+INrk5EYj9J/m4/rk
+rILNO6Y840hc8XruBzavx/9t6cUvN02r3F9Xd+fUSmHU3ZDzk53Mhdk/vVwfZnU4+ioqseh0xgg
2CbkmM6zO8tNeApg0Yb4xYEMCTp3wiErd3mP7qytk1gO16fXg2h6/BrtJa9ZieEcDicSJq8//x9v
YvmQiDD3MaYt7+P6X8A8Ap2gZE6mnPTk4NltWtw8c70ekjpmz7WqGvNHEbNZ0T7i0zQBxpABkvNm
H9eCcqIDrginrd079Fmo8ypa2sZIN5uskrNlQ0tTQfYrV/KDGohEnHkCUlVAiK5SlOzlS9VzlhBj
tSb5tQHaZw5MegayXHI+LlWCQIxm9hIGw8Mx7QpY5HOzc2b3pmdH06vSI1eFf641ks03gTrsN/c6
clOKk/iGpm/LK8c2tV5IF/syJL+BGAMQzhnS7xntPJNSztzRP8ULgMwfIYYauHAagVD+f0Uj/1+i
EXQb4Kr/3xzim6+yHz7z+T9AxH/9pf8CEVv/Cv2QkyVcdB72H+lIEP7L822fIpy8Z9clVfxv6YgT
/styydkyEUQIYVtm+AdDLP7lwh92QvjEljCt/5l0xAGq/J8QYrDbwg48BCTcHm17YXP/QzjiCCeh
eI3i06S2WbmcYnlTg9oQcIkrApiiMD6xLW9PkgiWogbCooMyOZjqMTWAuhqTOpY9veOwpWg3faAw
MqwUdiB6jUw3kE84hbvpa5ozkklrkmdPudGT7kMY+cYU/UZGJg5Q8l6OUzN9tfYutQaNTufvr+Tf
gpl/CmRs9Gv/1+/JJ+WB9mIs4VrEZv/n7wkZdvZyOxBHkqzxKnr9TqV5gYwerX20tAuRKtNaD2Mf
9giN1tjitbgKXMZp3YYoMnkoLfO1jJyT9sx6j+K24DJf4jDacEX4x5bm3XAaQutF9H63Jp/tqTTM
D+Lq3IfrAaSfWIlQmUQUwN2ES6Ds6ZgaBeyquln3ZCBuAR+SUTrrfLoxZHWc6Qof2D40W/SzWMQi
GwZQhwZGpe6v3KFv3+ZzyNiyfb7e7sWyAIQ9Y4gCwNbf9/iun0zUzZV/1Mbjn5dDnxgYXcQUVD2R
syEOJmiR9H6XQ5L2WCKtkEJ4GYNcD+NSDzhR9KjSimQvr2dQbJHZRMau814dat/+GiscTrNLA+26
lsZY7SszDbfZsqgmA59ZGfogG4VpknEQM6gWVNlVXpZw/AKP+oSNUexJ/Wm5xUzx+igJOjnpKSHS
opAXIcfoVFeEirnCqbeks7DgL091b4b/OFxfM2qf4drsH+qiTPap0z2o5U91nH7LPhu3WoIrS1Jj
VtKh/WrjR/Yt/vCKALoYcgs8jAGzX8O87nR9NGsWru4HM8Vx11s4j4THdDMmuqOTEPZjvWghpoQZ
QEg90nE5bCaDUXpAxPXadTRpF32zRN5Z22v9ea1EZ8d6NHte0qa9K1g5z6Hw25WdjPX2eqgFUx8n
rtKb0UAFNFQdFWU9vF5fuh7iWPEfC22ALnMetbn0NeUwMGlYDnXwbS2te1kyJY/dn3WO2LFir+1x
UiEt9tHMLHGfaACwwHoWkw2gUq2+SZ1w2I6Nc9NW7cIxq9YoeH8G4t2ko7tV9GSwP/xX/VunqNaR
srxWBs1ImGXZsa9d1vMULElNNANJy6d2vLnmz8Q+m9NqXIZbXfgaiqzYRWVmnjr2Pn2hxZHJNKTQ
ORY7hkDPcUZulfQku8YHxEYpTrD8Vg5Fum/CeANTITjYBLCvuDYOfka/xZCKfYEZ8qOpJ0PAtf28
N3p5lqbRYomHp2O0SNzK6OfgEl6kowCNKc6iPZvF9uQsozxlxtjyGnzDEKgfr2VsDeCcmE6htqL6
wd/3j9dCRwuVoeEa1DZpJH6vGQl1QncjC7lEixE/sFlhQLCbXTAATHBD6MWCAMmmSjd23b+2af8L
ubzBRPKgNHlGUaDW5eCPN8OUSNwNzVNcz+MNE35myfXOmMqXptABXHFkpNdaEwYy8XnB1ouncCVk
/e5MibOzGc35jUf6ZZwA7yMmbL3ELXEWhxhlLO54VlO+0hQrdiqX+jjGnxUOhFOzHCS+7smcjzlJ
kutQVuTULTdKFszm4BYjPiMYl1oVj50/+JuC3d3KdSGFFeVzKzu0AQlNz76aR5J2axgdSnnAPZib
OqhbjI5QriqwnWMYvyQ1ZaZiriv6/DuMMfHP0AjzyMA0Nn5lZMlPOs52gZ2dmZ4mtDDDt8R316Vl
WTto66/seqpjMpFCPUfIiAPfIV6XzLwgJXXEzgQwfKI9rjFQSWPYNPTy5ymGD9E4L6UtyS8KjH0/
NHfV0Cxd2Ohr9p/cuPyJ5LnZ1tDQltOcHPKTTNtuL4BAlqYpto2M9SkOoVq1aM/oAzM/7lrxZgjN
u8Rwl/luz/kwwC/o0J8PCSNITDA2zd5d3NmvZEW2B+4TF9957Swq7VESHhlWjNM4IS5jjtbGho6j
bfykvJltzaZz29tM/QxEbWELgSPJzU3I0HGjm8G7s5CFuRiQ0EARVz7D9eLLmbzcO6RsW9bAtLfS
cMS6DDVNiBldvN+SDYyO86Z0LlK5alMK87ZInHcXDRbdOyjLX2IGbRAQgh53GfUqHNTQKr1bAaCD
9EzyUnuQxnkw4nXlbzhz799ZjpEgRURrF+WaFL4Wvn9lok60LaLlUYBTOdu4wOfwQ2XVLjXy6FHH
7YAGD6hv6I33tR+DIc6PDRL7XSbk1lsmgYgVygO6pEMLOaqv50NW4B+2wgi/uMw3Vdr8sK0Ei20I
AdyBxtemlC/J2H74LUANJ3ZgHygDiIuR9dtUjpr9rFhY3qg7pnkbmBWS7WSwDlWkb1VLBylvoHgB
suuckTZ+3amtNkLuRxrRbJ8ukxDYbTJspnU4YPrSQIer2XjxUTyRK2kYj4LIURlm4q4q7BMZgesA
RpshPqMo5v9rZIidjf5P8OetntxIf0zng9/U2yFfJBie3a19YA0DKj1IA+V7alKZTRcE7ihDKqcB
nhg9kJ7XPIla3ro+yHv67UhY3HbbkrW53Mp2Tl/dK1sULyXSTjv/QRQL1Z5gz5XantiObfugK1jY
VX5K9EjSfI6PBf3f5EOH0mp4NM1W7o2hJn1m/On13msqGVthayBsNuW0tNwcFVdvIboPNXkMkA1T
kn2JCYNFRT4AxkVBgimNfNdkUNGA4j83VGw/ZHXvJZcIH979FAfvRE60m04XwxY9SU77CeX1mwzr
fu0iGmUv7rh7e2avTJLSW2aHzGcGPOdJIayHuZP2Q5FMe7dagj0RLNb19NxM7OTpPH1LxAzVnGLz
DsxdBvAT8mQzbOaF7istj1gZvxTHrMYI1H3Tf2EAUJK700f7PvDweg7OtiyZBerUrX5VHZgzDE0Z
a0wWHlTFzMXLIwQ8knSawqAEHiIEDHHcn/2wYQl5du3CPoi6ILiguQ2YCqPnakLIe0eCAkEVhVg4
zHj6OUN0mIL5NYAsGKgBnMRgbFrRcZ56GpFW7d/4iGTod/zuiAorOl2+uR5m7RqqhXCr257suVVp
dCXd5ACiSe7M29BPxC8fzyQUFE32l+2eStIMVvThwHSizqv9KN9T/mGqRjtSeByMui1uwYc0PbOx
tvgIwgDgGLV71v3mS3+qnPERe2yyCmXxsMBDpCzKXWdneEJDd5Fmv3TXOi8m4VhaGzWX0PTC+UMv
NBIrT/al5+wa5i9Iwx59jd2w9K1DUZrWOs8x3+YqvI+jEge/g+pOZWwYAjCL5RisCSD8wqxuNbF4
1CoQpLLZt0Yw3QYCwXnVM9Hqk5Aw6AGPYkAtlb9BwV4ZfvZL9DjpE9dBZEPCF295gzSWJnnRPVhV
hGl/ipeA6wFFcG0O+8iAbhAhOkxtFEYtMXCk1uXoZasf/fx7LgH+x6W4m5uwJQEEQWY2NC+2rV6V
8t/KOnqqbPjWYY87nGYR8a9FewjVa12C9lKgcp052iN7pF2PHYupxtpvj2B5sbM7Zb2yrWLjdNd4
qkavJtcLVhT6KZdTv/NmO9tOlqJ70PV3KHoOMd/yrgxkucux4cTNkoEBjsrzuhtHy9emqe/8JXwu
toFAWrHeIus5u0sQsSrt8saiqZqEwVc1/Jo6+4X1Zu+E9CiEN3zX9nhstOJ8TWFBdFoDXtPGN4EZ
0y4u0HVPTD8MyKRhFd8Y+aOmzL5gQqAsbMWmTPXFstNL1hbRSphkwCXepy7fse8UOF8og5hucB5O
59irLwkUDkOaL0WEVga1EhhW8p/MOvvRmCDGxIgTKg70scywg88Rvvj+mpaHqoHu5pzEfLeWvmHd
rx+j/M7yjk2MkZEJycdk5ZcWpPu+kA47OS+9RY0/77xcPNi9SxT51HAfbhybWwqxn5p+P805RcbD
QQuiySbfYOPU5Grf1ITm5B5OwsgiNAb5OU0/5Ls5TKpZAsWJoNdsHNOqNmlMzPcYNmhnMz5qk0Iy
DrKXRlaPjjdNx9Z6mHLq8Zbf2YOFvHdLH9oHFBJReTcGJlm9BObGdCgRzg0nfFJYq1LIKx1WZLD8
Cg3BxtGZta2T7s2v4nuF5z8iEKNBvbAllPfSqsIllYd7YW9qiVo4/Ok6tX3bxTiloTACGNFYKO5L
1bzaBVHbOHqZ98Yed3JaA6yYX4NxmJ0w39TYNfbDOK7KGmR8aLqKnZ1xSSKz3almDkiYa4ud9iWx
cK37nDfLR8q9UATpuotqtCyKuXnZ0f3PF7lKKe4rw0mhp1ITD117FwxIWdWAhdlO7V8xqsKtY9n3
pebuFeQWuT/eC4lJt2YbfEbx9OgzFVsLyV3ClWi98/wzs3xvM6beu+cCRjATZC5hBenNQmhXUu+i
V0k9XRLMA83JIVu9hpMjXVHt2JsxFXHHO26OOqZyjC14O2l/J8llnQ36i4b6HuYUOwhzndi2XkNU
+kgfSKSdPute1shtDzhb0304edEqJ15h22cp7oBpKUqYIULQkp/oxs9hEX5WCJ+dgS1iJat4Uw3H
YRE/hci++JjCe9JAb/whO1rV9yS7+dkwqDnoJEP9OzoxROKiEKgXZPXpRd60zcX8YDA3pgPgba0O
hVniLeA6LfZCaYLmuL/Pg51u6kgjfBhSF9QgmoE0S4+ODaouMZFwRiEqXppWKNtySni/AHPoeHlK
gFK+7/uk34+Kbim68kf0qS+lkwb4ITGt5czXyvrLEYA/2ItgMLe35s7155+j6qBRZT4X/fRTDsFT
2loAAfI7O0MhC16cJnkVRkwaf/pU8OaEpLxUPg6SyHiTnT4wBr4neqdcu23zxD9M2YS7Z9sF+ZvZ
TVsyHsI1iUBqYwYUeX2VJ7ueOLebqn9P5VQeixgX+GzYWy7jkq0uNXR8FrmP1juaF6F2fDewl2Nq
yESzlNWmTrBkZ5lYzyYwiYokJVzSmERHNpdCzgCP4gnjPxW2F9YjmJwg21SKLEJGZc9mXGY75NRw
YTPIKAlaMBnpu+V/xVGCCQRdkucwz+t813vvdBA5XRWZgTP0mYGCZB70MTGTt4pUnlVoVDd4dIMl
J1DWEty3qnIqBi4HyoIBghtz/rrwufyXDxLn7o/gPNaaD8MXKHwkO3A76pBRQV30OsUtwBEksds/
XQ2mOcpRZ01VTdYLtAGmTt8EsjyRnkyQ7ZdBL6BRtNMRtmJsdL0HzwyJGxl70KOexgPLGJ/a/jWr
fDSy0UvoMM9XIfg9isi100bI/6voEXcwHA1MnB7bIrCqEs528JvRL1rHSziGKEqYfcxEJTZTKdZm
Rne+zLtolS5hG650QyBWpj1WqBomxeL4mRJCs6lsQEuuj2qqy2328qwTsVIKZSufWzSZXGy4rKMu
iphzujN9N1AeZq2QgzcCVf/gQFHIHH89eUmMPj/c1ojJUEnVH6HNL2wk6SVarsh4pIcf1uQuRgM5
l1FC+8RmQcpe69h9laOV71XYnOvJ+JymjjW2/5miw0vJ4UEKcNt6WIrmW+4h42A8YezG+Z8WzzMh
ggIBZ9Fj0x5D/th0sIforlURDTs44yhmfy6pXuNO5/P0TWmRGM2FgRUOG08xRGw00SrKJMchCHHo
O+xDbtpJ72aHD5Aq/0VZBFS7aBQCFkpWPXeVCb67Ngbx3XMT1UiR4CCg+WvACgQVGv8p+qauGknR
mi/EGscHmUeQ4UOiDQyUzG136MLqbLtU86Au1CG09Auq0Sd4Ffd94JqbRCRfGL72ZIfnJFx7F082
r27iPmY4bL3htfLc+84UZF0hm6Gm8JW8cf38qXe4Wkaq/qSwL1BPQWcwvi8iBFAxzCAkqYRIE1zA
wiCj94jdjTGktKrUzf9h70x241babPsqhZrzBxnsBzXJvpNSkm1Z9oSQZZt93/Ppa0XonJP+fV3A
rXkBQoLZpzLJYMT37b22jd0xjvDlNyOrFh2xrpkf+7I/+Fp31eWxZpY/6qb4XLqsJZaJFdfQvZFy
Z8COQyzAqvyh69tqO/jdx6YQnwLjg+ZY+FBK7WfbzXcefjD2xd5as/dMROahtgmb6Y1MuYNLctp6
MFCPNNoryR80uVuNPNPc/MaEbT3GqIP6NnypnfiIkdJlEU2jqBvihxaURuL8FEN6TzuXWpkRvkam
/xCw4pStc6ewfmpa/qGU/7M2dp8coIt5z0DuIZZHrgnCll9q7SZoV0RWyuYleC5QRtGI0ZhcGWs6
ZnyL95V+N5EpfzST6pgyTV0XjRfsGoLSdmj9wzXr4F1WxeNuaiicUd9nBZLJgJSZpJRWRqZkMjxl
ZiYpw1Rs8FwiJl4lkkEroUxcYa0gA1go9T1rAZEsGVOOVUwXuKlhITooOMjkAWpR4YfAuqdfw6Ja
4yskIcMqN7YMfvFIgJlIgnFlJIwnw2EmGRMTyMCYjOQYbOtEtskwmZRUGeyf0SEWBM1MensOIEkQ
l80Pmi7jW47YC25kuvVKOFzVyNrcyb2GEkHC7FVnTXc/WvVzujNk0A2YELHTY+vZs5nRaIPurKcq
u69TOAsmSTmZjMxB1wkCTsboGDJQxxtAIMuIHX9JP7cJKgStfaqDDBUOiIMPE26CaXLwUECakdWn
Ax7/r2WXf0KgUO4iSBAWc9219pg50Z1RIWmaiyZG2zlMF1A/37so9NdWbBn7csZIjrnXvQuY5DPX
ItEq96djkGTWvbWwI9TeDMrAWs4+UFtCLZI7UgfxAWP7ETPnEEbQnNyiSAYYpTLKyJWhRvT5IeiZ
4bgOFiKPmkMmA5BiGYW0GCBuesKRPEwc+oi7tU8rUkXg2KMv9buCMLaZQiVW45T/26RoC+mglwFM
gYxi8hdLAAXA9dsHpPxmmBbw0KzyIXmYNeImgnD6OKIh35Qy5onq+DaQwU+Mcd6qLnheNQLBLhDL
Lg4hZ5OMjMrJjvJliFQM1RV3zamS8VLMkhm+Zhk55Tbf4nz6XlGWoYtsn9wqe8gKmqLDMlS7KtCJ
rsKVuA0S91tDTFnresFz4Zn3bth/m6j9nGtsuyAeTAKBR23lt+gmAzGQZBKYRHk3LeFZzJEcglVO
VOJfMb3A+xdTT0gT0ODWy38ks42SlzzMlfBYEVgBbDCtyh4Je7LunJT6HOXrXZoY2Z5/5dBNWfU0
NhzcGAiP8VCP97oWPQeFFp+8anrtkrq+NAXYTC9Ej2bJCDFXZonJULGIdLEZC5oVEjemGyuzA4+g
iwijIY7plZkMqAJn8xrX6KUL8EEcte506F0YeygtMQti9EkSa36ay6s2EAaV6FX/GBf6Vm+gqDhd
vbFlAq5lH4vmZxNqyM384PtYE6eWkKsm8Rf07LSLqw/x2fVeTHoi+zZliu9q9XLXt/anUZjl1a/u
C1MQxN0zD8/3uk47IQ/TYTuWtJpQVyIQGRqO0GvtZd0pyIjypHF6oTTb7kwZFteSGuf281M4J0/o
re86UuVwDa0Q/76kMm6uHvlFXdagWLkxlMU/ahlNV5FRx3I5OKGLHBYalDLEDlQWjgiW9BPSLDw/
fYkyDO2mtvRPFil4lI7GPUMhdBGw7oWMyrPJzAtkeJ6QMXoteXoxuXodayR0SpziSZh8HmX4Xskh
iWXotUix5shu4SYeiQeIdR+QSvnRQI8B4gYddNZx+pMBf2HAikNPrcdFhv+xqhtogiFDCOL4c0WX
YBfOn8MlPXchRdSlcr/0hokOkBgGBOXM7YgZHHvYQ8wgehlAGMoowphMwgR9FGsg8FIGInQBhOw4
jBfM2C7ly0RbVx7kmCiAmZ6m0bYRyDJRb91NBCLYMhLRw1GzjmVMYiYDE6GFHEoSFKuuDjdNNt6P
YuGYrO/tk4bEhyz7GsWzDGGU4ZXVXUpb4qklo9F3KYE7cjUZpdNmAWAEMM/1sGW1PyyNzxkloPCG
BDapbt0hMLM2A4mQOcmQqYyINIPyjBz1BS0moO2A+gp2rVJLbcbENjpYJE3aMnKS+R02ZhlD6RoE
UiYymjLCMIzocwkJoXTJoch16Dol8QQuPTujt2bqdel9QOAli6toT44bRlj/dapwL4iqFJQSUdDK
vEy3+ZGNA+S9GHaqLnyIWpoFbA/PRW5aF7SdT2nKAi+VSZwcelePaM4QpOzQ4tebNe9znQ+vZTRG
l5Ru98ZP6HYKQv1kduUgMz9nmf6pdfpAvby8piybt3Ub7L3I0Tcm8OXB7OYjSBOiuPHT8+NNH137
a0rQaCwTR2m/9SdDppByKhEyldSV+aSmTCoNc9rSJv4LTaaYdjLPNCPYtCfgtCLo1JeJpxQWs81Q
MQjklGeSXtbtFw9HYwtzOQ1o1ztTkW6+kBVXfo4Gi2e3/bbRkX3HfR7eE7A7nrsO/HAjUWejw5l+
BHielpdcWm6XuGzBTdXGRsTj05iSwJh+RBq4bBPU5c4ItRzL37Tr9IhwEUMTjwQFbp3Z/5RmVnvA
pSaAvkc6CtVyL4RO50aP35g2LJvOg8wqyJ5NZQhtLONoYxlMW8mI2oSsWjBwTO5lfC1CY+mStbEs
kW0bohnFZaA9EQDr8r0QgOvKKFwU7hQboQ012eOSW851iSsBT999ssnRnVWgLgtCBm1CgyzCdi1X
QCtjoj7JIN5AEMmbdtem/xnIoN5FENnbanAdzKDjY0MITeHv9KJnd3ssXUhDA6bzLqAsN4Zme+11
41s+z9k2TrVr2w/9mhn/RZMBwoOMEq7JFMYPvtEtQoYbWKPoTMV+JH+4IIe4Ee4lGyLK2+QTkynh
guHQOZoqqza3IclzbmkdQgmx6I3R2hMoDAHbww7ryQhkA3gIdDt/08l4ZEsGJXskJvefE9KTi6Zn
itxl66wxv/h2WXw3nfxk51vyWcq7JHIB55r93l2Met9oDC8VMc0Lec34X6PdQoJzTJKzPYxQfSfc
CYLhIkdBs9YW3dkMJQqnJgYQPY5PZcDw0wESJxmxXc8tOglM3t+gupH+Phg4lZPlLtVayvAycDom
edrG6LhLsCD1fYpPhIUD7Y0JAlmoHbOqH84GGda9DLPup5dGhlvrMuaanN8tQc/6JZUR2HlOXQ8X
NFERltedQdZFLEmx/7iz9pWSsXUa8+XRGdN5M4zLN2YbEJWb10xGb3cY30HPQaOVsdysuzHMktSd
WkR2WzPh3aac3zgk+OhtE2+rMXHvSUoGP8sJLwHgdp2CBW/C0O1h5Qv4P/TW3hIJBHIxpyNX1CiJ
sfwwJDbIhx/kwhFCyEy3wUnaXVVkT3G7PCCmHK6Y64Esu/ycSb18o1155yJo/LG4+pE1HiezcEvW
+LxhgtM+zXN0wUK5qWzb/Za0iAB6j4gQvQzvUUty7sPDxpLR2CapudMpFd1x1oAyvXRXAOr8fAaH
NClKTcx7CsaKVvc2FAnsVS56AnQiSidurJnbrPakq7s60HWnaSyoahc4J6jzwI0yii9+UlxBfYC2
EBiKO+K1JiP94OonlPHZRV1oWpJfbDdgZTGITVSxL7RoOJjEtnQlU2JGfCoE2Dj6U1OymI9zEdM5
8sA2AEwTmTvs3Mr5GuM8w7i4mA++XjNq0ldENUAnoq31czfZL2FXnP0sAikRhdfCTvLPecZvjcmG
NimAuLCz0ZHITqdBvwrzn/iUdidzvja0CGGUMeGafcJmSgr4vHIJtdAh8zKuP5r9DD668rUNlbq8
909aS9HLs4kOtx2A4uQlA8LQ1qhP3JXpptNDSlCiORFWYZfT1fGycp+SNbL45ritmQYyifsxFQt9
S+qYIyrwrenTPXAAjkDiIBOiMkgMiWYmKKQJrixjPKNLWfY+oQFQEJL7UPOe0GJTtV4GjWmyT+Gu
syh+OR3qnmkYd+TUtIL4ubZKiadyxJHs7fpeXehuso1xBQy2SYhbZc0U/SN9XyFrZiXaWOjCkoY8
Usr280CaGVL5dR2ZMO+94L7XWxMHVU8uH/rk1KTkaoK9WBdIc1eeSxqabfoXk2iGpSiaBxxEcrJ8
Kh3mTlNHB2QOD15RiJ2BnmAOlzPe5+ewtu2LiOJwT6cd85OevXq2hTI9q/AiQLGD8gHAT4zJ55LG
5pyRElcP4jJNDExlVR+158RCu0GO6rCj7jweYkBfK2GSk1stQ7TPjInOG3kr4cTMOxwHJPT+sDyZ
5MPCbjYvYZ+60COWN2/l98J6rkymtRV5DEWFkNTp80vSeVB0+H3IKd7HTp6fQN89hKwRGuHVW9+E
PA2bVTvYU/XTTOPvbq17uxqP8LZyG2trx4B5+tziEFhK8o3Zm0phf8tyH6ENjtdVgfxM19xL2yBF
KUIwQ6mDuymmugTaus+X8ENC4zHBFcC0mJEx+wRKaLxH/CWwQAk7hEtosqIrPDJhmA8g4JZtWAmk
AxFayWIhcUPwMKd1myeHSvCjt6wWgBzQUIsbntKH3k5Mzq5bwoeeBhnlu7kl97xGHlhgs+Qsdg9s
E9B+357DReDL5JTQ60O0aSJqKFXXWEzqNpnpib02uxnuoIlPCrZB5DNkJaDHBdMDjc7urimfwjhY
dn4cWwcdK+BGm4svjvfRNGgN6UN6KTErrIKC6gZ1dT852maRf80zwWqbGpDfzU8s+YNjl9CNMXwE
Dk0gINg1zZPr6ayV2iPVFjTRych3JuzTWPqU4mlHsEZGipzq83WJMp9EoMeyLVgpTdEpQs639y2T
CvfYDnRBWfQ66P3AUi4gxNZZos8bI+u+OKmnHXTwzUEfa9cauzrZIoy7S07ZTPccKCFV9HFwcCp5
1fJoTW1MpEuACrPEDtDbwO7zxT/nfRwcZMl7qpJ4H3fWd39mbZ/5xWEYS2NfWM0Jsdp8giL+nBpJ
tmMBP598eaG2LAlt6JwI+OqiD3iy4DhSW283qXTRqwulxkCaMECn0Sea0BEao0bZu4W05bPioOET
l0xYI9ZTqMMKCMBowbGSyLvU/eqinepw12neJz66jNLiFz35wBrIMWgfInlN3UTa+q4e/PGQSFVb
DNg9kt56K1toUjFmSMdtt2PWSc4ksSFaJG31XKApRACS2DrrMHB909wPJ+WrUBfPmFjmkyfVZ8T9
fnSbHsPZ4AC8kDf5Prij/9NS//9oqYXheuiY/xHubl671/9APg267/41//Ff/3lXFt1r8W8Mvr+e
85eU2tCtf+kCcp6lG4YwdQue3/ij7f7rPzXDcP6l24bh6iDwjHfF9N8cPv9f6Kh9HemvZ9sWxL1/
xNSW9S/TsVBmmwIrmeNYxv+Gw4dCjg/wq5yadRTEP5M/0/ZYTXuS0/eLnLpaylQEaP6vDgjzwGjo
YqXAdwu65kQc6MelKHGoZiYHqJdssyH+6rUe84UJNjDtqjUmW7DGxUC3LkzQM/z0YMdmFe0hrCVP
VoUB3B0spsKDzclO42jqOKT72n3GSv2Yj/bVjwRkUxQf+sd07r4t9HlLN1m2RhzNq5QZOwvwNxr9
e3yC3TVLZ/0x4qxRtHRJNORmWdATdewsByOzJqb54O1HBOFm+lAvy7Nm55/NWYv35U/Y7Ntxpu/o
SYtDbxW7qGFqjQCyX4dBtg95GpNDxyZGIXzJMhYwsTt/n6xI1nVQbzQyoINzps7ygknSfAqH12nR
08ecqW7vNyEKgyYh78M9U5iyDv0SgPTrZyK7Rsw/sR9/r3vvXAyZTOxFIjtsDNHqe90r9+ClEE+g
Xs0tpDg8YtqLik44Pf6THnXxPkKMwRSIFoDHf25NfX+hAFeFNrAyHNIskXIsZWPKGRBvXSJmmLK7
gmL4FTQeZQFIPZ0lMwVMHzIQQmhcww/dUOKwByGLFSQqmXl9aNkHtpoBaEpY2YvRIB2rRfZq9HTs
sDGGOxyGRClVLN9w5O7MpGXyS93bWUyaHr1+EuSRXyoimA2sgXS0Q9o3DWo5p+n3Id8AXTskVhAZ
jWx4chaLoMwErX1hhXgAB5oaSJbpXHpE2o7kVsVe9jNJNezMWA1ZjhyjzrcO88BrLGnz7FZgo3M3
9zdRRtO9JMvBtIftlETDMUsjFptZyXnFJtAhcqZ7zUSSkGADm2Ikv5yG7V0xecY+dvMdR8odw/k3
I0z6PT3Wr8UC8qqMWFUMs1z83Ed1mJDMVb3mYPax0RcI2dvkvjbIL3GqxcFwfzEF8QEhsyX8BcwE
s5oeqvjp61F1jPL+RY+zZYsaUTbCzC0kqXhjNgJighOeO+fQlm+YDXJOcoJgm6gEGWXa80XX3YhG
kXj0EZ5vomYoniLqrZFPA6pujXUX20SRdNGGNYZB08ZAqwb+d4qfWITqDinqtfWG9rWIun6jN1cX
Pe4uNKjc0DiIco5vcJNUtygEGQNpYVZ6nL3yM5O5aFXZKVmcdrAG30zV3HJf8yb43jGArfWFihWK
zF2MCBqwFrSM2f7hFtOdqRe8djKSe1D3JF/SqdsYQ0qwUWsUUlrX7wybXGS/wthWo/pEFR9CBWwM
E7Nj8lLb3nR0K3N5aNDITn3RbZqhJukFwXATY3xiwtVsF5iPG7LA+dVgtU8uOOcavAldpq8xceAl
pizM03SKaDa69ne+cUTmHXzFFDteV6JgkUbfjpWVFlLtKqzjxD7bhBTvpMtXJ2snjcfXDHN82fbT
we5ZJy5Om68RK5DUGecSnFaOx0REL5Uf3cPGhnPhuRDDS3a5OK10WT42obwQjFJaSPaYos5dG+50
q5j2lZ+vQSOOO+j8JJ1lL2HJenksJnNf98EVSmCkEbbbtPNxolKeWXAn9KHbCUt7xf3xlBIjbBfx
tchN+6phvKPSiMu2DufHpJ/vIhz8WzRsTNSSDqutzoI1ZJEOYn2nO7G3FywW0PoGh8aawb1PGw0l
h5011ygRKZOpDs4LdRwcCxQqMLQvI7aTkrlJ5jNLGW0WIX6on283qUe0QI6xYL4/5/0++cRfrgsm
Xpt5qdhHPY04sQUPqNoyRvNh0ZzvZhrsk8gk4FH6M1mN/T+ezbRxcrTj1s9uWLCl1m477efWvxoW
ptkuLdFtTBgD4KmEV7yAR0ekw2oI0MbWkXVZGKgJ4HMF+BtXu48iWEHMGgljoZToSz6U1wnKiGpT
XbSgmVCRISxZYBtgqeGikCizVmbL324zuokUoWiUipvFBbwzrSjDwJaQI2GyNE8mfZ4qD4ZdKJaP
JblA0D08gmaXQ9TG2QFWyFXXTOOkLio7FCcrjI59mzv7ojHSU22f2a9QvNrOgxOGn7sAPftE8ROZ
ELq18M7ryFUwXZ1+Z1OF+aFJxRYEJr+cbdQ7oOcfJgcn8Frd1sqZZiaNBbRp82wKmUSCmmxnqq/x
wREF1p0Jxn3Ml5qY9Tkb7Z/lPNtbzXPgpLjtVU2qkfL9NcfW3XvQVcvRMrWiPAiJsaLK6A9OcMDj
vgudEMwPXgMUStKvJC+UfanPWz6w2jSo1VO2KUkzM/HCaE22rTtHX7kTap0xBYNRWSUjLqt/JPLy
68dAVJzMNE1PKDLt6QPwreGUE47iuAR0OjgSAkO/hKkzHDk4v+qGDou8c44xAP2djtU2LwaxBvFG
1KkVUrQOUqhHag8wdUwzHYpDAgAgkKl3ul38dpsIAe22NKiIe+lyfRvLpUcukVBLhUZEfUtNXKHk
jusf6ru5XagVxu3q+1aCQtC19SflslYXCwTSzSzhZwk6gJmUvBBIOLKkyhqdqdrnPimW8teIsRq9
X5gBVQ6a7i8FvlC1O6hFRoiSblvr4qeYIUrOYQ+aPNij4Y2jb1EWvVH79OZ1Lb/fSe7tXhzkZM//
fTVPh4LUTXnPhNdroezPXXntYOxcFIPNxcH11yPUfZRWd9bQRgmraetwe6WhGCQrzZxIo+XVqEv9
9Y7vL/P+Fup95MUvb6Pu6fP+kzeyHPvtcepl3j/O7a1uj1G3lQE4S7oc4T5PiAX59/f4H6+qO357
zfeP+v526v73G9R39su/8cumehRW4IUZyJROl6zRyvev8/bSvzz8j//Jn+//40P/9KEh4ZNK5xFV
mzExl32p82Ql0Rk1zRRSsyFltVmag7ojgCIAtkI+Jg9jRB/UB6Ozum7nnzhIOOQj+4OL7HIXLsAD
vEzCDv+82VZM8bQ6oTthYMBEFD4is5JYRLeEbKBR7QQxKl9FXVcXRlQMhyZAkA3Ej9DgzOsgM02A
POpzMcp/AnAoMg1BnB6nUUTCUruaYRRyJJ1xLmRkk8WJCDxwdUUd+A6hLOUYrjCAihE4geGk+SZ3
QXVdXWhyz79dvT2lBAN6GDqmReVQnNRFIzEfakukybSxEuYBfj7lJ/UilIj9ea02YcdCVFKvhR2E
W9XmL7eOnvlS2ExIFLFu9n0TWUj9xTEWBuMIT06faNmxG+gogGzzte2Uik/xEL2GArvXII9GddHJ
rYTJMAxyP9mKGXDxLE4+/LGdvkyQqMjMaP3+EMkRw5jEqUPYVnkVcmfC9QL5XZjd93zUSEaWr8XC
NH9/aarfKKfcoxOP35fRf6hzULvq/whS50NQj+muUAOCuk19DYy97pHn3T6fkGfMYaZDePsWkQUy
P1fgxdzLYYHadM0VV5GZ0stgkB9cqcqLeojCbzZm9lJNho0KAOUlrRfGQF2b6v3suUekEE9Tk+yZ
EqAjRLeagxs6KB6fUGi+2AhJu3Wp2alP6afEfJo0DdTrq8+FdHmCeXVdzKJj9mY+vj/wn59WXS36
/i0x4Z1NZYnIu0zSv6h/vTxDDRJkqbUR/5q6nmL+oh2RHyrsm5lJYqe+NXKnWM92V4x3ve5aB/DS
fzE9R2lmZV/4WUU5vPB/fgmFurxdVVt4g39kQFWsmSAIO0pRtdYu4YU4haBaDljOIs6lFV+Z+mXU
vh3qwHZslhdBab3vsuo+dTHLn/x2Vf2v7zu0PHz+dFU9WD1E3Xt77m8v1aGTZu5xpw45ta+pD6Ou
5kAMkZsmHH23I/L9xiUG70cAU/b+eyGHcMAaEconH6zelrUmR7LanNSh9r6pjm/1aZj5/X0AYsrl
jW4fOazIJIZxg3Ck/6jIo4k8NiItoB2qDhPKJpgewtn6WjZFtffBSR3KNop0xNxME943A/mtxetA
sUQVW1TtqWrrdnG7baZru5sNQd+Dtua/j0HqH6ODyClfbfpqdqI23z89wtmrndxNZQd0ie22nJed
M1HMpyHTlkfH+vaOM6WQKjxBILZ8A18OXGrr9t3fbnOBeq2L0NZwC/z9YPWWt6u356qt2894u+P2
er89Ny4+9fRCGcMYM9XA2btRIxUqXFdHHt942p3V9fcPv1REjcXaiFrzn1/6tm+hMQs1rTiqfSwW
OpoStRn1PVMZtSP+eVO9xPtQNZVze4AOulGMz0TO4NRYoq6qLXXb7aq6TSE//1ePUw8eg7fRaAq8
zX8fRoPaQW/HTODJ3fh9Z1a3+qLol+3tCWrr/VFq8/fr6knvr/rLo35/g9+fpRkQOQipNxY9kVCr
/KROI2pLPfdPt90eou4VahaoNm8X6ve4XVVb6nn/46tWCvJ7e4p64G9v9afbfnvV394plAM+aIMG
mTtrdDm1p5JgDgBs1bF+u1g8E//jKM8ntxvV1u22RUFd1fW6M1lBvD9SDbfqxW8P/eUetRmQ6bgy
YBa979HoQaGl3g6UX66/b6rj6pdb1XX1eHWc/fVMqIUTBL0+XQxKekyOyREj/lvo1kO2pJijQpxY
ReXvu5rimz9+wrYJZq7t9U8MJwA3p8p9pC4MlWxBvo1R4YgOA06M4cxfCqtAyGFqn4QR+A+DKOuN
CIYPaUK7o2wmf6snaXQEyDjpjv1UTAkZG2ZAUa/NqssyxwW+4y455lZ+WWCPQYur9HU0Y+ohLa3e
j+AcjYH2m6bGuN//4ffhZClmlJssqpZ82nj5yJemTq/qxHq78G9n219OuWrzTw//7TY1QVC3vb/D
n573/g5j6kOHRyMIVU8ey+rCU8fu7TrMEBZLlM7/igNV11Um6PuNf7z/t6c7djdvXMfFFdjJQU09
PYctm1zVI4eUsCYx1Y/qjlkdgn/ejEOCK0h4eDPg1aEFjSdqeOM6G7ue06ZFzugYvbnFhfQafmiU
gokFma94AbJn7eK2OVCwc0+jbsKzDOzT4HXWc1vFD0bjXLzJvzeL4TX2kuqrh4BCtDm2pp7w9kl/
qwQsOjk8b2Om/ofR8GiwLi4u27ggsbXABdjjCt9oIWB9WF/turYxcOZJR12TOuO+0/ozMQ5hZO9E
yMyw1ryOt3gIMz0k+atD/DeXDTLuDpxFVBJyCakMrYa+Nuz0bHCePXCKf0kBdCNYx3SlacGz0/df
wmjS1mFGooCN8nOizkaVb6AKRiEcvbKswAcIQHzX4cDAv0alYL4fopAqhYMEoNCBoQQYSGi+ZtuZ
8J+13ctA53Ghpd8iMmmDbEtq13fN8K+WBrl7QTXjVNrPXCNCMNfQfFSYNOLMfs4cJAkuhbm6Kt2H
IUpeo3mAFoF1guLAtiWcpXfqRy9PNl4S1+vM4Vsld3AtCPQpuvt+7hY4ofrOTmygXAGq7rz4Dvj6
aGuowMtomnZKAzKnxUNd6v6Vdd+b64P71kvXO5AYsl4E9WtjzKwj0iwCrjPqvAXBAERAtosj3Xq0
4UMvw/alZbDwXSrnbbSqy8JBSW8R5j04u5zgi91YghEDYwlTOsvRrxNGMLoYcsAYpCFlC4NQNvJW
EcoV5oexrL2zPdcWhrti09TtJ38JzI1LOM3W8vwPidSUpHobPyZ2/xIRlZHmk/ax9CUmzjM+amWB
PUP4iN5Z8px7I7grlqbY9SFs4Aq3yRzF+rlobMRtg4HVCUGZ59evc04fu1rI/64my0PwkLcXF3HB
3tGKL713X8wtLPesa1e0JCiUG+6nfDZeWX2yqpQkyaIdDlPQkMwIh2wdFJSZeg3VsDF8c8bMI4i9
PAFMcC61OaKhrIiXYfSPEE1QeOnY40hIRIcI+q+4NH24jyyjP3ZAA1bmke6ittWq+Is1heBUKLDW
fXPIr1aH4yBz6FX4RvNlMdvvuW+328xwPloYgxc6+m5lRN9mU/+WVKAhG/IxT4VdoncqERuI2Ljv
Zmrl9FsQeo9nHwP2B+LzLu7I8gQr7q4cwwvRS+1hBJAxlXTYelGG+7n/Ebpx8ZCO6XfPkGoTr9om
TUlzrsNb3CA8dsYPotfhPWJ0ZqRIqSBgUeY09CWlq70S+Bi2TV2/IFu0CMkDYKNhJxhaRA4zO1va
R69LRxCJb2bMVbNk2wTWS7kTJal3qdN+dUZaCcn8EkLQXC2dAMcqvmpeD9VXQ/JKBi905rl6K2o7
ekz0vFlVcPsgWTQUm/AvD2bTXFyv6daGM34RrsNOQo14jlHC+Zr7ZgR4kwctT68OsqDYIU7FLY0K
gaqLDcrKAc2BlgSzCm4U3arfMmIInX02QWAzyF4i0GaQupX/Hbg4DE802sG8XLKoeHTr9Ew5dtq6
7jF1WGsa2WefaDMK1R4+F0g1DakauCEokuJ9p+5Z2PaePMdH4WUOksN7Tn9Ixxr0KO4x5HfczvWH
EhX8W4h7ZCg/jwW6RcuLwJFkgUzH4qxhZOcxAf/f8HabcH4W9vDZH0mzz2YccILBnwnmQ27n53Fi
IDU1MgwsGMcHz0L8bSAqXEG6NfnQ9vNgl/qpDj6DZwE76G7NvH22mO+syGMiumwRZ6/RUoogwaMI
YlRcAUwUbDGbcanOqLEpkhN8DazHuPOIarOaarq3Ji3YxFbLGWLmvJSHMEBoAMwk4ILyHZqfVmk5
hxqlKMZlom4r4otNCUI3LOq0S3EEOk788tgXx9piRegIi5wcg6M8LAk0zMQ8wrpxdnM9jncBunAs
O425q2jaxH7VHOIe3wpqbeor8cAR2I/0synsotNJGF1c8jHqyeo2nv+l6uiZioZWUKiHP7WwewuB
BKw783EYTfdolgPBlQDCJisl2xxfUYFd785cxCck9vWqmNP03Gsm4rvXuq20e6Ke2F2i7G7UtB4m
SjIcacqtShtgLFqnfVYzWDI0rNx8CMgBQyTfNe3ZC12Ej9T7P8vwLoeox3Wos6MW6KN7k8FKGMBD
EOQ9UY3fdHkZ70GKk3Fkgjo30+hrYpT3iVfiQWrp2HUN2Fz0MndCGx6WLjnDbAGXHjjfWDGjgaJY
68d3NMVJU0nQQNHWoxEahHfCAajd1959oCPLNRvce/1g0K1ypkc7tiNoi8iNrBJqV1H455NR0Que
OBzPuvaJuKh6FVKmX/kBmV9m/FlvSWHLXoOArj4mB3DmCRPrOAQwNj9jdsKGpT3WWRqfgIE8TsS3
0phLsdHvKB6hSxSEN40c4rXnb9tZdm+m/ivdbQ5QICar0srBdmbwnHLjE7mv3WOIYmolkM970Xjs
M74h6Aa7xp+Ss6Hjj9dAplWXcWp9BFso0pEIljgwtsIpwCsAzRpBrG8CKffRZ1jEOzsrCG8N7YcZ
4SXDuJmCUa5PIve79ZgxHx8IZioEMvCqy6dtgDeUEK74Qw87ZzXnDrPpGi7WjKMRJGNL2Awgp1Vb
1/j8HoDu3qdo+9fuVxMz13o2B0pbot4SSDuRyYGC2I4w6BYYFaCd4PmpJ002LfuzPQh9XaVnS3sh
Hc/dh+bIUZ/BmYL5+AUo7KpuzOXjNGsPcYsDFk/siOGwFBL2gycHY+Do2V9mlBpTXp1HLTO2hOCR
lAsj7xAP47OHxcFwixpNWgNzzE0XTnLHwK01OvtRf/SdGQNyyIQ5jiQV8iEi4xlTDeNkuDGNanlK
zJ1E80XIsZdQv3e1YLon+3bnpzSfcAWRKDG/UmnDymRH36tiuUymG2zp1/JNxMYuOpYueOcyHq5L
rm8q8wMqCQ++C+aXqeOEmjmwYdOGCWa1nDgr0QkGp5SJeCZIt30ZUF9ssLp98ezh6Pcu/luC1Xw/
+pnP6ReUJlhhqUtgc+qeBICBXWQP9mEK4Vrn6UcbCMQWQQx+Sdfrdm02MU0y7A+R+zln/SMpuiV2
FFDJOPmIWLpzta9uGNV7TAmg8LSzNi7jZZS9qhmLYwvtBeEuUzFG07JIo6d4aM9uubhHN5D2jQgu
0MygXIs628xEWmXYPkD6rVIgJ8I0k+M49s9kYv1sagewaY5e14d9NETz3YAMIG3qaO14IMewqI8R
Lns/7StYfw/El9XoaTkXe6I5CrfHGJ30Gn5l5yha376wuGDNkA9Ul0/kUOqHzCutnfZSjIKJeumX
hALQTM+9I2dD60PM6OB6R0Z0tHMeimsSt/TmIZ10f5fl49vSWz+DIgDxgwQoTpAP5RZsmCjZLNVw
SLTB39UQqZ0eg2Jp+/NxDIJ7vR2Ie6iPruwVxvQ7FzA++yKpmw1kOUjlsR5vc1OOQAx+5n+zd2bN
jSNZlv4v9Y4yrA7goV5IEFwkUqIkShF6gUkhBQDH7tjx6+dDZI91dfVYT7fN65RZpmVmZUokFne/
957znXZ87Kfp5HMO4lSV7yGag3aIYp57f+QQnul7beoHfEH6mqlnX4slQPTCIDTBmZv8LGd1acHQ
X7DyISVJlPaQx0ao6jIUSV3DvJ82hqeXlyydQrtbS5Ox2crZey8KkwGhReJTLbyGp9+7JeTezZwA
oHs/SXfeV4a9t4cuB90P3x6nE54OMd7n5UIYUramgpqvc2N8AcTJEb5LigU3ykPC1ArStQmNE/aP
piKwpEdzkKO73WrZqr0c2T6NpTn4BCXB57G3vrub+Pwnc+lv0ArdUykfe91aT+hY+fEhfJSFe++m
NIDwoGRbf0Zl0RsOKQ9TJTYA/POep3A0u+UCS+cZHOIvx3PGH3Dt3xrgCJvWyr9SqQmkoaAZOO4e
iKPjabEvcOzNV3IJ3lqUPQxIjV0XC7wxJbLg0iq3GrSbEB5th1U8hpOOX72zi+e2G52gyFGxLoid
ZKrdSomCttXRnFaEaOoeXfTSWN6QgTY7fcrDxONeCkfy5FSwZdSMZ3PqkxDGKcqVqg48hGlbkjFm
IwkGzbqMFgbIxsrBrMwrLIT4cw3972jmxp78upnUKixrENY3Cjk0Kc8cdMxpGrG/4R0AUKnthvgK
mDELYd0yh8nZckmGo8zYgF1IEKsYwBbMOKycqGc7wxcJz9rbxLDhN33iZjug1qec3f+kMLWNWd3x
6pMNMHc0n3PvPtNxHqV957wVlEsyZpRfoUrbOopkiQgJ2zKA4fB0EuQsciI3irEYULCUzEWEvEWM
eoxz8AMEYzHla0YQtBrov447OzjY84gycY4CtYz5ZklAJZAmDMDJa/cFXlgc5PNhbuW1EJjcE/y8
vNTkqEYpH6VzH8qoiGClWdpWCNJtajVcJbZSJ0K8BQCPyYlCnUYghATh2PHC8QSGRsrqH5eOccId
mITRnL/q0mKZZ9MaE6Ht4UAxHfHg4yGWnsb21UufErt7lV2FIYm4NIB94UDg2JG7oeIW87Xcan7M
zbPJD8xwMgDyginRYViwKvjOXuK/JjWhgMy9r4YZiz2KsnLvkm/pGDILeoUW3FgM48HA8RrIiMOM
oUwTADlo0+R3zrXcwmr3sVxm38CFPpnf79ePiAO1f3focgG7yW9qGumGzd3BIWzeLyTo96hUwdj/
AG0RDq5Pim8YO1YfZE3n3P1uGi07AVnjG7jek0kJAkcTp6EN2TGOYoI8sWeiyRpC6gpy8trk0leE
0DgTLj8aw2jwVM820N8Ws/9RGLF5qbh6D92iLvqUrhOByqULQnojhNQyJEPkWXrrDFa4KMS7tQcx
P/RNpcLWsNAfNxPZDJYR7+C54Kkyus3/1xb/d7TFhg9S4r/UFn+k5fd/gDT/9V/8m7JYiL/DJEEc
bHG69SzHR7j7b8pi1/i77ume4RmuMAX81H/HNNvu32E3uKbnkrrtoSEmdrslezP5x99sCzkyRZvu
6nA8YDm7/xNlsUGK+D/rim3PdX0LDTPo55XTLP5FV9y5Ute6SVsO/bxxKLo5P25wWOkcNH8ZJ/Xe
vwBgCFhLnSO5qf90of4P9GSDL/gvv9wzBBB/w/f5No7xL7+8ornRCN2n0JjwMFEldgiXLvTmRMee
y3q79cS3Mf6//lrI2f+spe7tyBlQJy4H9QPCZFJgZtvv+nw7w1xv78iDFcX/5VeuEOi/4taPX//4
m8NV/o9fdL0L/6TezoAZRd7Ab+zISVmuhrtJiamMCPwMOvn6X19V27X+06/zDFS7rotR1bURtP/L
dW1zjXDyoaH1243Rqq5iwbQe8OVAgyq95py2eLKt1Q8pEBoGs5XJs19QUyauQx6MmZ3JDsM6q0X4
a6A5bsu5wDhGg3O7KMb8hsfxw2r1Hr+F/ha5g7GppKGHc0HgkLS/BqqwiRuPJ8VFox5npM9ZRUds
70q1b/CKyfEh0hqTXvF4tgUUhXThAIUXswxEwx7B/4IWOkBX6Ue7Mp+A59rbhYQxPFTkWi4OBAJR
XIBkJqeoUgG2k7cMgjUd8elmefVAm8d9Jvw5ej4TtQgupSa0eVxgZLt6TL5qjNC4NQ5CfayC2O1i
0bVFHVuVM0W/QNvZA4XMnRPhx6zDVnt2R1zAjnMC4HnkLPULoNTFjEAN+qX1jXH3nNbNu2UOt3Gu
g7Ztz5ozvs0mRzq348qCT4MDJaIgM8BtjpRLAjUgIsVhl4vPPm3rrZiRVi0DWxt4wNvUSmKvavWu
xw03xqzwHGqE/2EYLSomL2LypsCqDk32yyjNb/ziDe5Y7oSZpX+ptMyYZBHPK7ZGuVwro9rXI4lu
qh+jHZcNPe/8o9ROosqKXQfxIOjrrVHkBiJSdMnEUu9su6LawbOdZmwr83e2TByDrcBhw07VdJuB
EkCeqiETUu9m7vJtWcUtrr/Kov3o27XE8bw1rKrVICNv50xijR/r94hTmeaK0Cw9O7TEcCPg6ltH
9Q93MA/Wn1NY002fnYe5ehSNTwuktQ062du0djyoIRW2w+SJqg8hEVAuSKj8K1W1s80WEydcD5ew
h4CBCFGBBGBvcsviRNVy1byao4HQf7cm3xEZMeqPorK/NRcDmEHhZkMbxq7wCBDd2Lgy/d1mfIOi
jXAba919Zhn6trBgPZi5+kFSIcrYqv3yK/DcWuJOYFVBGWX829pifev5ehIjdykyF7GFRb0xjKqm
0cEHaWxyoRihkDYzxDupS/Oc++6hEZzgk4bP7LbllUbxk73wmOSGcV9JHw6Q5uc7S0eGTWrVsct1
+hKGHY70pcgqwtOY0HYCZAP2EAJSkjWKR4b/YCBOeL3Rvsei00Qf0DYf+VnxFpjlex9xMUhN2dea
zYCv6QIjGc9k/V5nN/3r8S1XJkHUMISSApeZl19hZcA+idtl09m4O1WUr4i9mkg4g6EFORV4MdY0
S5Ed1+cGPOcL4byXGePfFh/ju9GIGNrWsKuq2tnarg9b2weiQM+DX0Dcd+n03zlBlyAX9cPQFyGv
7x2eDXnsIScyHoAsm6nHtJyMPbOnM0Kom8asgKYgl+/Pk6fjmWfdLQE61u+myWuYp02xlzLapSqK
d876xlUubnkXSTqZ5QNzwWnmnW1sUx5om9JAr3dZTPPf61az3AowV5r+XRjdM/7OC1iw7WLzphrr
n6y1uGt71nhbqdAX442TI9/SUe/031Xg+v1VzeRvkDm498qY7pFGXN3wGg2w7HqHnm3RFfU2pnNJ
x9hZnfcERfbFcX2cvEobghn459piIKExveXWq2pMyIseQB6nEFeHGD4peCETABZzNb92NRaHSOfO
J1gXl5Il/89yhA90bkmMmYvu3Ds9Qqc8QQ0b8aVQ4+mCXyJj+7trWaiGmTtCRCcphGNQmtET/kD+
b26qvZjftIdZi33/sFjiKbFmpmTprZv4hyTSXVM7vaph3PeqvGkm8FSVcuL2oSKt//20MN12MTCY
460Z5pvyC3za0QPVMBFd6USkn5xu9HhD5hfP/dLsWFQZ3432t8kQCYPKusao4l2lzq0pqegIMOOo
/F3J+Ya/hocoNY76ZF1HsuQMvbgWJM/5ixvgcgKvuL7HcJI2y8TlarUM2SvETd0j5MBpaM9G1Pm2
VpDd26Ly4lKgIqN1Ciw84bJO6+IO75nIOG9NBUtiIL008eIRLF7K/kPlOp1VzmBp8WEWm8r8Tl1I
JfAQX/LuAfRPs3Svc3aYBtZPzeerQe7EEqnNx9ZX7+slmRu2GNMGBRzzNhVZzkBtWP58QVxaUEr6
5PTngXfq7r1pGRj5Ljon2IX8zu1ssI8i7Yfl2f1kRwZAYCY7JbnhPlgAhi7F1bXbM1v7e2LFP1SG
0yB1Yau5S3YPdXZDGtfOYOC999Fl0re0sDnkn8gL6q1cVzXnT8qGkWmUXQs6zgUHTjqm5I2OKCXH
7OqNaj5Uddtuu5pqb3Tbq5wJiKx8hXZbiRUJcU9LhlcoUTNDzOKqSl4Kcxof7YqyKWrPTYm0aYSX
lK87X9LlZ0t2V1urSKaskmf26DtuYRTIAX1SBuLLG2/4TIrQdmjVZ5Lqs5v8311c7gvFDpCAEwkM
zL2tx1dgPlFBjK3pXq88Jd5YNNTMS0U336jJSFVK9R2rrAbxmYnzmp8e0KcN5/ZOjS9LTD/DzR46
E8h6Lpol8Cbvh0LGx9oBQBUJvdm4w47ZIrLZeZXrxG2+0x1+FJvqV8tws8ZLLaVpsAFO9xl/VB1x
9HPU4XoezDe644HnFPt84FgTyZ7BUNffSRp+TuNQTxfmPWYMVLM9HlfcyYBInJ/U/T0D3pFfNZnv
ozGeWka7JcX0tlJLfxxEgzop9h8WNV2TJdFYY+2PKWJ2nuU4sIexJZgoJz8D0uxCu8fjcq4yXXq6
L8OCH81ETLXN8vxTq1YghiB4wUURhtla01m0V6KKDRKygmVHw9E+MYHrN8PYHWWDhsXXRrGN3Wsv
ok8bi/wW1Ns7ShLOOtrM1ZiHQ0oKfQw2fypGpmym+aQN3lH5HS0lWCZeWzuAqKfQxUDFsxbXQUEn
hu7N4h00WxGl3jxYoyjv2iV7jTUWn2EytR0k2x2UoMkZ9IOHZ4QeUw11lsn8BLiMY1mEesFYwUaL
A0zCo9eJe438dYUik6TLAYvh3A0vXtfbNFu1gN2h4iHSPUgA3mm22NOVPWq7pf1itRvvBMy12Fro
nU1YdLyxf5GEuICIjT6qhg3orw+R0tkdZudgzw+mttz7U/puFH4KlWaMSfggLdOAsEYeFHEJVuqb
hLvFodT0Ny2O4Dl0JIhZk35YgMRCza2JPQGgaMpO7SuKUFrP9gsN9ycrcVfI1xATf24z/+wMA5pD
VJI8xfGnZs66p396sdcGXWqdFHuvbKLqmMqEVBTan5X7SZMIhjUkuH2tApwzX4PLSxUlRn1OZU52
APB2Mry60OvSlGzYWj90ZvUEPYZTUtP+ank1d1X9lRY8EMmQ/LIhCoECZDQs8RGRaYoLixNvQEMm
2tFdzZzpC9uPQSOUTpiWVKzbkKPSdcltNJ/QUosP/+eJYqFIXS/lfYnOaSVk4E9h5CqGhqwe8Xxv
jDVU0b4st54N6p8rQadJ4MZL4O5tZRyl9ww2H3PnK8652S1IxJ1TlmeHoJ6d3fOktdOymyon3c1e
xBQnTT+zblgnLCkVCI0j2xfazneWgYwwwcnGI6I6KjsLsLPAJQIyYtcbrcVAX7+lQLb62EQHQ/VF
FEbj7rPR+SiA3HHYOi6eGh4LiP21SU6rE0f7iC08lK3gdDV2v7FzcHCbsk+qIsYIZmlt6oZhd1ao
vUb+LPVDzI4+E/7mQa7sLNBMeC/DUjdfHdOEgIMxJlDAJ9EVXVx4QFsrwVkI5mAgbRDerk64shyi
l4ww5b1vQEJF7sCr3zZVOEjWo45heoIQw4O+RxyedW+n2WdS0qNrlmPvmsW2z7GtTLZ9EZXztWql
ISTlPgMMs9t5lFvKdr+K2Pxdgos9KYejLXIxqIMm91XYrb+fREP3Erdtq4PC1rP+LRfDk1u77caA
0sgWlBxjj2FybkbdVSWgc1xj3IELumhx/9sBd7pz6pbCdpY35ghrgAZcbM6oF6cE+ZDTe0eIXYWG
OTR3LUeLzgg1vekoNskI50xJl6/GvikxFwYLMJhE9Mic9CwUEP9pN0ehpaZhm7fejy4znEDZ2jNs
1iezHgTVRNHuyTMQmxHOj53UnJrh+eOA5BA710SoyIM/OOnZcqLn6JwjHnhqs4pUlShLgnIgpNDe
2npFLOhqjYvlQs2BFsrB9nrk7z7dBUepwfhp9EmTjX3AeslMPuc07C37zffG7mPK/WdBeMaRkxX6
+UlEtHoTEUgyk7Y8cfcchAu4y7zX/ug/rKEotMytB6bq81a0JDhCnPOgZ5kv0OMeNG/6tFWOwM0w
ub/xhTRUIm+w10bMQPZFPaFhdnwWRd4zo9Wxg0UltTvjxoCry+PewYoBfxy4duwzcaX17NlItzra
nju77e6nbn3dpBoPohfBUuDmNufFX6vNdf6fYdKKESu5jrYfxvVJywHDGg5I+cbc8bvDEUkONlXs
miOrJb4uhwMlM/x+GmDfctZPwFqG3Cq8EwEdiEPp6Q4TUHoPLf2GMtsxTmCtkSTNlPpyALVzV401
I64cxLiY9wDQYQ4BfElsPIp6EgJu1QNRWj9Lo94pXLSnocg/XS15HyXzzl9KX042pxq6ws1HBTmc
lcQ4ZYZ9avTovjeL3eJNe41YXnokxVVfmu9sno82WzAR0vB2EsbVrP88v/QLD6Itf+ozcP2qNI5M
SK5Vqn3gIwTwZFJ8FXrDdkKSDSaMjeCYs2kFsTvJ0AYPBngbnlj1pePSg7POGMwsDbrqKQCNbOVm
9mBzq+qpd6hko65ayYTZp7Tg/eilzeTWRmnLr3kubTqH2CMOUbQbPGYHoreMe1ridwq8/+C8agQa
7xfhMC0wiovp0QJLSQJJog7oe4nfTWu2VU+/2677b5A3T0ORPLsl5EyJh1vkCMW8pGQymLOouhqp
LcyFi8RWx9Sp3sAXmIRPAVaPSGGgH4U2Cqis72bIZrzlrkaDl8d8Aq4uwijr2qb22RLMX5ReYYus
IY/l1nRECwO8R3gH27Hv/dXjWcXyjKY9DSS3jVOt9VhrOZ8ynjU8/XhcZo3xHxVK4CIgKPLmBhGG
xG4QBNEklzBrBzvA6v8oWpuVmW4SMkPKu24o/aDnYL9BZ+bvo1rbiWZ47KxJ0R1iEe918UoEQRca
MIcLFB2MRnpxZ3n6MX3UdG84IIEA+SD732IdScq9W1Y06Goul9nGnJHc3gvyBT6zlcs9xdGw1Rsj
OuXR1JEaAlsYtqSomC7Qfb7VJCaHa32XOY1ClvQGijXbCoIEgBuGQkpvHxGks7UTvkFTX3qX1zGZ
8+Q+lxx/Zls7Vbr5lI8EA5QdLup5AUpYzJfMVT4LSg8jMBX7GWUBk3cbvSi+8rEl+n1OWcKSKN1m
EHYCK8FHn03Deeqmla6VNJuMluBhLpg7zUY1HTRLbX1yMsMqr623Xrr3PcqgcNEU5nt7qe6qjPAs
ufgbS6+14+DIJzfGCgW16Go1lnWH0x3QIEt9prsnPapCbZIt75zkxAruC7MjnV8rjgvmRTH51zpM
mnmxPpNWvYxt/WC6iRtYkfKZsM53OU7dEBalzevsn4G2Kdj6+XEwzYe8IVdhWoCyxQ0ysoLdtYDS
qIaEhlNzx4JDYb/u1aInuX6kTJMJVZPvs2E7bcJRN3JJL3AJAR6X5q1ain3BIJgXgZV9WijhDdXD
cRQeJzk3evStKsATa20LnRepNvN7hQygmpb5YRrHN4KhSUw0dVhAc3ICC8Zh2bXUsRn/rIvyRryb
InWJTrFg8NgqFINjNBAsahb5Ttm0WhvnLVpjUswJvIBQX3Wh/czBZwYtTtUTOswXJ3f83bheQNNR
R6PlWGFUXlj7sM2z2Q5GqPT70pVIV1bkRBI5YVv6EJFbbePYXFNo7O3OgWe2cpTlZJ/yWd0Jp7ji
rC92rc+OOU4VJ5YskHTauDJlOAqX14fMdgNpLAVli4RX1wTGmzmEPNEG9vp8dVDY97rtoc0piJqA
inefa5Bf5/aXiGzadYy4/Zj+bY5YN06TIFMxpdFPoQwCQwIq7mk/KXWsCoOQ25HmIxBq3hV4xaWA
jp2hswgdZ00x69EQtAbPPA/3dEfH98vpG5qCOZ8MV+05t7SHQYKinab7sjQKpE5m9mjX2ifIhjTO
3MDU6w8f7CWkRpUf2IqMU/wutN/mggfAzVmAY0QQMO8Tf+9Iho3WwFDBXRkS5h5lILBnVeBw4pnj
q3DK6scrUS/3mk0B4S9M0xs/+8LJinbSb+SepFlUSAWp49vB0aHOuw30tIkTW4ZFcOqdaWsZ2Axb
FyieD+iF6oehtSYujttYG2mW2ouLOjhIrdHZQtdMduTMsjMqwg6VoBOEDYAFKB7p0oLVWn+y3nkv
rTd3O/AaQWZmIO2nIPPn4prOH0uL2I0uyhkpr8ahnFx3dtFUg8DgIzrX2oU03d7x4cCuTUDCUvCD
NQ+jCcWYYq/DHV7dxg55Z6wYB0QGu4TRr2drU4TKEA+jRgO608lJQO87FC/alxNFd8vSudsiX1wk
x861QazQ1RYzaqzQzpCETV0fe7v5aJwjioGYHikleetEnyJKw0h6Fw5XoU8m1uI7WHWRy29i4b1Z
k3UnEF0P7gyIsDPuNUEbG+F/ga6VAA9/41XqI1Nrro/PckpvlKgB9JfDl492FM5ofhErvCeLObjL
dt4xVhf3lpg1WvxQwzuHoXfpsud1iJlr0d7HdVQRgIC2Gq+G6bUEv61FRqIZgY60Ni6To4OOk84A
RGY9s96iDLl703ygw2No02tXTqgftSlJ8pjfZOzdMye4kiAXmiOBj6mL2sBUH1M215AoqoNI+Wpq
qj5oDL6lk/WyaPYLgfRh2o1EJlksZJaPv7iWdcAT/9GK5dlGpW0r/kGmKWJHez2YkbrTAKt3Qquf
VmnltmWzzBYHMPpkwJoxfnRkOW/q1L8n/oqjvFX9AlMNFkOxnimLP82vhWG8kxDDZbHNHVNNqsTM
puFZsZIDpNs2QMKcEu3yn31HpdTAObhi6is9stlFGtmuFhXm9VNyHgCJG5S1oHuhg+cw+B37qRK2
/wxmFaUSRaDG6lJGiDsmgkL2qubM7TBmERI97NCRg6KOM68k9MlowHKCVHj0CndbSzleq6E5uO70
bkImptB+aOkv7STcJxRHABl9iaDAOSDToNdkinPWVst5bt23xQFNLQbiHQuOTklSjTu7vCQdMjI7
gQo1wIDCcNlz6Fyj/jK2mUSQIvWnyMuhsRv2wJFOl2GipZ8qmyckUiz76SrDLmLJZ6D2W2ayaTsX
90rkV8/GYHlXJ6OjN8McBk8510fTrJtQRJ1/HUFuF9/j4H9CO3/UTF5zdEg/JzRr3B2qHe9FUyQG
JYjEYDWCDXViLBYcjBY604jtR7SiQI1nesprYdtZByeCDkdi+CW3QMW7xRVuN7dQskBOyZo5Jqj2
e44lruG+DEb8pJqeBuowJsFck7rL/9M0tIiMccjvHO3allIFWuM+ErVU3Y9MHK5CPw6W/ooXB12S
0gVh8emb7Jv4hPK6DQEth1ql47FnVrfRlbg5zYjL18a74qR7XBrRXcHZxWbE1DS1eVBF9jS4Q3MR
Xn/E26lQq8Vybxt74IbaOausl2SevjABMxui6X/HYU+Ru4m/Htx+UILfRYhNPtq0sJu0FZsuIuWt
GQlWKq6Z51Y+DUD1opxboaXx0bKd+KAh4EJHCCNnUd4pqulfNes59c9eGGv8AGk+oQBgN5jEJXbY
sr0+uwBz5mbTVN3lzrmxPJJInJKIgdp9cWwLvM9E7prj+2FK6AabFGNEnZv3Z6FHsVBu2jG6dg4E
sSZJP/88uprcUuLrOaqXDHhWkCe0/UbtN2lxHIRgbOqF96gbAIIAUhADALegaDvGgRHJ5vXwbk/u
xRt0Ggrre0698ttS3HdTfqrUoK/c1L/7ONl5ET8WKxe02rqy4Gwm+z9Pw5D7L/76Gav1uNVkK7aZ
1gWEc05E9BHRIlYoMtHDJTON0M7fAoLi/XBs2M8VP7JmN0OB2wbSWsLe8ARCdcc8mdL/8EfGpGlk
E17jEQqZcQKQhEOQcYawrLJkGUQ2/Q4ChK+9/WzRWASHsNCgIyyKWpYkyB5Kl6JU072dv7ArL23P
6BsyZcgVksO4hgcRslOiBBQuuFMs/2SskDkkTOoNcxm1Q4fA2G8on6i9ODnq2s6b9N+pURs7P/Hd
0+CejE58LW3in6wWiSSqAAspVzdd/vxV3w4GElpSbJB5p6EfpSgXvbLa5hwFUp0toouH8WBbtrkZ
OR1vawvCDIlUN6fLsqORHdzpamq8s7IroMJA1Ud0NyPI81itY+PNTKM75pX5yRgga8qENoXp68ZD
rVsxvtkBojD5zImMqXrYHw9Kmx4dD29Z7BfpQ6fn37nNLjPBH6OlgOI0MvMfjbT2Svf3IJV+QrGb
roszU0qmjwmdGfgV8qvUXcakJrA3oJuB3UfvzoAYy+Tjb+vifR5jINoj8Z3SPZdJsCw9AnHRyYvv
AyBqFqT/McGeZRbRjaKYwlSVtisGSP4gminmnezlnaOo7erYD0j2RkPuVfdIWtHrN1a365s63buV
+EXix8Yxc97ZGqW448VhOcr8p1s1j2TtYpxzHqxa6Wx4MkZlLYcdYzByrtP5d98Nd7KzEp7A8XGg
jkAI3v4sS9xGifYV1ekZiNmKKdVpvSUOtgkytdEkLlSHcfQWdxqyZLjDFlYhubxUzQDLy22/feby
gdbS6qTfW3dkPzOgxyYiBw7IjFZxfKTQUwG9o/1dThAFFz4U5T5Q2gcjJXAIjjMzwqE9AgW/FHVj
IitvAIZnLeBhBlhGNHwAKStfJjKDOFrme/pat3Kuq+OYmniwYtr3ABq2OnpWDon6KWpB7NIYu7jZ
LA+OFc8Yy2gOef403Nu1nexAxpW1Hd1MyrN6APiqRckLvrOIWHf0kz5+iWPEHzj6CSiZThGRf/TW
pH+KyaeZDVREdWF85F1PBw+s1n7kaQxyHt7V84cn2x3UHvUwbYwyu7ey+TeR1ADKMJCeTHpLezsr
f5TwggPfnGgOMeUPkykcIjHemY1/bOMq2uPv5HRkmvtJajx8ywIfVVQ5E1vkoVLrddQmpHnUMFhg
+uwcGO7UjeX4XOszsmiHLZSDDUmqzPrgEDdPrr1L+kbs+8p/HE0anQL4KFMXcSg1ixwvoP+ZPRqn
GkktLFhzVy4RzRTqoRgKW2jk7hpra1B2rMyvP38ic7UF01MmCK0xa/7vvzRX5JTR2h3mgtoWIamo
l7/+U+aHq5p0/XebTi3Wjz8/IdVf5ApIRKxAZQFYZMUsbRT3kX48/6osuhTAYHTT49oBRHl+KVNP
PeSjhVKxjK09lU2xjQYTEea4+FefN2Br1ca8mZLaPxh+mGnk2GEbgTFJxhG0QUyhbetHl9nlYSnN
z7Jzv7MrpHXjmHb4Eus5eqjb8S5L/OWR75CeyBbhuYaf5KX9ptYH/0E3a9KlPXSgWK6uZcr0OO+T
DAHMNzDPhQ6Z7SJsy5jv8/ueDTb0xdOeoxHSV+7fa6N9LJ2uCmVd/8wIIqKTMP6E27ctpmg46yIZ
8ALaBeqAlKQq3zrHCt3snHMPrXS5TcQChcz1yfjp0+yuKKa9D2I+KOqC4qVwhnNTyRJFywRWhFrP
5MhUyBJuo3WnoB5yss6eIM6oUMuq24QT5I9lfEH3xdo8cQeL/o1ADGLm6ucZPMOOpKlHobJuMwoA
JVGr7uhJobtdhmHXrUnzmkmMamJk9hGBLWpxfVorLIAuZKZlbvWb1iKHdAd3GzE8ReqGRAzW3F6C
Zns6pc0G6t2dXqxvuo08z7em9Km0qsswuu4moXO4M+LWPzHFPzb6mhxiVmGnCKstCQ6SaOrxXwkk
fTO7sI8UbExHLySQryUcjxNUTM6opZtEAi++Wtto/r5lrEb3welvqHQkhfccJqkJopGgm4dE9w9j
vu2oSE8gtr7n0sveEFTgyjNOmH2nIzbPcpMCJNqiX55gTNDLAxtPXqZv9mFW8rCj1to0edHcEZnI
6Asr8E6sVMFe4/3P6vprSSw3rBPvqa5hEsmaKW4zM5qWqwxpSBx5R24OlgglTrMpyBttx9+mHIkb
LeCkMbtzl+o3KulXZ5x/9QkBcW5qA5h38BSCMZsROStjzfKM1BuyvGQX9+ULD7FzgekfcYLO1aFL
FvtZPJKi0F/7VcFtxjQsdWIkLH0pAyzGkAKM0T2WhWCADXYmZ7p1UuhReVUGop18e9w7bk7TjIL8
oLrCu4PmmR6TFpj8MET+sYETtaICBYC2vDjGvrDuKr1qqUF87Jp9tOwBF1lniZMvzKzBuVQRE3aZ
nNvGji7oocydIp330TWiclc2VnlYmPagcCG8qqva+AlzFvZDjAlPdGD7YNQc7ckaPeT8HOfxT07P
nc1oXWld+tJgusZi2ugvvd8QrWm7xQ3Jjto2bsUBOBEMORmUH42IgsrmDduKMlKk5FAIFhLgKLmZ
POFOWr/GEWfTSe/L165hiFRPIn81PI8c5ZG5sK5q8ibGVr626w/FEJC80gtFNGdk8SvhjcW245B6
m0pEBLn0vRsLEw35tnZvyKuqrQHu7THKyCmZK5MON/IoT6FI/PO3MllMUlwqfTelP/pcCFJLmK1H
vsZoscFOJR3nmAqw6FFMKmjXpeNlLGvrvk+YY67/vGvGbgd/cmBO5Trn1ujulHRJlxHea5d5t25E
F1kSIjaNxJtm63hBMzL43/FPuXSYOBLF+Dhu3UBMtsFVkhM2Ydy8bU/atDdwI7QJezFat1/MK+cw
VcqhTU1uYFMxG1W6MZ9NziU0RjJrl3XFh4YvVteN6lEKOe6X+jKOVrUn4M99XPjEmhT3ZSwBVzX5
U+GwHDMBJksp8lnPhhJdFJ8/ypQL3tOM2IiYCNo1Sgm7dFbBjtYBc1U0wEHBp4lAF+AOZ8cemJ6M
kYcNprMCxPNPXSzvVg/kvsENiTAoe1RpeujVKE/TqvmKFhb5YWCePFn5fVR547ZbTlHjCmJjsA0T
pqazCXTvAESXA0O2dlfM6suLJA03okPXVTv+X5yd2W7b2hZl/6XeCbBv6pGiJKq1ZcmW7RfCXdj3
Pb++BlMF1IlixKh6uEZuchJR5OZu1ppzTKD6tp7OvkrgvEKBKyb05nMtXRK8Jii0lHm3lnX1vqxY
GvSgpOunr4kEElYIwUjWkgnMMwPFWqKi1DE11GzYkw6so2FOe0XTdYJN0L/GpbUylbHdSSrBSRkl
4Dsjj/Z0vnZ1VU1z1le+Kkwy9pgQBpfhh2U2JVhrKBGxTqu+CymeGyMJbiSV2yo4EKARgea2us6Z
foCwO7IPIX+dkwPYD7Z+j7Uulff+OMi2QlGMaXtaK3k54rIjSzh8mjDJPmBqSPZGibYlU8iGr4kY
Wig4xltLtLZI4hZZrqj0/hOmEr8i/600nHGgJsCXnDZJ0Ew4ICWZSt3BFKX4WJtYegnM2yf4D5eZ
YZhbtdNxQYVBaifiuO58HGO6Jt/RFUSoqihXISq+xqR6DBAyM7LGO72gWQ4iTDkIEzNuUGMAwqyV
uImvUbTMqdW28J1FDz+JEJFjQPr5HUKLwWA6tkQyZVj7veWoB0Ssjt01H+iPjCJsNwwuxIYMar9T
PY4esnHXqC1pIQENm7aQQVYFncis3+7h8+cbTEkYLs283LMzO/oTtNCW8UZrPcZ5HpDINYYSaiN9
B21l2DaDCvi/6up1gdeZdiyJz2gisPQQPt+PKPFy/0UQCRIiwbTGtl/ej0PK0lBJqssa+izLHIMC
xZyLP25lVEdLFgh9q5MIfpsJPTNWyqXlIa5qdH/bmsSTlEV1qhVOwB0bAsIdcU0JWaA40zDQi/XE
PTubkcHY7Q2jWfVDUu2GWr/7fXDkTtpViq8nKCfXSFKfcgEKgk5bo0nVSeet5EUJh3bZ8n1WiWwc
NAM5bpJ1+jIWOUeXoowyXPCPUyoX+3rieCEo+L9SXaWs41lUCRHjLfoU3XgXRU8KeG8osxnRMLK+
s/RmP0Za46pRdK/lI1WSxNcXSqm2GyPsOQs1fiLt/LyVdlNHf7CYF//fv/f7Rzf/qTdZyNK0aqRY
nda40nRDcSu9dn3NEHfI2EwsUFW0Ur0y3SjDCCV3/oPfv8JgnzgZQURUxBvPMQ9mtVJPXbPWZEK/
HJQK+jbE00Pz+tQ998jdL75TbkJHus+ezdfuw9pLtAuDq0SUKIXfJdsq9YnjgnoizUxSl/3JHA/e
G/F/TU8wzNpCSyjYc1llXNTqKrBs6cXvVuThufg119lS/+A37vKzzl9FRi9x3sjt9Ek+hfVxejFI
Z4kXiOy0+8yyK8rXj8Y+XE0HQVwJ7lMFDBKbJhv8u5QQ6AstQvHd2MjHSFko5/hdN1ZEZeJCE9eD
U8ZO9llcCG21yoNR3BGZoZ/8JzV16/K9Kw5MCKANca/XtDKznVQvx8SGxULoVILx7oAyGms+ZWuG
mWWuQ4xxVbKK9vDbkcLID+U76N/WTZODaVwE4YOvjjhvpRByA+N8SY2p/yw3CEtIRg7eCCiDOIBM
q1oU22Jdxpf0zK5bBSEmLUXkiswdJzwk7SZ7IiD0FSkBpSRsD8t83WpL5Ul9T+SdLOJ8XkzBV3NQ
Hq0t2MfEbbH+G65PM9HuduUefVtS2tFr95biKz0FjnnPlxsX6sew7q/FsO2eg0v7hIlUWSC1PZDX
Xkz2eGZVQ0K05sQpLZGLdEei6QgoT1Bh2NmjmDuoSYRLBB49socO+r3jNcfpru6daG9l9HNo+FCu
tBNsvXBXt9O5d7G/5CuaPaCl6W7t4O7wbMZttk+fpDvtkvULVT+1MmkctndQt1A8O9Lb6UOcxZNx
kcleYuAIG5FxXTrP7RZvwERtGMfdPt2ZBwrHHCQv0SYZ5hHgc+KAJnydw4hX2Vd1KF+E04DBcaWs
0820VHePCCeXwYH0pPIa1oSy2FSTP2q2vG+VQ+3vKH0OlPttzSmxOdxVrHGv2CGuTMCpsskLkgLW
AFxQYjQsqkdrEyC+rhdQH1NbVDbRIyEoLSfZYWtQZOZVddpLucqOnMPREoDjFLcBZlR01Q5PhIB3
H4/uHuf+1j8Pj8I6OmrrcGM8Vtm9Fm50n1hf5yqd5Htvw940BuRwbRo7/qp26YJpEAD3XFtd+SQI
oQR9qZ38udp5lAGvQEod4YHUQczuMN/dIFihJgmOw1uyrQ7GfbF+G4JFvVfWxRJVbumYznCNXzGE
nI0TGpf8GeQAtWh/qZId5i8Dc9H8in4ljY14oi5tRIhHUblvXGlH0ad/ZSpT3unzzYJ6FOBrqt9Y
9ZWjwo1BqelmZ+tdg8nymj8Cct9ZxVq9NDsTA2zvSu/1qxgvabRaS+FQbkQy71H3LohXfy435lkK
Fv2HbmNjX7d36Xl29CDFnWzRjc9J7woXakURLPIr5SDxAuX/o36O3jzaVEtjrZ0mw66uUPbMM+fE
6RcxxA0g9714Vk7WKYjIabK9zUQB+cgd4rAeAQS063dBdZo1241sSZtI3wbb/E5/7lfGq7evdv46
c4tf9SrwFtF7OXea4FjuDLon/OMAkoFk4BN26dPtWuMhOSXUuoC72MkjdftnKPHxXUS+ApsmnDZu
ygSEeQY10C9fhHexiIBX0PX5RMc5jhhgjj3SGqKwmIEueBZK1hoGjYwczC4spHkwpAiTtz1lw523
i6fgTTDwGi3qD06sw7Ih3QIevcvBL1jWrnQfoD5e4z3Vd+0+JPT3mcFE0t+8NM3aB9u8K044neeo
PpasEEbA2iBQHhAOS82y3nqParGAFyVWgOGRxt4LZ5m+40P0iJ5boBSMe3dNyLd0GF2Md6pLz7RZ
MOt++EfzUERO54jLZi+ch3trP90JNFHZMRysva8dvK/eXER7glOpANMRvbAiSuzdnrWLcW+8+GeW
hBeQJ5/CvnZ5/4B5IKak5cULHbjVE5BxSNwoRRfinbXEzLAIXvRf/g6ZuE/z1ZZfAN+rZEwxVOmR
utLR8u1wTSPX2tbgmUnoyHmZATAszXOVOtUv0V8K2+hV5JE+SBvprmzfon169Rja7MHRK/d2A2l3
gUwmd/g/OdkhTGWj55bMh2K/Vjd16fibdFxFv6zmSZhs09GAvTTqgQBMGr2CBQDC4c0ipZpojZd0
UxcuLSU0FThuxY1woAWLynp0FMQyNEDc6RQQFAbtYOk7Tb8ICOy0jZMy2vKqebIOEuliO0yQmmGX
62Gvry1eE+lOeI6XYIRpq96HX/4BuoH5KXYbnTn1fpTA06xax0jX6ITZBKkf8DF39DhTvmL52DU2
zDY5Www7ZL7BMj8SRvfMHl3al4JtGITvOcIbdX7kuN6nBjHElu9j1a68CT2L3bxbIjo9BMaHymNa
cISTfva7kz5sp13i1OuaxKxFuS4Pvt29Z1f5Mj6Tf2W+U/oJtkSZHFN1Wb8ET8W4rD945STfbnbK
u/DA3V1JWy9wuGFGf8eNmIhCJOfyEgNRsE5RD0tgI9NGA18u8JR4p23lKoZb3VwOG9IO4Se50npC
pPHcuA3KXdMuiNz89MBCDU5NBsPOEx3j0P0C0+BR+5KpBa2zpxrB4KJ7FF4m7jRhvRzG7kzi1uk3
gcR5SHZJtvNci7O/Xe4DV31XrVN7hzAxH8CFruoPb4N93QpX7UOkucTZ148CDozUbjwMNHbKzdth
UBxJEqf97PZ3WrvXgzVuDHlv/MoZ26GtEdx6oCevnWaMhHAe2W+EC+2pOsGtyt8zNJdLAafHvbDy
kdSgrDVQJhPbvuTFzNbF2nTTxq2mO0ZYfZ8WGwkur7igYYX8od0l4IewImVb+YH/3hDsDLdBtxwf
hm5nxKtZWxnDmrPpI+nBSslWprblzB7qJ3YKUf6og9RonJqIMYBQLSnxdvFVPTTWuYlcj23oa5Ru
pBMTFPInOXykKJg91HfkTOCp3BKP6p/b6xxnTuNFY47COOSQ08bGpfgQjUXAov+k3QFAq8YVp2KU
AYS55gSTbynOsZ1DhRQe/TfzVT4wSSRf0al7Najdud1Sec335SbYtrvmRX0oCLmjI4ym9Kzk0ISw
TRGiTVJC6oCuN1zrtUnXJoqidJcrBHjcZYaDBRB6hXfnT+f8s3gtApwbJMPbocnW/MvXltg9sl94
u1L1C2/Z+Ix3ERsWQC1UcggHZ8F3YTcr464ifW1LmfSSgWXZ1We6nd4VXsV0mH7le/2cP0fmwnPN
i8/2a5s94UFdKMRs4M07FJpT8LCwjgBN52XlKTHYTqW0qFCgLJJH9nFN9uYHNgyKjPjiRXvlOjGH
Yh5g+SJSEFOYbT7QcfOKq9adhPv0jFNmUG2243SvI6Si74g9py8WthJjxM5nKwFeYCde0a2ca04d
WwFgAL32o+nCRuL2QafSThoIKjt6GlcEWKrvDHxh20FX20YYfkjcW2SvJE1XX+2+diReGZYnVHUI
8p8ypuqt57JvcdJTvFMgDK1AVazMTXgw9wVeMJNd8MI4BHfsHPxX3plk1xF3gQVGXUN7KM6klBUR
ZA97AH1nLivrArQQNZ2kbbWjkdrDjro6dQrV9XDwFauYN4IsuzPtX/9VYsJiRxU5GEuyXWyukyd4
8FP++SK8FsOrmJ+6xCmfqToTneqt2EGFayQKCKnZng3VZVDLtfnQFgS5s61vMtpuC+6c9cnDYFWN
2cZzoNnItnBIL8OjGdrdq2U41RYWBFX2z1GztQuGFrqTkupM9xUtv1V5FV0eo/fgISnqWe92ARs/
mcS/lSm7wSMvaI5yfKVu05O/RmRLyo65TTbJPn/rwH7skot/LDhCWeyVWgQ7XxQCHtR3+jMcRNmw
mktsMtYexTIxWYjFt+F99sBlS/fiq3hSLhQz+FjcUZwRXvD6wDOZmb273OHhCrvkldodB4Xkq/Z2
CEjmLvvF/2Q2ToUtiqrmaF4x7L5Hvyo3oqW3KZbqh7eHri95nPnYI9v5wXrAy0hdD/wVeRYLzamX
wSfgSY7bYuc2NiqZ52obLVmjGC/tM6UC1uv2mdJHUy4qjC2O7Ph36oPwAnT+QxxXBWFZvKr3MfMh
wk9uefMWUV/6qH6xavWlA7wSYku/IclUWXof3q6++tUuQsy7kfeCY2zJNC4Dp+zs1tyIq/LF0mda
i3flZv9CQi9otrXFB2KglXC8YaWtrVN1ah4Rc15N0gzxPyL85F1FEboa98Ebu+roF7MfWDw9dJL3
kQKfb3915ASyKqggRW1W+ebangJln3xqz4zOh/DNW6egRQmUcqydcQQNKH7SW0B0YU1PAQXMpaEg
hbfVV2EvupBblCU0r9Bh9td3tE6c4MCwGupltKnJdOGIL53nyWYWiXGGMzbSfTEfYk06DGvqef5x
fJSen0uJtrxD2YemLZ5zFsbyFbyVvAA4dGTg8JCCk7wLvrC/mg8JzOxf0aX7YBEQzmAqX7LLmK5z
1omTtyZp6cwcxUthfNJ12yv7cRthFH4Bsa4li+nMPza8NL7TkvEAZldhl7YIiHtYeF8oxzmuo72N
vlSOGOyMyCvAanXAXiU+MMv7hD/Z1CLxwFzyY/6GHN3az/VNga7P0nvwzwHvk+1dky/GcAd3i6Mo
ekzxFN4xHRENJ2A5s2l31df6qr3UV6bH4EHcYSS4L1f9lbOresj20srYbeITMdHPFW9biaCUtBlC
Y5AFvbC3fuxee5duzLV4RKAmOGQigeJkK70anzmwe0TE7gt0kqVTr0RafjT7nqwto+m9OkEtI7g4
RhSWOf3FfB6HneV0R9jdw5X8YiFda+I6Vzlb2qj6XeMYU/rntcHhwyGut7F8iy/zCzQcy35X/PJW
muxO6iplB9CuxNL11/yH+Vrbjcc5mgI3OWN35GIJq3vQtsOaOyDulSVo1eQRj3Fgx9SDsqdBwwu0
CVkoaW4d5+0zXsL3jG1ZsIQB91maBO4umcCvAhP5LFywC9c4FG/1M3YKmYOndBIeQ9CIWtPxKrXq
2kAE3VuJtxVozWx//yoedOhecWE5NTRwx6h4pRHvY2h69eMZEa3EPZDIHnzdDq9sIMYkFM2/HyPC
SuOmZKhY8a6WOnOmg6IAijnYhRGGKWVKnoVEqVdGo/G99VqQiZfI+KVvxgRmUjsrI9wlIXsvVMoo
RPv2Phajcp0AryZFucPqDA1r288/ImQ3i5bOBh7vSUEGV+9VaWC7NOT/58dgVodWLfR1TCjQdugJ
FW5UNpRJRcqC9WV95bXV7S2hNVsbORdFWPQJy7QQOKn8/qFPj4kh+GuaCxQxERgXy6YiVTkJzCsi
y8oNCjbm6B6xIFJ4VvGeouSgRDtOn6IWXYT43qdi0RckzELzwvpcHXtV/pRjsbaziMOcbp48vu8W
8o6Glql18pIzlydw/rZwd5Pt9aUU3sEjd50trN9iHnuGCVbzqoj4j3kQrSq76JVTG4gcy+NwMuo2
Xk9YLajM0Djziie1vhI0hVKBX4fmAG87rD+FKLpYSXGuhvoB1hSkuUld5EPy1usFJdTxOhaCsm5U
0aWyvpJG4z4mxbgQ5KPCwdPqvIdMUs+Gx+HIkDU71kdOLJXiyol38mjuLPvGfCraSVvFPmogb5ge
+0m+43GwgclVjzpR8UkeGJnbXetU4vBhypqwtbwAR1/gekq1r7Oh3rS4rJhnkmRTGWxdjcHtxTE4
Qhpl/1DhFPfKdt2JfrgI4YHCzDAOZmINuy5jk2l1FAPLlHKQMKlry5I/RorGyzkMwg4RZxCj5eEf
vU6t9kvtET4KHm8drCRojmwXWrHdYmA/RmXAaZgc3P/xf+NDvyPXgAD6E+hiIl4yNN0CYyzxoTdA
F4hcctYJZuX2KnyI3AJT0LFeQE/d1Gljp4CCKzXaFvDiQVSMj//++L/5LvOnW5IimjodIvWG72IM
2tBouVG5Ytz/8gbVEWuf0kFEFUOYBUpepVPtEvFK//tzJbBDf31t8lENy9RobqnyfGH/4diItV4M
8kCsT+Knnl3hFKt0Qhl7yJl44ScRNX1aHbDhHXQLPSftZE62ubIhM337w6XM3/EPpA5PQJINWVFV
InUM6+YJSLEmksXCpUAxJUS9FMBCCF9BbqKKvAvu/IL+5AyEYfgOdM+6R82DUGuxE+788YfhcBPO
qppciyyhRVVMVZOt22vRQk+ShTykV06GJ9MDC/yMFUjG4i3Ai+YJpvrDk1C+G4AyFg8Di4mokz37
55OI6dhNRSFUrp5R7jP69NFQNHSS7LTaqUG8ye03pOa1KAD6p9kaTq9aDmztkQPgMkm2SuLNcamR
LWKltWOZvb6q8Ze8GE4zBGG/qsC3IX0gZMpuUh5v0dICLyFHcCBCHLYMzeb074f63TOFcmlgkTVn
6tXNuAbUXLAq+eR6gFlf6uBhbL3sf3h5fg/S25GjyLw7mgh/yzDkP2/dgNN5bCy5crtKu8CmOXWp
sesNit8Nb0xBCdbosxMYyznPg1/05maItAP+jwH7enLSA0ZUUhf3/d5TzT3Pfl2Y6pfVzMyS4jUp
q8M0AtAodMiRtXcvtsGvvCIh7t83S/6LnsWoU2Rdk0XLlCxJnYfIf15GS1MHuHEKxwGLralv5NAK
gMe3M4Mw5ZlOVZi6qaFsBmhP4lxWNldZRXy91CNwjCGM6MOXb8lfZlw91jNzQYHUb0+9f++lZvXD
O/Lt3KGoNO5m5pis//7z/1yuUlt6boRcLiNr0ZJchh6nIBYC6oWUdo8xLfXZ00+82y4CLYuBgtvM
9jMBkfjTtXz39ihM3KKKoh5h6M0Q8BGWSII5Vm6s0T0xynh0ZtrISLQjxuNy7ZOVZjQdLXafNkYf
pJ//fnbfvr6KpcmqCOdNZyDePDv8Jv97DA4IipxKkikyk11YT+Oj2UaRLQOrruc3D19WDBBkfjid
DAKQutKMkxmwyWFjH768GYgyIfZfNJH01RgxBVf/UCQF7J6EU7bVYO8fL13gvcOJ2GGjpGAakeUJ
ZamZMVT//mLS93fW1A1WY1k1/5qX0KAygMSKiNyd1lJi16ETqqjWVgOomSZCSzxJ1iahcB5Bfvn3
p3+3LjLCZuKZCHBPuVkT1MFTWzVlTRhnTo9AaaKf6KZ2fbSWfOMxIjVrrPr/g0b8GP6n/5V/sxn4
btZSRYhJZPwCujFucHIxsbfdmPSVOw08SwQ3r7qZv/77m/30GTffLNQaGZ8oAxaR32HSq7Vqpj9M
vt+OSV4GSbF4L2hy345JK4LVIje8FKW0UnpaACOziDUwwLQ8Ow2/MUFquNTK9oBf5oSpiWY8+uEk
2SdeuSPs8tCJ+ENN4tn6ETSralAxCMbgNSz8VVOjAO4URnIrjI9Bwdo8zsAo33goQu99Bo6ZHiqN
f984aX6V/5ztFVHUTMVk7rGQ7N+sKapWtIoALMj1EafbDcu4rSbpUkYEtYhSXjOiEB9xd9NyAHfj
CyVdk4Ktb2Flzr8vhUj6v6+EpHo2q5osGbeTTqkbojkWSumWGRB6mu2BTP3aaCT6uONpqBpvpwCs
CJTdvz/3790JqkkTYZ2hm7Ji/r5D/5l4LV+CKhonpUtgt2PIvJM1N3uRFx1+NCbdini1f3/iPOJv
7jnfz9QMjPOaot7ujq06DKeRZGqXtQB+BMpstrLPRRU9/X98jiqLEg+Y2Vydv/l/vpnOGU6xKiN3
TWo3hLivBTIhwtL7Ya9pKt99n/98zs1mS1DIbJlBui5IikawVAfNN6d83RYGZAFSrtJXfEjCfJOT
Icu8Xbyo0cYoowtfn1pD13YrwZo1V0q6VNBjSQpRDxE7Ici9KVecjSZ/BvmgR8FWqgBuWp+akWoN
2O8LMVvDDyU3UhNR9EL3aS0TUYXnn8n+dWTZ45gfKRutJK566lZ5GqT7XqVDJ3UGKcm+igCekF7y
dT7wmQubngMlnskeeSS9/KL96EwReQFIfg7E+MUAirz1hsPxlFabPzTo1cwXyUApAfaxwNzUk9m9
QYYkXfAxbk0/eOlTXUS4Cl1HG9STXwS/RJh4TuzRwTY0kxrmJBmrStOexZUcTfccmsu1R4U1ByRs
dzp2myhGPGAOwVM4TRc/vPv3SJG+WZjYUBoak4GIMky73S0lySQQt9PmbpQCBJCD/twl2Unp5bNZ
We9UIzpbHOMTdp4r/N/72gpUIE09Vv99HmrbMVPPmNefyWZeSkHxOAnJq6SThCorTUUkuLyexoDC
Tqk7oeg/VZ1OpEvgtWTKSOvBEz+rGn+1EZ+wtdGlUoOnvKN1KgAEVaz3pO/PWmMdp6Y9yzEl185b
qVFGQyS1jlUZkH4bLBqVvxARHKQMrRP0eDmjUyqre7wkJ7npzljm/OozGrONokifo08srGAc4cHA
9K7ktzaT1sVA6zHktnseXayQ5DG6AWU1Ia7As7CYr1NW+9ipjfYc6NLn77/X6fs6r0+ob526g1Ah
I+drEouELM/VaAu2lfhWR53rDcxpkvqsyNkGn8U2CbPDFMj3vqbe+TFsiKB6JKXkgNsF5k4QPAZ9
/FIFxbRvApg8ni88NFl9UFvj09J0qvlmdc2xI97HnYV3K7vHGpc/cAZlTHkYrn4YId8sFCQNSRLF
Jw1VpnEzmXgp1FIZ1rhbgSHLQZBvG8ilC92iDplW2ipMrc8QATuSjAo5i8hjj+uBJqin9O4P1zIv
5zcTqCIbKrgJC5aHdXtEocrSdX2R5i44EOTp21gQwtmoli5N9HKtLnVbhPfiQij6t8FoPqRcPNcV
ypogIIg27wq6iabgE9g5/LCISX+fOhROaKKuy5IJFfN2bq/8sROCVs9cH8sA9a7CRCpL4wVxub/z
hurFSyfohIacuLUBZysQCOloRe+HRW2GI9/eIvi2rGemqfG/27NiM8Zm740teFnzESJAusb/lwrL
39wQTB32EA3jLksQJyr5ppppGs3sOVc7C1lxEuFo1D+0dJdgJ6AsP9zD+5sOuUesWIexRFbjhWyh
nPWqxpl04V7pEr5L2MgQ52BrkY6y8lrdxrKR/LB4fjdTcT5SQDJo1DZk+WYfVsdNkcR4qiC0tsdG
tmi9V28wqOwuqS5ln12SdkT6o0zAYvK3f4+8v3fQ6ryaSgZIaMPStJt9ZtwVuJukCDuKSbsJv5Iz
jOOFat0q1Mt9L6cPk4B46N8f+s2YYtcO7tow2Bgpon7zjYs6z1u/I9cxj5F8oiUkx/Bt0lugH9Gd
5qGTzvDIDW+kf59QUX/+++N/bwH/fNtUUeFry5Iq6bp2uzHzw6TI1KRM3ElrVHqLhLWYuoz0bib2
q3dRop86zAG0t8mWygTQFgQGsB1X7UE0r1WrXNr5j80wvhtrvPzFYFIxyd/G8UFpD2D8tlGORd+o
fnpaf08TXDiHDjbtmsblz1Paf/Y/pUbdWm/JcplN94GCG3gyPyNM+CAofzgdfDcwFIp+OreJnZB2
81EBUmHPbKzYjWO4BgYOD99Yp1p7MNB5YxnjRNlY138/mL83zHw9iOkKkPN5srnddqkFYE3BjFEC
8c9bxRvBdxeQDI5YSI+/b3nspUtVNn4Yj39vX1WRI7kizpt1PvjmJdBqihiNZ8Su0LbbMelcVY3v
Ql3c//vrSd/dU02k3KWYkAXl2zIu264hDPm3SWjUTnrHGT6fE65GiaUyfykFZR+r8ioStZUJW0Ct
mWUrBadVO25CRIFAqjQ4cJNxFbyfRtY3kxD3QBLZv5uyqHMi/HNoDYI8ZFGE7bfCBzSFwVnRBuYA
b9+Eza7tXiQvQuQTwYiSfhpq2rzS3r6P89RnaEDCWGluPpsFpLGgHMWupQGXUDH6UQGBtSAaOfN6
3m8amG4EYlDGmkkkmeKzSpuoilP/LsAEb/edNy2ADx5+A29NCSOgyUutSHiPhzSGWMNK4Ic2rz0F
M0muHJxxiEKKNlt5dfaQqJjIh5kg8xs61hQqBnrcJPjEktnRdvnNMhBKc6n1wIt+/+cA8SzYSUCf
MJFTagUH1/evTa1tqw4kw5QTO5IEPkknSrmAfQySI3ynrofybQDuR3a5C4jLWshS+QbgeVXMx4Af
Btz8kv51Y01rLs1IpqXeDrgpguEaqEx0Yy+8ehF6uUBb6uM2rVCjlQBRPK3d5hkkEkxTn7hzlkpR
3//7Ir59uYgcoH1hyWDxbyaSVC3ZPPh54uLpRFLF1xZj6WIazQ+Htm/qjYxgS+fcy6SuU+v7cwTj
dlOyoszILVVoOqFNNFuQHczTddlt2UJdYB6gB+fZNIp2Clp5X3ndvjenny7k753KXKGXaBOZFD+5
+39eyBSJ2IhBs7pSDfei5YczVOvaf4vT8VmbrZx1nbxXpXacjfCp+f7/fsO5CyoLumqK4m1FjtdA
72LyaiiKeZ/z/a7Ql6WV98NkLf99SKYIxsxIn4HyvXz71g51TKJPzoyhx7QYLDj/dlIkqLOMUzwS
cUW2mhspjRt2umX3DaMcILndoTGRKyjiMYYHTg7uNOddze27ULWuKcwc2SNsYEAeWEsInH6ehr+b
bUhnUCXaDt+UZUy9MkH4kQtP7Wor9M1WKIo3buUik+X9KP446397n2QF1h3YC/Ovzk3CTTJ0ql/u
ONwJUgsSOS7eWsqmICFNlDVJ+N4m7yrgl56s1r5nR6qX2zBDAPPvgWHMb8DtdMCDosmrSgrhJDfr
nNXKAJ78MnYxGePSAfRvAn6AQFlCrQzRfmGSypv6PmA3wZbgZJn1WjRfDFO9pGhr8q/Bx7oSpp1b
s12KWCBBTZN5NPGjsySU7YN20CzvMDbyxRwoZhQMBlEp3tQmfrKU5pwW+Zs1iPsCUL1do5xUq5fK
1JalL6CuZb9EqZoSpHWZpPJBgdZUWOEMHv4Kc5rtgZkqy1zW93iMHzoFBExhVLugVcBbiCs6/I5n
GABP9WsWcsxl2IsoTgcRrKW8J+UIs4IWwtp5/f1rQ0+Xv+9yUVJRCfL3SPxpVVW/ffYGFVbmP7x9
t1v7imhjSgopK1tZbTNgS2bcbXuanM78QlR9jz4oGF1Nask9jd517nRkSZeoyt4iv/pog3oziepF
CNllNj0TdlmVZ1gc9xOBsGxLrUVcBR/Ru2SBHJkT0yE93uPwcnNYZPHMmTISHWW0oH92DC6z0Gqi
VdE9znOxYvBHIgR88FIFbp0OJ0HuPzQ1/SxD+GEZ+G6DIYkqx0gM3tZ8jPtzViSCeIhCACKu0Ei2
NGQP/uBtxWgp+eVjTmagWKDV8ZKTlY8/nHHkb5Ygiclw3jTTrFVu9/uyxFutYt92J0/6BNf2DOz/
yZCCZWllZ4KwW0lxFXf80mdjmYZwJ3gmaXmfe8qb2TXnrASoZxZ0/Yq5UrWuBwQUJCyvqPdgqbKa
c1Alm3+/q9/NrtS0JJ39Pvuxv47dHbTVofLz3O0jFG1Gtilb6jtpf67ibDMV8VbsjZUS4NBCpTlm
XBw6ErsX23PSoI4wAqwzwV1iTB/RoD6npvg5wYKLzEcpHd/iWvzhTPXt45Uk2pL0YjjT3a6+qmBF
YWXWuYud7ljqPeG39ZPfFDtRDE8+m60sGZZjRDixqf2YK/TNxprPnivPsqRZzNV/ji2mvL6p1ZKx
RXjKQmY0S4O6561ZkxutCdEZZ/02mMTPIhFJ2s5XENvWWe8dNbk9Y82348ZExgx8WhGzw7+f5HeH
XS6O44zCHoyT282sm3pEloU5T3Jq8mdwY6tx0p4jjenSDwyb8+lezKgt+Zp21H1rS4r00w9X8M25
iicjWoqpc8Ayb7eBhaGGTZpRXSrH7jw/n163XL8GYt48q1Z3FsX4KU/1/RCbxxA/GTqPPFKeo3r6
bAz/JGTqcwZkX1BxzRrSD2/nN8uxpKCqsRSVNemv7nwH3zKbqEOjhG45V+dfmlZekpoBFPrlyWzJ
Gvz37fhusCjEbMmaJCMpuZ2IGBleLtdT5lIdWFU+anh4JvacpVvowTkKRn5z+OF1np/xzcpLv17U
FMLAVVW2/hdp57Ubt5Zu61fZWPfsTXIyTWB3X1TOipZs3RCyLTPnyfj0+2OtPmd5qQX7AAewBUlV
qsAiZ/j/Mb4xj1A/bdzLqR9q3ad4hWP5eULHOOANd9U5KPLfFb7djz7tn5/r3fkmtTiJLWsulEn4
WA1JrGVsQOpih2NEr9VAaGLkIWu0xDbUq8tEij0mHO/ojZKL1llhWX+cib6Z5W4C+nl1Oe71wnoG
VJ/RySedBNxSOm1Lo43A8Oj7RisfscSGIPSFolgLReLoHsu2frySj5FoZrQfYfOVb1Zu7AjE3cV2
B3YlnvZNaOyr3F3nRXczRt8D013LJkdJ5x48PNiUXMyh2Kli3OqVPJZ1d5EZ0Bdt3NZTc9H66jEB
4EPoKNtmdmDdOevGvWhxqVXtjzhWj13Dqwzyy5BDMMn86cFO6ZSYcwZhgUl7GbkgbNJhWpRfSUJN
2J4VloT54uufibL5kjTOrgZZpo1iXALSlsOq0wnJERBpNhV+tCvhUvJWNhYqSdx41sFBE+TGQbXJ
BpTSevZaIs2istiQg6WOUzCmsFBz5hGnIsmn4AwEL7C1yJ8GihREB65gnKC0WrZx0CPcVD1sOkBR
/RgTENEm923GIlFICzBIqqc8xEzdR5YIK8G+hIMbko6Nztejgr0ghOGzX6GzjqXY5sQCeVp5B0YP
jw5n/eTld6DOV6JkPebqw77JmQptqHEJfuGO7CCZvEnsQW7UPHq+d7S9+q2Lirugzu+0RqGl8NE8
WVjai2+NZzybKb7FPCme4mEPy3DhOuBuaRw8u8CR/BKTN5BiGe5Cm8dK/LNOqFULOECE9kZp+/mU
GJzqTo7u0XNGTKS8yHkcmBPW0bcSiw330A9PfdR+Jkh4IFtx3P56fPjw+jFc12BwEMhW3m1Ynaqp
1OgwIJkNcZsOI3LY344liReohKzRWbeTPPIWfzMOfrRIof7B7hUxBVqld09rhyMMlWDERUb7x9Dl
JU8y6vn5b0aiD6cjmxWmoGNLG1G+ex4LcRDwepnv+lHu2r7FEwUJPsOtSzWlQE4HdDO8k7V5jojF
qYzfrxQ+GvGZVF2HY0wV9v3GUZZZlZW9TUcBD0daoTht0b/3mnPi1xeEAmz6vIUfTPcM/uswQvEK
EvGk1wCSPYqPLYE8SpFNbBKp5TlHPzPpYNnAkn2CaHrImYvMIIw9bvxdkObfi0Ddt2FwgCt+lGMH
TIG0qc6ucSjkVPMJm94EGIiJpl+NhfMoWjBwCcNlO849wlRbmjW00nCcnU464db5tMsnAndCd2lI
95KFOkL+72aTIMzpMOCT67VwRXRflXe1V6BhtzAN6Gp6nT/NAjIY/q8hWXmx88RWKskcoA0j+Kz4
roa3BLmXlciLr/UIF+aOXci4IeDorYwgolDTxWePRSpZBTE4BapQTeaqlRl3AVUGMI4GCOHUj7ZE
fpBCgEBdpeUbRirApDps7qEDy48wog8sIg2U9VgOpHePaP7dkqDviqETyiYcCnqPbuccGh0TZVoT
gTvgse3ipykpoW9ks0gcz2fk8wQzVvDX1+BH86Uj2KJL9G6cqvM1+tN8GemNneVJl0M/pMdkfsqc
9Dj2+jYxiKv5/3qq91u0roQ3XIB83IUuJMUcvnBOjR1M4rJX2m/e1oerZId9FboU5Ghs5/7+vvTK
LIvKqnlfya4JSdML8nU4FJt53R4b4xcjIF4MJzu44d+8zY9WPVRpKEmx1GIf9m6J7NTICvKU4WWg
7QsBPcuwvCh1cUN5NEo+X37+9YH9+BltKvlzsOl/VBuAU6NugWO4q+MaA1j9CFXm1fDH5yKt3xRz
CFSn9a+f8jp0vF9nzfpYap2old334p+pKaH6k6Cwi4c0XFqEHHZoHDFbSoJG9XoxKeehgc1EFlyf
PnjeY5VAcaxH1gh1P7f6MEeU6k5jomowu+IzzRQr0mjayhFpg60VUCdIHnEz+5ggeqPQ5WOKm/ZO
6TrLqZ62gV+qpetxvfW40sgaoLZ97ODorrhWjlEEX4rmbbM0/Ic6xRinYMJlUuyKzPw0yOo213KC
7qnEImhehSqEJiwJlzfJT6A22+M6nt3nVQM0CQEgIWHFkt1nvoTj/yX2oE7YwPF+fVQ/PGs5ZwWt
IFrTaFD/ftb2g09WWiizXV+Vb+n4JKGNJP60B193Ma21alcxfsfpd4XMj04geEAUMinoWv+xM2g6
bQxL08l2EKrf4omPT07N65iq12zWYAx1eQf35/HXb/aj2Z/OE4p3ff5yXV3/NPLosk4QJEM+TJhC
CnA1S4lOa57668I+xJ5xkxbV47w++fXzfjTi/fS87/fP8WSlXWHrGcbmYeulnGOx11x603iui+7y
6+eSH1SoSSF2EImxLWVUeFcqV71HoAehTDuRx/fD0PWrCNl6QDXWrFNFjEv5wybMje7TtB31EC+7
BzODuqHBB+37jbuwm50IvqcF9CPHGW7iQNzBqhwyH8CpSBH5acb3wMGL1VjA8nz7S4xGcm2ayPIG
YvcaGINhDDjHnj6pFqTJlDwwNsLuhTy1CfM9a1ps0bhNGtzaJLc9X80ljhfrxD5hu5OXpMCNVGns
Nwzw1wt2XhSMC9b6Wv5IzEaDJYS6s086fGeTcaca0vQIhkRKtc7t/ks3WT0hcGx7DGVvkXtdfCeA
5NwDvyTThClYwZhIloEJQzgRw52Vhod53VzV4tljRTw0nBtEKqyDcHi2gokYLPUYF+2FuIdy7Sba
cUjsdQ9+NtLCH9pUj2s7VAcyZtXFrkPSojC/ktD7mynmo4tGzgHUNB64Wt+LOtO0bNBdltTVS3ZX
hXjuwFEo3Xq2S/tIw/dZEVH2m5He/OjklWgycEO4tIrfn0/sLwNyCxkgnNS9mADvkd365spolhUk
3GhOhzLmFlwTyZ3jx0QaZv5liOJ4F8TZQ93S1ixN2r4ZqR1m/CP3y8/o7Qm36qYZLZEcYfHCS2gB
qoPNWqcdFmDDhgbx6+viA6eAhccCnYfJcEOt8t11EWhjiqYyhXnkZxv0UzjcdSreQ21crIx3Rf5W
uYgw9Wkj/PVECwnbkxJh9lhQIQ8wImpSbbuWUVjlD6Tqod/C6rQltQAnLvx2Ij3Sp05sfEcAjy8h
XiqNAIpUn6OhdXJfoy7c/fpN/WfiN+hHRAPGvJjyKP/MZ8xPI5p0Ri9Tpkh3gxmvK4rqoNS8R1UQ
ZVGbw8aQfrkqMtDhmWk8hvAV2MPn2HsDskFUnmyjhG0A1Eov9H4zDn0kxEC0TetoXiW4/1GYDQZ7
Kv2Owbb0wlMbpa9aWt2FBcZo28KIrMg4qeF4N/bwCPzxJhzU2ab1teh8dp6qcZ/6TRbmbyrhg4JS
j8wtextJK3B7HqLNvSOhNah9LO3Hb46p/sEIijYCqQACNxo777uaeuwHDmWjDH12TZBSgt+vHRk2
fP1A8jMaEY7uMBXRvg8Psgc9UMTJdJY67IY+/K6PlXlDA43udgoxSPhzPmdboXozxtdg4nIZ06/k
Q+brPlc30FHhnpCsKEtqHLnD1WJHnbaK4aqS28nFNkIdt73onsEKQGVeuLs0kRZpuzl7KU8cCpOE
HBFSF547X3BTwgMANSB9KQWKrpu5pv4bPsX756YSIVpDqa31qkR5qol7z46ec2RIC9FaxqIvWSt5
mndK5De3Zwh24vZ7YOsr32Y1k3c7hGyrynmBWPoW+MFhCGA/BbG9CkRxN88nnfuJGMyXeVGoUvHc
1PWj0bbfTXp99M2fu8g06P7zwEJXjyFr/r7v9rJUNMjDI9T6bhVE/Y+zr4uLZDYIrDjZUi3Ekl5X
RKZI9444ZLaPEAEZYjuYX6XaTenMHR31l7wYv/3mXPjoVECQJnREK2xq33fVRpoJaaNEthviIgUL
KRbgfe+zoBm27Oc4PpG86yyNEM95/MJnk2TGb5QlHyxaMAh66MzteUZ/X+Al7rqqsnmBJgs+vj4t
nxwXxHAnK44NctKdHKv1hI90EcFa/t1V/MHoT6mEng5lXFaI76vvOT32ts+ifJe0hEiWebyzChhm
LqD7laiwVxWYkU6e/WBzDWwyPwQe2uz8siD3OVTe1szji99W5l6McwRgJ4EQksul2/uuHfwztMwV
gUmPkUdwKGuLLasa1oR1/ecs9t9/83U0//offv5WlASvBqF69+O/HouMf/8z/83/vc/f/+JfZ5Lb
iqb4oX55r+1bcXnN3pr3d/rbI/Ps/351q1f1+rcf1jm6mvGufavH+7emTdX1VeBPme/5/3rjf71d
H+VxLN/++cfrdz4CaMTYnr+pP/590/77P/+gZaKzov/vn5/h3zfPb+Gff5wB4M//yjL64O/eXhv1
zz80z/sH7T36HDRhDAd7Judo/3a9SRr/wLJqC2NuzOVFrcJ//iHsfyDMFq5LqjXnDCuVP/6rKdrr
Tfo/mKpcA9sEDXoHufgf/+el3f651/vzU/vYrGOidGGC+3lTiKwRWRevzBFzUfR9ZS0i5g6XfJPs
WWFHO9mrl9YCR5dBY7dympBoVlZS66YtVRlvF0ekLA5jsrRhUe9qFKkokrhy3PE2qYU6SjndSGz2
e6JrXnGws0Q02jdWvhLgw1QckgyVQx/0P7rCzE94A2jCxQXcfs59cklgmcTEqoxEpNXtOtS6i4g/
g4jfJCYBqBPJMiu9dlOCAKgDKfGjptS+GezgaPUZUKbbNsCwrZfNS0bGEpiCyt2MLFhXE7Co9lsQ
EjCiPOvByREk1ZGVrNj/EtM4USbW4cdn0CyHtky2Uq9h3HiRtnOMQt7ESQcpUctzAM8kL2l+eklm
xO5gN9DVpq7ZRkNULiaIrQcKhd+02qAwminxqJSIqFn6X5ClRxfSn8KL6wfRShk6suDBH0+xO/Xr
GjLvIouyvZUJPEV5U4KPjjWNqC8WetIN4NMNDQv+yOXFVU24tkUIcoeZMWLLdzaT7DxKBeMk6QjG
AZJdJOU286P+Ng2nB2qqBGfgNnvw9K9DV+w7KOBvNVj9qfG/9Fars8uGXqsZfrsdY8DUFdMUthWq
52xnooFstcQxn3Kyblc0jB+NMh+3sql5IKKPqzndu/A7uEF2x26wH26nOeKuxN60LYaEPBYQnjYm
gROhqUwAPDCCbLGOyHsSCMqv9x5VeLELqsdw1DM/PXq+VaE+mfMEeMA4q2xUyjJZ9T77i1ESVCdK
Te5IoDrA5K63nuBN6sJAo+iERzz2waZX0bcrlFzNZHI97P/9heJS8tOP11uv97ve5aMfrzf4VgwM
dB5850fSaE6SmUXHqI5bKEXvnuP6eOX1luu3U2bJTRU49+9exp/o9Kl9BjmeAWr/2wu9PqbNWU1I
USVWv35517+9/oWVCNLEdYgb17/464brj0FMRPOft/z0+v68pzY92U6aLwJy6hY/3fGnb/96ERSU
1pqPbXUwMwotXgE/d/7SYMubQxfZI/ajfuqDpFtYHbk+3Ziogy1tFnXB8Jhn0Pq75Kcv2mglJ7Ty
/E4DJh6kVr2S8++Gnm6k8Ldu1X+5/s31t603jQvhmRNR9zRZ+ua51tNiXZkmLEwRV81u7E6hVp2j
oaCSKDmVDFTxJ9bH2un6nQgzj4g2iifKHNQxdYcD2a3Tvo7Nfq0qfUEnAzSfsXOySZzY5IkTYz3f
2ZF5Ik4UwzHQxTZ9ZucnttfbTbyJO7fpyP3UkNxr8HBRMASbruytUxA41un6nUpzqJJoomVHgg+w
PV/jxJrM2D4FudYtfZ1j+Nfv3BBEcqvXB7Yp5NPW/rdahkgoE7GL+t4h4oPyfdgTcmWESbGx5uM+
DSFZiHHp1ZhiFrmMyWar6Xc29rSc8BGDaeZe1y+6kxp/fie8MCaYIvmMJh/eagxHAxbwVmQSeACR
HYfJbXdUUe1jY/J/1KtdFoJ8MgL2bVb+LfGhGIoqzohVJgE7c5OnvFTOtq76bNMgKVmMFPPWeqvT
4pyK4UQjZABsHHpbmbFPJJngVMxfhthk32vUcm3P9zDr2579Ln3XPgPMH17C26i3nJXmI5jRKQ7t
MYTsaROFJzw/4akbYnEgQWCpDwRXEzW48hoBBsLlAbsIaBmBEsVZ5C84ctPT5G/1HhRQjZt40+ck
jmskp8DMrqdTE2e4dMtZIsGvrr/H01stEM3Em+uPMK/1P2/4WlkHZG7FaUz3veaF4E4rxqmKjyCX
PTvfpDRvcgtOYqkIJ9BBKBtsapcdipaTTwbPKWAhuuuAMdrqobMw1TBunMZhItU2I5AIlHW5siXs
+bzsOfnJ5tyWwn66nli1IP8dRAwuLc9Pz5VVZOep6YDxWWO9uf5oaQ1Zj5YPtEgfs7OSdbHqXYBT
Wg3EpUGxE8XBHTyL25pl17pwScMqEojilP0URM8y3bfJCFlJgzgLoNu4cWmQFUKkz5GGulT48Y3p
hAb4FC8/DHYMjiG0kwIS75RT3uGXow8+P6j7bjP1pb6ulAAmGM/36RtVHK7f/fnLv36+/iEKtPDf
93x39+uPJh/PRor25vrUrqlgDkcRVrr5of/6g58e+s9v8yz91PhmuCn+eiXX57s+/ZRlvLy696na
OVG1/OlF/HT/OicQ26SisQx0Q11z3euDVs1+QI2L9vrd9Utixv/xu+sNbWeFW8sK05Qlv0aQdO3r
zgZbwUW01ZrSy7Au/JgLzvla5cFX5QcVzfPqqzO5L8aA1xifvFrhmk+38fQZw9964LhCM3a4gCwS
Zyz896shJqfXNFC9+rAbCX/gL0zAUorI32GKyk1DoPM+K41nTdZ7B4Vc1EwY1g0YHqFB6J9LJjFu
pxAkpcL3sfDnKKtAC280WqQttrbEFtGqLFC4UktZaIHTr52ALADLo/qojCneZ6l9ghGidsSyNq5f
rAyDdATYz1PvVftUi1Y6pB6qKzx84QAdcKtybQfm5z4HMqqFsbvJ3HVWZ/rZNSuy7VTzaFhQaf3n
kC0ReVaOItJXjKse4TlxNt4lRtKZJCFs00x7IXKG3mZEIHcweLDNEpMSipGtiganltdF7anNmGoZ
CJH/0W2iZUhwHODUGrwS2QZyX/AVq/IEG7Pw94kK5yWKHa39atiHpNoszQjmoVnRgBXBjNb1xD60
EWwgTBnWRtVAEZsqLDINPOxKDtUck/KMFBYQXErGaCLcO43PoY4ayJYuCJssAQoWk/pOfSTkIPTp
a0kMVTLaW3LgGkqw30mADjeZ/uAYhBKCDjmPmtC3ZgY0K6BVT7hrRygHbJNRQggjoWVfYoMm6VCT
S61LHhGjDhRl4nKjJueFtL3gGOp1QyZb1bAWc25Hu81OeVK/5E8u4R2ric1mr4GszvT2c+P4yUoO
7lckL/XaHEizZKu1LR2gFRI9My2CfmX2GouKIdi6OnLomW5h6jHe3bPr9bclqatrv5Xp3hgByvco
kJECEzICHctTz9Pkv4Wt3LkF/FvXx44ftc5eAsziiIlznQfDAoL91KVnioY3KpL6qkcTyssc2GPD
9YPWDzlQrz+FsJYl6gtV/HCtGvar3+rHkcpAn78WuR+tiGjf1Xa3DEd25pIAD71sw3Oup1tZcwSF
MwB9gRcno44OWi2PIur2lumgWTbEC0nD450jyA0Mk/oc9ZxLnuPvcAAUFD45Qb1Sv6Fn/pC1B7eL
jAX2TpbPkw0Wz6eQ61jzmCw/yVBr1xV2iGUc+xAyRbrFqUcpnzviAKdLGWca5Msc4nEwnJLeBa/p
yG0IwJlklo1hBp+Myn2y4ppLyg8AvBCU3vbmDsNiRCifRvyne0ZUUa0kyNC5iVYYxY078hptVMw5
UkRs5hDfgrjdtfg6iVJphc8qG48HYTu7Lvbpd9nqkyOi18GBVzqkCaFOjim2aXuphIUpXDGs2BFk
0Nwjz8ZxUjB2o+2udU1+GhrxFCewx7sypVdQU5EpQXDB8ZMTPFxWYVs7F2LpZ+wBmyCwjnFy4xjI
wyq8nST15dOyxMw4WEDx6ggSpAw++22q7/tm+NxXRbX2enUJI9c7tUP5hRTEGxvd/lqlKkQhrMyd
M0jtdaBLuMlhUfpTTBbhyOsm/VAsib6J1pnsSdHBo24HyZMNSG1thjRgzDJE/ECvddOO43oUsbaV
dKY2aIZL6ooBmWR+c56XOHPQqGOnRBa4QM/RkBOU4BBVHwQpUTzjtGpL7TzZqwg4Wp1o3YYISw0U
c3Dv05EhdLMjbNHlfNQcjxh7yomOgds0D7xbPI+LfCDhfXj1AkyRjuZJbMhs5WIzYiEFntfQWcrn
JkkBpHXvPf2H6bv+jlYrWZlBAEsuwcaTt/GN0alZe8WhNdF/NgSLjS4BFyjmGHrIChFRSS3zFKuv
niDtwRocUhGi4YUdK3SlDhR2Ps15gCGBuiztfJoss5/HLziDRXeuCdkySZ1YaZbDoyKdOBst/Snp
dHslJ520hv4+nNwvOSQiIGiet8jmEa/pguKgqvizkdd0N8jE8Fg/TSj1WX8TkKdZKmNgT8kRAkNg
154LHd36HrQHb/L9h4aDvghuMxKRjv4YkCceWD9CShgLU0XtTsBH70PnwEiF3Fx+EWRb12nINl2z
Xkytjg9kKrBBBhuZVl/qnEnJUupHSUrrMuNALxhXSQKYt6Oh2Z9DIlEYcqLH2lXsLLLsVsBbWUR6
9o3w5TklDARqDR+tsrN415PFVXgexUD7LpAUoRNCG2GnbMnrXhXSIAhmhCGZNaR90ea7cBachJfd
6JF3n/fJmZp00LdnfTWk1UwQJmKiVth8GU5060tgpk9klu0mh0KrBPUZpxCOKW1vc6fvtl1+XxLa
VdlQJCE1wT6Aeh4k3iY2DGvZu368HnPnxcrA++LO38VGA5k+/GbO4aGt1SuyMKKj71bExjQyWnXo
7xOx7Fvntmm6uTiOQS8G3UdyV7m5Lb1CrL3Kecg9/S7Jufy0MCRULG++p3mw66MU2O5gf3MmFEOW
9uah/mmbQN4PlY0Uj92QM9hbURm70u4+1zELC2+87c2AlX8WvOYtp5eWoEmi1cQSGQ6rKhdmaW04
7OgNTPDrUxm99ZX1xVHUTRhEhmVc+gnwau5O6nVaUNdKA5MPUXN30tN8QnSTfOV0DLulXbziRkIX
6RCvVcThFzeyUTshIBW0Mg6myB/h+9dx8KnMpu8hInTyTsd20zre58kpjV0Bg9c3J1RkfK60w5YB
2wbYzcOLyoESZB4BkA35CuFwH1WK6MT8m0MEah1vvarkUSH46vmLqtA72EpjTIRRHMX1pfNiMHth
NwFXRz1VWeN06Xxa5ARYvuTUaHI9uR/7/EUjopaIxHI1gs7ZqrG2qcQFn7wYJdt1yWUmKF+tmgna
iNmdpvPed7JlRS6Nd3CrACYtzKweErPsdCKuNEx+NtRSx6k2SDM3MvEZP3CVyCKJ1tiYnouclmDn
sAUaUHWkqpQ3owdxJbXFscOEFYnEAaAvfdw+kkg1otdWTe3fynS4GfsfNkoGSElajtoosTbeVMVr
pDnPLUAQMLLWQ97qTyOdm60XsoWP27ORFuIYiIMt9H7/koDsXEgHaFVUWyDfvKM59PmRtKJsMVrV
Z+kyqWa2+6ahYwlMhk3C7uSiDCMDYRkk1DAjtC/1L4W0+psxo9ShSX/pFBa7z9CL9pa3t0rP23kB
mAoIHhOcrl6d6jvU4foqimJiSr1ium0na84uQyNWzRTfcnKOVRl+2mFtfCmddTClYq/18W1kBSS4
ZHKAsTBv2V17W1DqIOMd1QDzJEkiXNCmawU3vRAk8nXLhqy9h6i1fpiZjnotCmwGNsh1DMXdkh5Q
c2JdVyTG15BFU+sPyRpbkL2JKxfVApvSzSKyhuncBoKM5cTDaNZQd+CtjzE0l9Z9JqqM1bWZdZB0
G9bT4mQQIJt5tn0ophpCa9ZHe6hiZ10LPuVFBbx78mBoSuh7uIi+aPb4oLomYqat9LUt6y8Uw529
Q0So2liJiY9HaivbnKK9EuYTTNQjCA65MmpCa239hsxkYzHS7TPD9ijjlklRC84qKC9dQw4KaVEs
rO3CQgFUnRB17NrYL5D+SJK3MJb2BYEadhJzHla3nQmEV1oZ8kKT6WpQj3pwcgz82lZD/EAzTGv6
vBx9U7OXriSLPcjQO1uDxzGhlU2p9LnxCZdU/fxRsMPxbefiNlQC+zK+cTLdpQpMtkVg30KzONpQ
voyQl8Oi6sxxAoPu35ghPmZHQRQYiGBCBf1Uyv4+Ka2nCqIMV4nsSMBO7lOD9mxYjvY6JSym9xfh
S9qH4N4xma8SaLKFQyp7Krbj0N9Hse9BNQ3RDFfucWpjZ0VrN4sPjbcdE3Ojiybft67ZbzBiYD+s
7X1ldPGlbfNL2gxwdxktynJkNyd8sWuo8ofEqJmfZVChTe6zcF0KcxaKg/0LE8FSOiC/WTO/l45G
eJ2CoAI8+qasWSVPhESB/68HHs4Ny6OGTX6XIXDGxyGfOmrXz06oysMgvGlJxxRZV/5dpA/tjJ4T
QeBtlQel2iyj9QgtdZ0xOazK4C0r2/5UBS0aL2KR43JY6WjNMG55bL7qFHmrkYNcHvJsU+QgQpC0
aHQYWRXNJSy186iTr9n1EKPHmthCeL+oHElqMSp6gKkkWDF0+FWXLLuQmBELHr9rnZPYI03Yyey9
P/SPaElvsfJ4S38kSTGV2qMrg2bl6AWb6WZfBBlrV1DMg9r3cbabwvHoFYiEOgvVRGyYpylFdqo1
Vrscm5qeeG/i8LMokQbQTLZsK/eWCn74epfuIpIBGMlxDuTQNeD5sPiY5KFqJ3BIDmNwx1y4xmg9
LEHbof0tENk0jXloQjY9GT3yY9bVe3oNtCl0jX2hC1ufoLVqjB/h9ZDcWKn7wSWUJ+hQNDWtQy3O
yIDvZ5vOJfK68ZneWwK12ybHFzSyCM4RQUOK1w0BldmE2h1gTF8T45mtx75kCizjCpihv+wkEPyW
2bJK4Up7hv3m6mZ0JPPxSxTvPJVIJjsr3oSt/aLSgvEDuICBdG4RuS5gc6IoPQIZVe/2BBmOF/Rt
FGGa2FqOJHfpViqXHDG2NoIUhKnfdYPzWPu5tjJaF5SP0s2NzdBf6tmXIBhYquQe8Zd1yzEmoMaU
KE4EHsKFnpuHpC3hHDbhXWlMOB5IXhl0vVpO1YugZG00T0ixK/jaTXGeIkKKLfU5GbF/BLX2taZI
YeiDoO5dVQQRL134bl5G9qGG3p+rhRiLHJGDqHBFJAlszCl4QpRAqmxIoADXULQwRf9alE22CXVE
xNUliFVwrsO8uI3SpNpMrM3Xef2Ug1hiPqGQ42LqUFYF31dn/hhyY5FksbeqJt3fdn32SHgcBm/F
stTU8+cGCjGcTpKPk+k7W8HJNvU1EvpzOaZ3IZ8YNe6Yef5W9CyhlU4NgkS8RSudO6uKfySDddNl
HbSJ3l27Di0PQ5XTiqsS2UVA/sVrA0lgq1UOcoaIDekknHppjdFjys5sjxv7vp3MQ+4O28gzz5h9
4i39v5KVPHvViIhRkW1oTj5RFSV/11L3ar5IqUeuRvaLuOOsQ6+CCC7pIvk6dfV8qlmonPqRNp3w
5SZKQbW3BOe0obUdtGkHUHV2droYthRnJqBCY6u7/aaPrafeCWzO0IZdWTj9mHrRrJVmceF7+rL6
5gfdVgDE8jpUMsHw3Z7aYRuO2qH2qs8+3nXsOKUkL0RSv/Llj6x1B5R59sskUmPHtAmTMm3GJV2W
G04Ltc6gZS087PeYg4m9b+bZ0Ru1W/z6khT7r2kTnGqvfBSdHm2iOaaxLQ1K0cmdrluPfQovHa98
Rs3efa7MhCakhQo2Q5OuB+yBp6+GhUB9qDD71pJUM5utYlDPrGo9X6eWE5/GkEQBmOLLvi9uSk4R
rmvpgmQIQqrH6edaiHIdloZYMtk2C/C9QHR98mSqXMpd1pb6Qs/8Q+DiHqpdltY6mlbru625j3Xa
3qSaCdI9GV5zr0ThOHrV2hFLN1bNmfLkSguadKdlD13zFQB1f6yEeMkUWVgDvVcjIj1C6I2+d4bv
rDHjBzRm2cpuu+PkFfu2g23B4WZT3gNpj9eJbbNpi1qWz1TBkO93zdwVfSOdEzuNZV9MkNiiahoq
L/mtKWk8h5Y2rsIajY7BiF16nXeRojB2dszbT3XxHX1SvoGH+F0ltMDDqvVXwK5pMrY+jSuWl5h/
iLYbNGJxUga0labIaXCI86unItskU0AA9kjOZs360Og9ALjBlgtoYcR9e5BpFO21kDibyIp2WCc4
Narx06gaf0m/Pt2MtbdXURUT/UlwRWbRgyq8ahu2vOLCnuxFlxvRydLOYMXoqtTZjRU3pzGneFi7
SbF1KR0fBA7mRSOeC7+3CSK36T849SVi+WqntMdbAoSV1t9qkeHuuGKoGqjkTrYxc2ZfQ3vv0Sk3
GcEgsdEvsOqrbWHIW5XqX+C1dksjLDZIoeRJOJ/SCLZ32szbo9gj0E9vV4xP20zPX9lZnSd9b06a
d9NX8jKMpU9ZUHtRJbWwjkoBDtcMyFvanDUnxPxELu56tB1AfaFO8lB+6fLv0Qi01+73ZsO82Qi5
dLvWZDqxviF6JeG0eBDpbd+OOkVyjfWsHxAKrLnuGi+mv6zsMScqQbM07d4Tu/4KijFIgbUTMvSG
krq5futRLd3mmsw5oXoW9ak4R5bz6Lr11vZUu62JWF0hsHSXVZTquxbriCT7yqfc2bXYZkVp3OXe
/7J3XtuRKmnavpW5AXphAzhNb+RLKpXqhFUW700AVz8PkfuvVKt3T/9zPgdiAZmQCAKI+F43nZ2E
gI1qdIdjnI23plcXmwrK9saJy7WuV1SjB7roY7y1YryTU/Mb2JS5ImaynMZd3pBkYqRk/NQSL6VY
/95EfvjEs/m3GwUUUXyA/iQxh13GQGnbGMfYc7OHOC9vStiXaRcWN0UfntpgyaKZ0+ZgWsMDyH8L
ioPMDscaeg0BKY5YiwbHgRRLLSz8W30cXqOakzZ3KSc47T1kdCORP130mZ6IhQYIwoVOxnqdxce5
paQ64ZDittjB2MMXdxJ7TR/kQ9zaGW6dnbabdFI5xgHz+qBx+33pRfNJaiFlhCHsIWz3lD/b8ZtL
SwCQOHR6NNA+WvgOdoZdjXnjWBK6/lS+9AtO1Gl1cerbuDg5uQR4vC6ruWb5+LpObeKFWCNhJ8I2
alnNffhODIq9np0Yz+5lD4U5xDNejCiFNM/89G43l1/92116+KisdIytNpcvqd/hbQgIff3xy5Zu
Upy7ErddAF/GlEFwGFIvpMO7/IvX47vsp8DbAxcyf/dut03TnxkzxfuPe1bLly+q/6T1nG+RxOBX
7Tqi9MSp+PMr159SJ04tRnlB5FGB16lavJ5RbJAIjrIM/Gu1l2BwKDb41CrJvfiaofQiz0uQeBnK
huIdmQdDpjFyGXhjjqbJSDLlpWsaJLkPDIrpMz/eQQnUN95o+seEoEChk2sTEsNBj61/yXjCJZ25
sY3wB0N+XIBKIvh4xcptQvymFRPPKn3ge5Pcz6DHKWbCkloUxQt8UKSy8FkcrEaH75hX6hBM8m6N
Le+dri+QyeRiqau5Ba6dN0YxnYc6+bFAGM2kLX2F6rayZrT+S/JP7WDmRq4CXBI0u3h07rRCI1gO
OVg2I0W3kJri9tgRaMj7ROa4mFs8UBMXhoDlxLR68kq9uXLX3LDF7N8jVafmimXEXDrnGsdXaIb4
aViEPMVi34PFkzgU3Y4xfFMhyPutcKOWXf59bji9JRAXGt9tqI8FFcP2pStMJPApcI1Lo11Z2Xjk
xXbAbXBPIY0ALYHwjloeRkZf4OngkWKON1Bz1hY12xXOWtnaiZs9PnJyG0XWzmmnN2g5jBy6XeC1
xBVqZP6OSOliSZq1blef80z8LKWFoLeefsJk7Rgg2jy4rXJYJSHvQKPv8u0wf4lC87nM6N5WPMmg
y1YkcLz2OlXQcUZbZCBr0ON1o8XOQaZ9sC2MBGfTBgA9iWdSiojDrfWK/aXnICAfupmoDNhWkS2Z
KMQrZww3etcwjmS7+6tZ67/Ukuha106fZUC/QkD9Bex5mzN8OIvcBY5qvk8E+JGFxEttixmit+sK
jbAQIW/cxtzEtvOppsRZYyGxM11Q+Xwu7niMbf0R8oLTaRpeyLi2iNo/6XPwWLVL3BchJduxFZ9J
R1qPHtl1BXzsXUfKEuTeDTTkGZZyed/N/ud2rk5OihJnjB/mCdTSjvo3fezF1jEyTGw7190pzhPC
qPY/yQ1gJ34g9AkTVSBW7kjpIKMshNR3jPYosKcs7ilOTROgSz5o/slNQRZiI3vIdNgdsR08O1Vt
bUnHIDWsi4KdF1IVzvvSWGvWsW3MPRiKse7DkAT2XPMf7XFajZGb36c0hNJtP/Eo+I8+FR8NeMC5
ILvTHCzPQVr8MTdijotGTNRojwDB6VETyDgLynmr0QU565OO0iBZElWMc4eTRPFpsvzyP5w8xUz/
ZzakoP7B30KF9Ojl/fPJi+s4ESNafWyBu+m+ysxjaiTRkZ6fsfbxfTmUcKV3AaMDrabL0OsncT9H
RfX2jkL6F0/zv4o+fyjjomsXwue/XkSoovbCndfRIn0UJKblNNlN6obHvgomXNIa+9h3wPM6D0HZ
Jl+GOSz3ZSaeDS+sb73UGA8xxZahso8VerTbwe/qGzr0RFB58jaEMMP7KuONbkQkHYc8pmGEGrfB
4lJqOyevk+0tsiBC61zw8EYDky6yoMQe1/gmvGE4jCXJiT6+L2oSL3NdNn/5n/9t81/b7qKgQ9mK
4gGFmbt8/q7t9jpOI90QhUdhmMQS48y9Tfx0wgaH6A1yxiHoNzcDZs32NMwHx6yO+ViA72ekK9bj
TZGHwyHXpX0wnHw4BliLkCFMcHiDkGKfYb97QCn1qQ9Ka6eO/P/o0f+JHo1ABZnuv6dH3y2M5v/a
fEvLDsn/hXKteNWXDf/iR/viH44gAcI1DdsiSucdPxre9D8WRa6vmwt7HwfEPzRp219o0mIR7Oo4
bmFQ+YcmbTv/8FFkkoSjmwz1oX3+b2jSiP//WZaPigVfSuQLqGbxgMQg7EPLtH2vasXomjcYK2Z6
dVKTrIuted2h24h119ybflydUMcS0QbPBzPsP8tqZadTGxy0Am7LAmlODVr5tdOchtw2jhBfGXRn
TUDsnpyoods9xeiszOjKuUZekAcaj7sx0u5Vh01NpPSQRMbW4MMEYUwFuSpsWrwZ4oXypJYdExv9
sSaLPczDY+1T0ljnT8WAYQ1m65+z0vsaTdaTHjLIKYa7kfLXiUEwNogG5c7hPtUKXCQS6o2irl7a
cH7m9upvpMzBK8ytn2I8Jqa0ghjtGRs39Ao0J96jjJMzRhRUHWYyBdKqPNf+BJ8RkjsO0fahMyDc
oIorcfIAnYuK+odV0l+D8P5QWeJLTfm3rcPHSe9eM6cm4c6pK/7DZDt4OKa4udHutTg2V8IJbmro
0uRZ+7/FuIEWBAnBgVLexZ6B3qK7ZZC7wVjo1u4cbavNzmudT/dOWjwaVvzVqQQhFTJ/LIjRK0w6
FLP+JHSQLa//OvgwICzbxPYXNnk+JvN+2WEXta+jE53smA7mWJAMl9ODSyXvSPDKaZfHFVIbB9eU
usSiRRZPpcabNSiNhtfYyk6sm6grvlYhZ3V0w3ydioyahTGfo7h5A056Dqb6k1E3D17rQgMxPree
S5lVJgc/F7e+EXDeoRW59SMANaVkWILkRc9jdWYsT2RCWP+E2kbdxCp+Eho0lg2J3TNQgSjoRckf
UrY/PIsAOaDdXZjuo6TYMso7Bdhz9uB4o1btLD0ecdUPVqkrjo1uY+QPs5RShIMLnl3/RinoryZ9
nqlTUIQLH9FG32ed8QuCxMbMqueccCA6ZBO908j5DYlu7STiTFkTP0OX0oWQ5PpB2TtryJ/8zOBc
uj0NryEfQ9akVrolXkNmZ+2gOsQ1mDZ0nu8VNIpNI5v7ovgidUTnfhU3a4P2QN2r/GS8pianyjfw
dhlssdOH4MYa4V3TnipYPdiOPobG1K4yvY3W5sxgOjsWUrtPZ3sz5OKkueLeHCA4WrND7SfW9uBH
EHXT6edsjHeZgM4Zdsl9j7fkvkvRE/QOWxr5I2AHqD5eUY0RvFqFf9f1ROZiiYG1KtUimfcUAyrz
p93pDxrMn474yTo14K94yQEX5iVZNiqXzg7+ttWLI8XPvmybTUrsujYECBgaNPm6Pe8AsyA+jfeI
GbETkmW9Ma34pA1yXZOqwRjYfigwnsEpHQsvgi7yMH2FeEtYL/61Vmuv9cnaG2Z823jdM6QLQG8f
4+CClixMUIRCZBRiQ4Lr17nQmk1WQthEjnloPsnB4yK7YPqhvpUTfoYzffQ+pe4rnfCxG3HHzXRM
B9cOJ5XCur72UizFs2r6zQ+85bH9oEXo8MFfvtv5eNSHfBu0zadAJN+Zj1etFAcPThqGfxzvsYqH
RQGY3MR1+BQFm6HfywELEzLm5Lp1Qi6U6cEktoFATDuv145jwd+JYBEVyX1rLIK4+nfSaYcQzxi/
ee4a/ckPq3QNY1muhsR6gNqVoSlZxVkLbSv+LG3yKaiPruquh8QrKaGU8sGE8UhlI+MtQfNKvg4W
eQ15K363ABk4J6BWDLXxLDL9k49R8IouOjy1Tv7SnTt404cx9O7bLP4VGKOBslA+dRYSE3gQz0aJ
o6c94dIC5ynaRq3A1p5XStQHn4Zo+NFa2PxXw9ex4iAtRiq2SeYzWto9//nGc+2HyEcSnmCG5Pb5
N21sXgxIZ4Npv5TkQ7bEDa1TRBooHxmu6yT+Stg602/DLJ6lrPd2nPwew+KcjPNOMyvQMLj/mJ/Z
Yg25yI39jZsxRjIsaEAwMc3yTsM8kn+QwlZfvOjsHjfzZKsHBhnnsMKyXGxxhdovAXM/RMKzoo8e
Es/5MU/2uB0jj53E8a3vkWHtFDz/ZoyJVx0QeTzYZzxpDlh0vQax/ssNzFNZ2to2mm3kQLZ7E1AM
80d5drGWWA852RkBNRIoh7Y9YIUJQK/n43owM+ohMLHCJz0g1hQan7UEf+UPdg7h1HPJse0rQrV7
/xSX9trsjH1G/kU2IMtMLCKF2mbnD3Cq4C1QvCgfBjKw4+XuGud6Z2HEDs8++jU7SA+ks6gzSJBI
/GYJ+tlY2lexjFTS1j/U5CF2oQSvTYEs6a/ceUXwY4AotW6NylsV8/fODD+PI/JUj6CFISGxva9h
9QtFj9W/FEHn7UBMqYB403GsGX26lBvNurkZyeWcIroTMoCZy0O+0IJNREaq7sxPRt5Pq5ogihL/
zkaM7De1b/UCKDvp0r1MxKGSxq523FdMOyKKf/3RNytj30I13ITJtAtH8y2UMYhwa33PLWxKqHKE
MQ5V+ZcC9Zc7jb988A0td28zab1UhvOpIISNbMv+LXEJJZ49eWpnaAeYHK9KrX0iBzRaHg0QvvD/
9aL1OJaPVmk+2XN09nxAZANpq1mn2OyJB9TDlMj5klc8+7W/a6v0my1NWG5x8rlCqqnpCTJ4kZ9b
gkap2Vc870BLtNIFHC9wfMxnZAaFQ7tB3Ea1uIOXRO7PysvqL1iP1hApWV/ptFxqYcENXYq1LKHI
mbQQy272IZx2UeFaptsnglmidRXPL/6YnxtpV1zxt9gY4mMyi5/wiPdQlbNNIrXvvu2SW+ss41T/
KFPrtssI9Wjr7GsnHZw8K0g9rbUfUulRJk71HYKCbG/7hXmOoWn3vVky0C2eRcUtLnLcge3kmVyc
hGjS+pc1tenOq1+sVPe3SQVvjWSHG8zAgHxKnBV066UcuF2jyvvsYvFYeS/YDEdryw1e01QgHoua
N9PL7idBjntYJk8iD34VRaNvqYTzCkqgHU2vUBROAcUCaJbxAh50Kypi360KXBY19F1lfZ9h+tky
ezYWlZr7lt8NNqSv0EAv0GQ8EXO7fYZACkye62TQ6zy/liSYQEcOszgY6KX3OlZYSGDHtdIHCFs8
MU822Dk2VhITCJGvc2v4ZHjVD8d/wLfwq3S8n21E9GLbypu09cyVbye3U5RvUHe/BH4EehbpD4Rt
QJgmsMtD2A0hRuAxJe2Nlo4mDk8hHIxDb6Nl0KFkjGn4llkp4FT4rU7nO6R6T52Z3BkBDPNJ+Osi
189Wi39Bmy+IDw3RXKTL0fh5KvylelR/mj3rK1Lfc4nacmVkUBkyQZGe/7EdcRGOtV2+eNSV4atT
jhPQK2rt2uK5C1rI428DcvGsmZEOX8HeNtDhF2blFyeZAx5e1UNAx5p/BahsEkRwyISXUIQhmWMC
VOd73zw4WfqzMIwO4sspzF1eWt70IxFw88D8wYkKAu+xj59a50yPXLNzbwVjfLfc57UMnuPW7aBZ
Y1gSRPGt7uMZMkMkBnl5LC3q+EnLA26KsickSfx2F/IDToFP9RB8g4T5LLyZbkoBxQj0hddZW76S
ExzuRP2jaO2nRMPILMuib6Mnv7jR8HPqu1/mLDb0tL/HPk4Qlc65ioLkCaQqAmXDAsWHo2h3yQFR
4hPlgP3kyBujCc6UvwJEos3XPmzRjKPYict9Wq6rFsuMJHa/wDI9B3X9O+p4xU5G9lWa3sYxvAP8
whAqYfoIswbyQOP9iDoNolwhb2HJ3vtEROENK753gM9B4fbA5csLD7q3/FX2urem7g22IvKjJzQT
85ea13//yS6971YSRPR7vT0P3DGfV3hrJ6sUv8uV7JFQTt74gwfOkxUR8B48ysqEI0Tic5dsgzJK
lxiidOOm9aNMCh/3wrI5RAYq2+RltItneLq8/mFBE2zu5zMGbBJWUqRrtJfEPtMh2GETApnFGYGI
lvzj3qQs5d7LQL83Kzzjpro9dvXIIKgVawwud4PZ39SlpJAnI2qb5QGAfoO+8ocdTk+tlTmHpq8f
Jml81ivvLajIDU7wRAh0bjAQ1I0oOjBAQeOVFGo084g1QXToiCOZWuMx1bx9M/b0B+b4JioWI2f/
s2kE4a5svQQwDHBJd+37xorXaWd8Tt1oKzxnXwcD9CKZHxI3P4/BcyKh6IiFMNOTbS5FwgsQboaj
xbd92yCvsgC1rXI8WBPPKN/vsDZ4C6TRHXsI/kYIIzN61sh12BRuB9Q1ecRO5TeWxKUzyN0Xy44+
ewEkXOneVZzXsOrXXZn96k19b9TDTWG+2ubwK46Cn+Es4Qs630na+Bza9LfhRDL+fiCW4zdWl4+B
h1mjG1f7MaqCdUsPKfJhPhvOj4QEKMMYb5r4fjR4X4ZBufdKdH9ZsDes/lCbdBbGHNVlL6dyG4si
WYVl9dzW1akjHXydIlFa+XrdIJTNvuU1g8g5Gol3H6O3qLm3U+Jsw4rXvK9FJFKkT+YMpcGfol8J
SZN9+ExO+toU2x+9NPLTaMfuoQhs9ANBflKTVJUZ1GyCsgjTIiPeqsUlujkiLHs/zvmUHxCdrcNg
mg/9AqBB6itOPikTcU0KBfaZW7+qfqrtAHMw0GhqoIXOpIShVpbLzxeBT8K8wFPtum6szH6faCNp
iENfXY7JW4oew2BoAIsT6icd55JgWacmkjutR3UFU47YjVVeSwEZqIb3M0Veu9Vi/rXQRy29ivTw
K+lROs6pEdV9YSNN7NL207DgYyIFp+6HcTdfijEyTo8OCY/YA5anzJ0WOm7cbdo//22x/F+OA2Si
4wx56pYzoOYqLFxSnoms9PMxPzlkxBwsGi2ab04SZEDiy9TsMsFfvtik2r42tKXILdN5rf4tUHV7
3r6bVVu7kwdQiVVJcbrMztmwFYWID+r3xraFuNou3bpXOD4o9v+cpRiz5xJP14061+qspB3v/LYz
qLos119dE7WFmlPrLs1BLauJlfkZff3oUNs+dKz+SV34WMGM6tRcW4P6pBklo08/m2EzcCrUQZoD
XAW6wqVJb5tyx+TU37ux3XotNFG1E7twhxk2v7XL/cCh1VECKbpjaEW7Yi7nTWdOT0rap8R5eSLc
/RzOuzCsuaw6Y6BDOENgA+Yvyn/54XfHoGaXOAx4LhHeBsshXq5eHOn0oQcLetXSOJRusW80ghtb
azM+ZVkaX07uSLkPJdX1riEZDChVnbyPZ9Cqo7syxlh2bnEkJxRim3jRV63P9e31DHOLnIgHwdnm
TwMq9eEhX1SS6liGoL7PxKzvKt0ZZki/3OjS1Hbq6NV+1JZq7t+u8/tqBmKFdaNawgDwTaEwoP5D
QzBH4R7sAJfdP81n+YKo0cZCWIXfGk4H1YKJSZCHqXDWM8rEwqUsFXjLnfZvf1eU2TGI7GrtE06z
Ur+tflId7YxjJ103uoalaI6XlrScfdWS1OJ1Xena8L/rPWRhd4vyQO4i+BCugv7V99Xkere+a6KX
WfX5TBn04C91kOVkXzZBNr/XPhPKurtc1aIO2z0y8uP1Dlf/ntpErVOL4dIK9WHYtV3KaXKxh1qe
CLZq7Oob1+0/NkG1rK6amrtso5Yvsx8+V4sf1l2abQUB/69HT5nTi3Iy+xhWiDUy82AAfq31QYiV
+j/x3u5XodniyUVERQto7bSMhpYrLrHZ3wr3vpi7RzdJKVd6N2ZGN1DH2kCmsF3g0kBIcAa7OlFr
fCzyc9mOAEn+ovYvF8NHS9M3Va2RVDaNJIcsk9Ivu1NjNIJ4vmXZzTwzo7cHoO6WbkdvLDDWXoEG
OhU1n6jv//1s4QXVTsLUSDPc28C+JjuJznKZYHTBW0AtB6YoxVrN9mbTHOJG34NjyxCtggjP6oMw
5EUhvH4ncp7Q+fJaUhN/eW1cF6/rRguxE3o/Pr7Mqo881eyv3/8fPr/umWTtEn8eMxlvHBzTdtfN
3+3uMusuv/du7eWn3624HuB1L3+37vrr6tNROF+LoIGkZrXO9sOH1+0vP2cujePD7mfklrsq7l4u
u7uenA/fe3eo1910lMBW0mQsdf2phMZlwDWLyHWh09hTt3o3O8Z9fTLzCUfmwEF8+P/gF3TP1UlN
1Do1p3AZtdhipdgHurbXe4yCKRSDy9T4pV8mmJqyMkwtSo5jGG4pmvMaiZZ3LAfDw/+6nOaVQCoZ
0glVz/1CdWOWia8aQLg8Pv2mIjbGMh4VMuNcaUs6L7ito0hoqhcxJ9Q0BFpN9UVPwvsbL5hOrboQ
XTqEBzv1toyXQYSKNor0rQJ0wgXV0XvEw3GBxcQc0EWxA3CmFGezk1rGxbY6qUXs6r/mYAdbwx1A
q5abVs3Rk8A9Z26oVMaI/fU53oUMbZC4F7qN6BGj5KKeW5i5dXuq/sx9WNc0ussoVObUNECwOkP+
NZFh2Zwu6xJ93Kf4guizvVJfGIC791FNX3K5njFlnpOaM2AfXebUuliatAEHkdQElxY2QkvvF2cv
5AKYKIKqLddfLYvG/ByUZbBV8JpC22KQkYzQei7zFX2bUDqvGV1TMV76dZhulSc1p670h3XW0n9k
7PMDvzI6rhcE7jKvLvRQUFPrPB9Kyz+z0JYHv/jAQhMzXa+iqw8KjIuVgYGanZStwNBieJDGNabx
VbVVV9BGcvb+iqqVSUHApkZftdd0zsAcNe1e8JTXkqjmZcO1DQYYMwwGWQ6nJNnVmBrA8qlP2QAF
7VyVSXecxFuAg+vJXywJrpO/W0cF5qDFrbGPDKs9TVr/16QrKAO0LmTE67oJJuEpCaku+3pgb5qw
6k5z/N0KfdD5HvWKbIcvjjFzu6nrFKpLpGZ7HiGBGUY7+M209euVUBfmenWixmCQ6k7TWl2C68Rd
Hk7XRXVn+p0ot+mU/lI3mOLH/d2lUvw4ifcfLpvzRl2USvg7u8rFXt1pl0uk7jwvGZx1MUkgkcit
T6RyrNPJnQ5pUMCpQErUnJbe+ZEwlZVFLxQwIa1+BCAJW7mcu9DgtGceQsKVWr7M+iFEbdx08rU6
hfpyHi/ne5lTi4Y9MHaMAcCWuyVOTG/bkjipHpDq3vGxIp/XavZyL5UiPgrMU/vKA5oWi2LR4uqv
zeXJEC3GEnoGQzrScRQdC7kFv6TQrD6dlydFUIzaVszVZ9WWaruqT+UyuS6qObXO0TSABzoQqqVF
y2nQln38H7Xi/8t5ztIXWtD/QK34NXz7+YFUoTb5i1SBTPcfBCQJVxhQiQS6tj+mc7CKriwKExYF
NLHFFRzUkhDCPywK5UPnCNZ6NuboRAf+r1gUjoqgf0evotDiYmpnwvGxfPqTH+lVUWePA/671m2E
536CznvrNmApIcNc8n563HA1WUC+0+HLfuv7OSH8I3JumhpW5mw2L0GJznlwQmxutADuownwgzZX
a8pdJ8BSOyoOq9KkSKcZ4zcjGnZRINtt32PPIm2SWfW2PA7IQ7LeKHbl6L40eTBt/STAOdkoHiAo
OHvDg2wRtrfDBMpVOu5mbqoJbXuc2Ct9PrW8IQ5N0n2y+rG+aRz72bNIF0c10CEiwKZWlwOBJuZw
1DtNPxkoh3dGP7afu7B5dqweKZFevlooL61ivPO9oD36vcSwapDjGp1BeSLh5D5yzWWQ3GRYnxg/
XM0Pt0FQUIuXrnEOTPuU6dDLNBBgorrkxjd779yLGrOqJHvUbIbaKQJ/ANjXHrJhAs7uOyQKB2H1
VpbtQ6xPt3MVYXoBssXtL08e9+8qbkIM4PX5MZVv6MIRThqi3dYzylU5GwCnaGLUFiLsGDwInj2m
V+Bk5/Q+Ma1ZvnZb7AIgk2e4okF9D9IHB1+ZfUdiy9baGTLeGznqMXz+OdnV7743Tk2p92vcKEFQ
Y2LDrCJAC/QTA8F4DRa1ziJLnGXqB3dw6gUZZNSw76UO+7RI721gq1WNX9TG9uVvt5Vvo5PXBw0L
+5BS8AaYeBP3o7tJkjhCS53haFNk5MYFNmNfvUZxgMDexa1u5ZQ4LEADXmd27yNx6UC5u13Rpluz
8wYUcDnUSRf6ggV9fZPMVr8ZNOOhahDiW1OTbL3GvxXZRE3WxZ8pQxaHr9MpeAgTypVZOhAYz7kp
50R7RshbZbDzkI9Uu0wO3Afe1O8JPCI0BwO07KGq9TO80u7G/YRqMVwCqfK16H8TzBHc1kb5vYBs
vW/1YtiZiS9WmRfJU1Dpr6GNM1PoSZvTE5xn3S+POEVR8g/t1TAM1p3VtmuZh80ZX9RNOUvrNa08
jKpchkpOeh5x6Mtc3zpD187X1AnnjbHojew4fPHxDUAyaNFsgQo2Qa7fmdHY7qPWBMY3xuG24SqS
PoMLSWySLgjeshE17sq6lR0F0NcKsN974KgPZEpzz8vM2U5DSD8rLV4pgrc3XrmAO9azlcGZrXtl
FP2i69qwKQeq0n48tlCLzyNg5LkxtOqI/tvdyTjw1pMh588ijjFSQZf3TbPiW0NiLJTpPiHaBs8Q
ar0HQ9OOUJn1uybu5T6YNRdlTv5qunl5m5sePggl+JXrJs4+CyLrzsu9GwogOf4pzraoAaSabYhN
15ueGbed7vW/6r4qb1w9uJm9ctjRAXVWkRFE55aa5XrCLASYoytvY83T94iB34Cpg3NYx+NWji2m
Sm1an4iTtmBSCXsza2N2H/hpexAMAI9xZWe3FhHoWDYPIBANNU8oygNjCkQI0QCjqhbUsYKGoCht
gLKuk6KzbwasZJIc2w43CD6D5ifPPZ3xsvaA9c3YxmdXeKeS4VGLof8D/2c3WZwJc5pW8WDCsEjy
myhzxGWSJckt1J9j69rcblxyTUC5wUClu/et8Rd9X+dTGsb2Jk8ocFfTcO4hjjlOV51qXXwlQtHe
eyGwaQV+neA/hlAK1bdR5O1JTaxlDjUmpKHrsporrKXfFHj0oy6fT4xtOF8sq8+vi5dvqpXYvLEn
9dG7WfXR6Ag426PxoHahvqLWf9hjby0cutR88b6ZHry+3mBM4c9LNzZahpKXWa1kVi2rOfUlNblu
k7rLkER97LXLoPP60XWb6zq1tfrAzRaueL+AXTAwZuIn//zsxyPQ1HGpL1x+Tu3l3ezlaNWvXGYt
Pzlzu2fUWdnrx12rZbWPj7/0bvnD/6m2GRvQztElCe263+v32mb4NDlhsXt3HtVml39QffH609dz
8vHr6ovv/ju1zd8e2WXLd7tXO3XDtpvfHWFV4eHitFm5akyNM632ryY2gVeg4h/O/IcDrXxY15nT
7HkEvoXOYF42uHxrxEsoRUeIG2y6EWkHaNqYgXOblIiQsQDC3SqKUWRTUcs1g3H8xLgen72Wbn3h
0VzU2utHXWNmJDJopw/r1aKzbKz2cP30spc2bNjXuz0GuDYmFaO7sU7rs9S3ib4MYwYPD0k1q9UM
Hy/LU6zR6ovY27xbWQTpcEzL18tX1AdquyCajN2oy/sgjX2eAxp5vWHuI1EtpplHP+XnzPPPdcow
Hqva+qTmGpsBvtVbaD+6LEGBBg11vov9YNxfb1GooTwKKvPO7EyTO7I84xrC6yrlmtEHLo5e60MM
GH657S+e5PaqKKavmYbJywrK7+JdyWRaABg1Ef1Cw/2bxev31GZcDfhkQwE5HvPLEZ4lkIuL80dB
AWX8XkR+s2tUmcKfIwvxinwLcvGphBW0iaESccQ8O0Rc4WO01B7UYj12i3aOsCOJ3NgSJ1Ry4qT7
mjj5hHOtg7HH4yAMJZRMJphf0UcrUyjEeb5UiErCQqd+4MvZcNKXObVYdbOxH1DOaiMuuGoiyxSv
u4m3eQmcVq54AxfnNsOVha6bh+EQvGE1gay7MmXgHhQ2pnAHNelj7TfkHrmtyooMID+w4r0YxUMj
2/g8kcxHesNYr8cKWDgLtEM2gnU5c4G6DzsDdDI4kvWiTDfDTGezs5JmU5uGdXLd1jppIRzWXCb6
JlrGuEkD8V+XUGXFUL8Zlbht6JHwOuO8JeNTbtjTMaqizNxa6YIN112w+DcFRx3h+jRjJahFxsmw
z64NCIXMgK7fUjdLlhrZxQVSOBsEzyUpe6wfTVRsmaGX24JxyykPe5M3lvbXHNI3OlmlcztU1nC5
BrTsujuEfZ0xkjYmfAA5/+4ykZ1HXGP2hO0UdbplIOyqYk6QWQeqaXKvjgHhPzUf18FtQi6zajmb
C7oGdPMU1qFQLqcOMHKncADyt3gKXkEHhStc4AfATojfuX0ntcLYuVeU0VGQoQ5T8AAFaW0vbe/a
ANXch3VT12cbbCOWMF+ehr5bJvQZdy29wIW2Q43JXP6ld8vCjeIt4zP8O+Ll4SKW//vy7ywnGyel
v067X2GBlc9Ypqjm9A7Em6el6Kquw4L5eMHRjsjMVDDHB+Tkuq5LNXMrPeuLwkkVksT4sThpCmlW
YIZaSXV4WA0dfoHqrlNNSM1dJ+ocqEXeJnRXE/vgLKR9a5mENW9GNbkuThSpMU3KqAbpD10s8ZnC
cB+cXs1a9gjv2MOxcFIl66WwmahWvUzQTL1fLIl4z7Fp2HdLCbVfSqjXyaRFdHeWdSGiYiI865MH
ikFlUJq/On1qtoUVdCc1iSJ8mGEZEWda18HBtgucLHosylJ7q7AwdeoU/qPmrvjY5Zxmxak1ERcH
6DL2vSN2mF5xA8/goJN0qRT3ED/GKqmgti2l2dCBfT/xzlP/kM0t7ZQGCRM6TrOUq7GfNbAe25ja
BOfHaMaTqdl4FjSbQTfvvcDFQnxwscCbsCiYJ7PfpJGenUcruYFcCCW1i7chUWVbo8H/Vh1sr3Sz
wfJA93BXVod9uQsAnIjVgGA8YyIo6zA848awasIJr62lNkjyRIpqIntOl6L+5Uovc9fG4NYWyvtP
xYhzzH+zdx5Ncivrdv0vmucNuIRR6GlQ3rdvdnOCaDZJeI+E+/VaQJ84PLqhF5Lmb4IoVBfBMgAy
8/v2Xrv2A1hq89rISj8GhLmU9XN5Rlopz4LFoKhaNDkFWFcywxnVvD46AWbKA5CaNlPrQ6SFuy5U
r8iLxC6oU7LqUhO4VRfWGZIgeYlUOuynGR/eWrnaO035UCUCVgbeMq7zVFDptgrkOgrYu4ZvE1dz
uuoc+NUNwqVDqEUHvWyIAgVvofI54ny+fbcWtzKLZgdd6XlfB7q38hKGWs9W/inPsfBbuotCxGXa
rM1z7WGeRc9JmNtUiVfo9BQLuluaUbN0Gu/ejfHCusSP9PbeZNkLDGc+ulXwdJr4LrE8/D/9VJjE
31wyQDWBU1eYJELYIC0zHXysWaOBVJ7HeSJIqD7qhdhF+JxLXdPoYc/PLX+d4nBY1037HKq5uj0F
L76f+ju8AsW5sX5M8BtORhMAsyFoIOJwQ570p6jqXiSWtVWQASuDVgzEJJma7fLGcjdu9ioxLvQT
72rqAlsN7cxK/A4bDhpW3ZveBOMMh9z6QW/sOtcOVyTMUYLgTrlsciECkAraL6vhWnRrHBaN9uT6
VXSoT3HRtqd03iyP1Aglxvf09mRbyj463Z3jDvE2DlHC59xLYLdAfvx6AVfvMbE/nK5WuzYmB6+D
x9FhVzloftN/fbaw7BzI1RScK3u+6c6bLqOCi4wTv4riNjNCVxvr10C0SMWjiWREB1EiqbyvbWin
25HaNILPaLzGbQ6sE2+y26JBWb6dbJzvu1ZkWBhqC2+9NOKWbuPy6B9tu+XJpUMomvGcCS3cLy/5
085bdpfN8jL7T0902V8OkER5uC91fsClaza3Nb9et7xEM+wERZD9+x/PoZY8RoDr1rn8TLRMbYs0
rTZ90QYba7QExN74CWoeoUGTDt2uJrwh7h/jmmge08DVWjtzCU2MeAcgsWKkXsnR+xH02etUjmBw
5sQbNXT2qpw6wSlX2evBLr8BAtlnrr6lZIEMMwQTSKfTWJEL5W+CejiTMlF/+gNA2770vheZ766K
kZqS31XO2mpUv6KQWm+FlgDx6CbxOBnhpx7vB4JBvjfkws9icP/OCYP66utCJww4Gj+cOgLWXtgv
QAQBxQaV2umd7L6Tkrb8vTdTKMp6n57g+vl4l9WLPUzDhxViYokyn0h5+v23HDn+UnL5CI3iETOT
dgnSAmllE8ljO8EFmesxHw0EykElH42XpDsFmvAYB07+UofTbTkq3xqneiStqxcV/Z2kLrxa/tC6
4j2MreypL2vjJC3Qidmc/KvRSrkvNKIo6EW8V/rg7PIcSktFBtxrX4bH5UOMQPfXRROZl7Kp9HtW
P1wQzNfvXZuwmmbEsg+H338Aq6yfFVIwqmu824mawuTZyVsmyI90BpT6eqrCN1C5ACH5EnAfDcib
bPzzaAseZEL62de3Q8INyXaRed8Fo37JzTH4OuToWLCipIF6l8joYkTQC1qvf89wjSz/MizQKBKv
BUBeOskT+rDvy/OkhMtVFvjDnTFms0ugxYg6vwfoKDc31aoXKoPFsRnqbKcLO/gALbJ8dqvidIpI
6zt2ZJk+R8n0uBywL2VG1q4LoXYs7Rv5wqDg508t3fzF0AAVV0OSbhulkpMu4+HrB9Saswdr9Ptk
uy2cDhMgIGiwl8lIL8tREX7qYNc4xZRv+3fLabcc1aq0T6rRqO21MTqHpFhvlrefQ/ZuDad4jVBO
6Jk27MYKI3HoFN5DHFBgJd4z/8wJ70ZrYXwbENrhzBIBnbd6eAgGMXy9QgW0wGwRv4kIrBfM+epU
ckN6aIQE7qFlxWc0WHtfRuObinJvG5rVhNiP6qhe2AcPW/jXcTKwmQMxXO/Mtowt6YnuiRy25n6k
7fp1HPAqW3T23XsqqYQJR6IWNfPwvq5BkCz/U5AVmwD713vjOeU2KbP+zMJAv6NMTILL/HnqoVk3
xdh+D0ai31qfOAMHated5of11zGID2PZLt3vCAu9Dd7I+JIX1KGJVIGwNH8eRX5TN5G76Tb4juLU
ai8ZUXU36Tc0FOb/ZeAe4MXuB05LjJSDMC+NHZYgA2HcLofwullell6WF2ilIk0ccva1bR3vyhDh
f73KgSASj86PTtkZY7rTXBO3nTgFiX/quyb9JKl5eUOFHm4GqzevptUXV5JQIHHXvf6DuubX+6mQ
MSshwpsv6tnwAPenMq30RybOyxH0qTQBbhXtrexq7aL8kPQy4AofnfVteUEzDuO61iqIlvpYXqwm
szdt0Gq3QvHzdCToUbqvfzIlpxTZt9qjE4QlY9vUHOAsdI+Ti7ei0+3qZ5N6q9RW1kdlZoJ0P45R
cX6ec97jtosj8Sra4PHraF74VLqFfPVFKrZ0s5KzowvrxskEHih0/Q+XH2t5aWISI5epqHqUhYUa
O8HUaRaFfKQ1qr5ekiPpzinOflio1zZlUtU3jMn9OZGNuTW6svqmpdX9cjSunmel1e0rpZVk13JJ
nKrJDe96kKDMfPLmB+nTK2v+xCaL2pXd2uJBH0fjwORJ7CeiDJ+cgJJ0ziz/Z8ZZqXmd+B4LK98E
m1Q0wS10BuuM327YRhmXl4URavl6SCh97bQ6erWattoNwaCfDBgJROMJDbNbOc+Mvi2vnBRyXhAF
+sPgQ+olBTLZtl19JgBJPfUOnsXlZWMA4dvyxu8iRhLekSt+7bUgvAxKo0fmO+HbpJLr8lm80nvT
OmW+OIQw7fBntacEL/adjnVqHVG2+dS76/IFVZQOMB1M2IOaPjlGYTdijAzkU9RNrAnnL4bs0J1L
u+r7rB7fuIbXQ+4XxcW3oHrKqGnfMHCel5dSqfuIwpxxMuuLswOnfq+LgTip3HMfbDTIFF9N61Nl
9dbwavFOqJq/6duiueRSJz8ohkHCJLL9kbkPo8ok1x/xv53niDsz0wwULVa484tOfav78bocK2y1
3yIO4mf6C84eRduAFp6h2wkI9eFdy8+OYM5h9PU3D3rydsL4cY6nPLjLGgC+X8eY39Syq+A437Bp
9md9vjUt/2z+98vLzOC/euNfiID/G3bAkjZt6v+8N35X/6JZ9r8BB77+yd+9cftfRJh6mmm7tjRM
65+9cQsYgZS2o+m2TbPkH8AB+18krtuS9rVB95qQ8r9b5Zb+L8/D1uWYLmnMc7f9/6tV7tm8gX9i
XDQJCIF4N0Nqhklffm7Y/xOFkTRqSnrlRfe5/30RYy0SLDslJKLpx8OYBpzH6pUx1D9NHllL8EJe
3CH6GTBvWMOaA+45r4D/bGhOoZ7HfY7+Dy7xYN4v4pZlU5vJua0KwkOWyhQ8bEpjbens9EFc07ko
tmwKZ/YeABbdtEW99bq6gtShF9s2NPtVnNo2dcEJbnsQOrsm6agYNllCdEB39rlA4lT49xUrtV1r
eq8s0VjsyTUxGc697SEc6sd7VVXRAxjqo99aN31w0aA22RWoU31EmP0DbD4Y+4mhysKXWyEW2H2p
5qZZyrvIfJZHi/THNobXEgDZpirsO7PLy71M5S3ptISpAMHiXdP89Af/U5urr0PqjlvKm8xiMxsP
motNt++Ij8HJusv1Xp5pIMozplATssLH0kCt5nIBRQqYB3waEZ/kvHgEufSXvGzZXURNYGmfh6RN
5lsP4LHAFoeWOkU3FyxYs7abSY0l0nN8KvMKafkMnm3bh3EWzy3Vj+XDaXNJRNQUR7qlTFKkzz11
E8IJ0jNjjtqMBY44A3LMyVWh3CgqLhGVF4bKXTKXYrBTGCttLs9kS6Wmm4s2egfssBfEOs/qvai1
jwEz831Ob5xu3OwXkEsJaC4G+XNZCKMS3srA3RlZgP7Z6fSj6VFen3+E5av/t1/iz69TzEUpUavf
JlUqrRz9ucKJmdYdym3d5uq0bIbBqreM9r80h+UVthgkVHZc7wF11VgxUSYuj/5shrlcZgC521uj
3JlzoW3ZLB/o33YXKVWNAICAXx06JEq0af0lOV0eYqG471Ncw5FuvFtzIXCadabLoz+7i9h0cmrr
4BI9sPzSxVzlXx792Swnw7I7jTB1dNkQ9zVflsvF6Ew5S/JFdLo8uZwdfSzfzCwyt82sKFy+uj+b
P8+Zc6E0iU/9XDhdBGvpUk1dlGz6UpyZ/5LOZVd3LsBGcz120YYum2EuPi/XebZUb8nKAro4l3QX
sSiyHGoxf8SjX/tpsrPH9sHCfDlt3XkdHy6ckjr9CBJNUWArrA197mGVJe10Ml1wInLeLLvLxsDc
CD6gFKQ7vMc6JW7d35ddnhwQDpqz2ZoOg+EydyCjoaXuUvMQhUe+B9eN7db/5hbDVhWGhttKiZNr
ms+jO2U7wjzQay5vytq21NJO2nyxLU+AG6EoNm/Mvx8tu15T6KS64Pb6uzVk+I2xz+LoygCxIVdB
PwJaLM52BoUKSW6wFWbBssViowkqU17VR7vJGt6irMZOTqrByZpe+GYTGKXk1p9IbkE+EnrqNHLB
7/xQvpVNi3rBQToUQ75d3mI1/9ohi6/VYBvZZpivpeUPXRRn1ZujedVx7Ctbv+l9/DyO7cQVrTWb
ZHpoPHQ/BYbkreqaWzwNP9oaPJ0pelyv3SUKWGDPIx24Uf9n5OkpeYwl1u+s3Rh+/UQUXHQACfWq
WRWxB72JWND7IARKEsmUPXg75dXpKcpI8gPEvSPtmJpfRA9kduWoHpxbM6bX0nXyvTsM70OPYmRI
3gOr8I4mMWybJnMnCsjTJjXmU2EAXVEn+VpX2ruPj39b6Jmxpt0140pxCMazGWYGXkdd1FDKpioH
7Z16zEgaE0XKuyTML1gAMm4RHWBUSJeTw9kUZFeF404zygkXtdgMiQUErTWuejU8ueEsAZNAT7TM
geEXK2M7KsY36Q6HSvbnaWa1ssTAYj2ErLCT8RVbfL4eYxAYbpj/TEwLFpmrPoVG2uBU6s7WdJn7
0guc1lWHAVCETEq7l2iaY2zi8Q48Kv4lwtB30QxoLtMR4jDhRKYZm2enkRmVEbdd4WEPYFNhMwac
IH0aTgQ1rGLDamnpFWdRe4Qm51W3lkNT7RtFmJfZ+GRaR8rYBP1dQcbUVqKEWoPBWA915K9dgpwo
LBB5q0zF0ioGziMVtdraMs2dSZ917WbJLzLutD3ImmeVjndpbffP8C2ojpli1xamsx2IONsRUIPr
GKCfpxtE/8WYMKqSg7IIuG8niS/ZyYezkScC3GvIPw5+hmNqUxAR6abyS7XP/exlKFuyA5xYJ4/D
+l7EILL7SdDAoH8b2m1wP6bl2WxdDStesBaiFjdlJxoKIbdZq6yjTCqT4amPiaSSlgLwl7Hwc5V+
dUtZbgDAzGFFGjRlm2z0Sed9RaZKd6i+jbXrmt9w2pMfUHhYnKfcOBbktGhaBPsXShFER4xRjriq
zljrI2GlHeP5oR24gLo8fG+yrtxoU++QU1TpR5HP0XsEFhmAT668mZ+ONcarztDFFoYyxI2fem7e
O5k/Y4WuScp3Ch/+e+s1727Vr/zBu/ZFdrIcrtsEkgNFkODWz7pCI8WENV+qIaS9TRiGDqFQ6tJk
OgUex4e0WvgrQwaCFVH5kozxUUlxUvRId7YlFFKnGD1YTKkUtXuhsLcSEvCZGjHDiRboG1eT4jbB
+MiKeI+5nWtSz5BC9BpCQ6rw1PLUPdx2sQV+ZDMz6D+DnKzdJPVjcsIl3JRjaOvferRNm1JY74NN
F8DxIDENL22E5W8Q1u+kduRDXj/XY3gpvWDYOkGbHOvEHoEvQlvPkUlhxPQP1Ngo+wHm3ZZoKoUx
3BuJ98QbvY8iAnYa0VfXGMgObLsjdYZf8Wi+TWVgrG2aDqbmu1uyFKnWkMIZhdZN6cwtuznCo83w
SdSZJq4ZAlB4D9FZM6vfZcEQUXd0aWDniVWsC4LbQRZMmVFt69r5MUj/LhZEngwasaGkQW2J7KU2
nOiXVg03yAsgxvPkwXCSx1pLExwF7bOlNmYTAsaJQHDbpC862IsDjP7HPukAs+vNxKkSyXXt9hLv
ZTBnhVRUmUu6Qt3QfMP/qTblXVQAXrFtODwjmTmUhdK9mShxBZf4IeV3c4z8cw2QfyXDnqGIqx5C
5hwOl9yjCvVWmhWQG8PMm6pEp6juOpP4mHLizlQOpzNiJj5Z0QZBJa/yvoUuhQEVNawfLPSIYa8O
kL7PYiAa0KNzv01E9ROaaXvki6ATFd+VssVHI+r7Cd0pXPYQkRw1pmhtTyXDkYgINkgq3D0wDpDU
B96pG2a2PaATgxH7jEBvy+1J3RhLg3WpCFKo1Fr3I7GhaM8XO07r3qb3n2lRcXBICaAC2G2ToSC6
NMQT1M8uh8WBtuwvj4KEvyy7fROvm1EwJZuXL3/a8H92GRLzXd/kr4MFm5mOCkCxLMdThO3+L53A
3IxeGvOLWGDZLLuFGiShGFCDme+ZjCaw9scn06w1KEIoQRYxhKMcd1NWUbVanJK4aVJWSQlEeFvV
2CiDlyFPX8xCG3fCa8ZtldA3r3SsQyoNP4PZbBHNm2l2DSybeMD9vHKZBh2AW2+yitadY0kUMk1k
kHVk/NUEps1IToHskn0URpd6luznY/eRBGKkI5Ido77r9svTtU6J1DFmUCLgjaIaca1M4wky8XiK
NNlugPHPpxftQdc1fo60VrdubmHm16NSHjvtH23qpUO99K8NoBPzsu66aAuWzSJzycrcXZOHLld/
OumtJUdtu+x7KXjLJHPuli46MYcYQZeH5uzyiWcj2LKrzx4rf2fNM/s+aUE4L81n7l0hJAEmhkg5
iRufbmODbjay9CdpFq8+qtsDo4jOVaYF16CrrhOpH89W4K9j070XWcHJXejiLnainyo0k33VF855
bBQAuBI3sN/Gw82dN37Y/iK6I92l0hlPose/q9esj6ZQeUhMUdag7dS+RznTJ93+jIKx3EKphHAb
ORKQA6dIGAHRHPvMJmptPJBUASw4tD9UYclL1fmnNIwCIFUlS9PMhO9N6Yp5W9/sILJ+INNaOX1T
PF4YGsqnOR+Zlsg3vY0D6BvCWbVlJAmG0wVpOLl86Xw7OdlES+Ah+T3C8ry2emsQTVAG26XhrpmG
tbVkxyXt6PVdqIL6rrcl80+tAIAeyzNnnst9lVumHRG+tsoKiB2RLenBiRDauTc+DIDcERDe+CE8
2Kgyvrf0X2ZTJzerOsY5gqIeXd7GzON6BRsJW/gEjjxrHOL8vBEqVRmNdzEN8Z1OWmaX6FDoi2F4
yBRBacZQXYFBsP7nhFnJXrTrsjKqNS3+LR3k7CwCYiyHmnCe3Kpv3hg1N1UMDdZE0gDCIYqvFNvd
ndbXv+RI0cBDbeGs22pqr7R3Jop61n0TucWZBhu4dDHH/zS8dYnehjqpDjQM2Qzze9gi2nRmxXRs
oCk/j84UY7M1DKw2zc8KjtwuNpLiIHp/J7rQ2hZVGG3GCJCYp4/3vee8OS6cLjUQ4zvBgeulfIiH
MNy5NHtqL/gu8tG8b8equ+X4pHMnF1epEXjtKetn1E7pvrCw542ssR5M0jmiUcI6ZNayZ/pAtThP
z7nsmM+51LXbYjs6YHZ6szfBy3OnipGorJWpV3cZKbZORDxme5Gjsm6xIc4aib4Ha8g+W8wk29Ej
7Sx04/gGIShY5wgWHpIqyA+Q2qimkJ9j6COZUsaJ0IZg28G3XU81fOY6fQNQxPKk4HcllBMQobKA
/fU+MuUGok3LJ1rRl3c4ucpuT4CjB7iBdxMxg8+5zeybaSTYM6GYPdYeJi4WrAZFh4Oq4m+FzUJ2
StoLPVuR+A8Q6B4rqjQHDptvCQUiUTTNOTNrZw/6qUIa1m/1ZEjujKjZhpHvX1x/MLdjZp0cvXlI
aK9f0ExDEZofsUQBySKQodl2ne9TVtSrnGkq656AoAy8p6z6rkTspZsxfezimGBYX4vPnUcNSBSA
5RmM9FMxdjuriNSVXANgVjaJI/G49eO+22pE9KygJp7A1NlPSaLCR53Q0m9VIvdeW3ymdBD3ybzG
EQGAQe9uaHvtqundSzj42qOWv1Owj+8LYl6rDuV9Z+N85O5Kj7z+oWsTyknYQLvc0xzQhtmEMwsK
otEp5mS9nkKfC7I7twwT8p5+UPcne7I162PYOsEz7JMTNGv3WNUcIo2Ln71+SRFFrIM8BKldt2QQ
BHVx0yy5j7sZ6lhX7Rn9w4eDj+ECYxPYm6qtTawDQMpSnzhg2aiDLMRPVZLCoiws11puvyZ10R2k
FT8pwqdveigJ+bD05+VG20zNY0CU+pFY6/6mxxnL+zHZD44/EaFTr7UiG0+WlnIiqBAihKvfW1Ef
XJU0dmbRZMjYaSHJ+r3x9fqUu8MDQFn9GhWcga2PYKaE6i1pLWyxgRPQ6iRiBVuk3DmO98KNZsme
PbIEpk1ap9cx8IZNS/r4zgd6uD9OXl5tYweZY9EbJ8MN1S4lxZbZCimHBvdIzpi3xGKxW3ftNYIS
dRclnr6Pk87cUDW2VwWy3J2wCaLwQiw/pUE3ZwKoMVdTB0xJsfMJqmoPpGfLNdVAgUNv1RfRfA4X
wMh+WL1GGkXVHYICmeOg/2CK0R+SfCxmVdQqi8P8SF8YMY9qql2eoMoU0bDPq+Lgpc6vmGn7i8Xs
nqQtQjOFsK+6RL+OZWbMx4/YSSUReFxKdjcOCBoqMptLw39JrpknjzFQuluXFPKB6XW37uskBhiP
AFNoRALR1/ndTHEAP7JtmeqG0dqxpUNOCyoJv2CCjefquYIAMU6jQPUMeFIOBnD2DObVEJE+2RhM
YGmZlRt7FtVVfW3u+tq4LbMwDDmwKSUYH7iYry0eSkJdCgSf0nypuE9brco3slAw+sqgX1VgDDcM
ZRdSKYKL7IczUguKMUzWW2xiR+nTErUneZ0MSWPNF5skmrI93PjPoSZ+Lhu7R6c1XlPbaM/Q/ufo
OfyZqYHIaarxh6TlkfQBn+6gQoDQf1g9DLs+rbg/jSRGa0mU3XVTudEDDykFnSv0bi5zzrDeaHoy
nRzvnGtFfdUbOq0FeFPb73bS7canwHT2SRP3B0pR1srwnG5bNH60DkGf31I5e76sCUQey9cK/i7m
WECjZfa71mhjrVyv/5B1+YgFNdvKKukAVvntygWnNEGEp6yJSzWhk3/18OptpUeTN4IOqzkiBL3O
O4kij1Wr8cRK6nc3acPFaVqWGQWq5KIwfkP0oWximMd+yrfaSGB3kGTghFwk3mZLoUMBv9yWVjSc
lQJRQlMewBuKBgRtWN1N/862Pto4Vt8sFTOyTSnZjS5I2iQNdbgx7Q0mPZWoXMpz3iDhIZzyoaq1
cS0kUqZYt/y9TMiisMqa8mejP+YMdEGVeZegC7+NqccccQ4N7QUbEsarc6ZhW+4sWF+MM9qVxRHj
4ZAW29AIMQyqVFwCYm4A+jX1IdP7Q6lbcyguJ6xJYkACtzK3S/BZXiP2SV6+aZVbX8j2CM8O734Q
TrGmM2/AkCXpE9buRxaU5Qsi3A3yeG6y0hseRdXvp1IET7GfE0sjOcdy+h96TMLE1LjFXgKLjDwa
8n0Gqy5labvNNKKqWgaabejXgC0ba4Z/deah9/KOvKckm4d5sfFb07hG8//SUKldgZlhIC2YzLvm
OCeDdVTXpf5sRkGIbIbkK5dmDcuHSuEqpjOOGoMcR7wIXUM+dMQMNanQtAS3Ia3luU5qf9US43Yk
l+tBF1G/83p+AMdr5aYPwJB1Cisg3bZq7eIMP6IsW4dBmM7i7T25DeLQVUZzNvucyMcGDX8XDjGt
IIdYB7v4NCSTIr1z2z14Of9mwzhbp5UeHJgV7cw+4BuZmmgbTS6lY/rzR1mQTUeqe72hBtltnF6Y
+OxFTvg1XwGg4rWp6yOgUn9lm752dggU0qOz0zESEYy5s2LEmi0kMD9y6gddm/E2Jbdb1Hij/V1Y
XrXO3eJZS2Mo84EpkI8jbRiN9lpk/XtHKAh32YDSxWAtGOXJIGLHpUDaJG9WNUx7mU3mxc8yb1+N
2Y82S8jsHj1SZTstpR6Z0zkx8wskuWDtU15Fh1PH56LHKSpKvBYDHctj4pTaUWo0nYr4jjE5OLut
n15hlpC7mBS3Vmt3Jp9sX5Ltm1WSuGhqm+SU8031b1Ee9Rc3galo+2a1tdzWhmjlsUgrxKOMY4fs
IjboGmMOVxOoZ1rZnSzLZGf1OMXcgClklbn1HsupczXAkl352C5mAPKn7HdyuLyjP++1Tvw+cD6c
WdR3FPC5F/Sm/S1zRH6rlFbckEA/lsFQn+MIENnImnXrJMO2NMYemRqbAX9emqtHr2Olmg9xfVdZ
r6XjqTPBniQRYAq4CKdNyeND15qkcXVGJRYfCy/pySnQ741QDE8aWYvE2xPnGw0ThGOLjKSUH26N
Pto5ChW7kCytXSlpWHYT6fSRy9zV4961xrwbn5JsQlvB9VsUww9wstHB4Ee95UG1Fqh6rkAR3bWF
iIijqs9+kNZDzGnoMSQ/dfCWw1S7iaDQb6x5jxOSrEtlQ3VGBkEk89EqZANh0E13deloCKXVHQVC
nDdBNFLftpKznTNtlBRu09FTVxeThDAZDFiawk8majuR9bHMuAlnqQBrDtE1puJ077acRGZXJ0wz
LzDRqitpLZtI9sYmLc3nXhpnQGzuHo1DdAxcHyFy1dI8qbzkLhm7u8kJOqSs8b5JIANbXhEds4wY
x6gbV71VwLWF7dToIyGwc2TjyM1zPcAVWMHIjLZ6kWO8sIuO+4fHdd3Zv6O4/qXFdrX3cvdHODqU
U7rsVrRpRdm9UevKr9RW1tOtNotwPXlmvw4pTiNwSsV+HIZ2b6UM9THLpl2fQQhUeVXuQJkRhOzo
m9AI1Gsm6wvOIvNoOvSbJ4LK92MGMkQjIfUs0/YRX2YJvxi99jAwTS9d9VwSEH6hgPsc6IwlqY/I
PYp0b2sr5wgjs4C3d7RHaR5Zc3NyKFZvo1TkA1Pb1acKeLuBTKmt3Id2oDzVyyRcCSGsDYZkZj2K
ilKlN7/MYJglTHN8jywOBHFtTY1BplHNt9wu3rWxaMkO7bG3M7OdVcLL51BuRbr15Hzrw5wTOArS
Q4/OM3Q7wMfFWtB2u5v8V3uwYKeKauIWaFMg9ujcOjSeTkVrPZfJWbe04Q2ff7TpayvbCam+enxL
t+/f+n5/niMr8jms8nxHNZdibzbXksq5G0veJcIgijBFaK0nF0oTzSdopZ5KuRPMuqeZVkI0ebZO
nVmDsOzHOIxpWgVHiofaafRIeTJtvFB6HzJ9t6zhRJhLuiUOr1u5WvAQKC8AtIcEfWkeL8gO5lD9
Qa/DDfQepAla9pGZAJsGTRy8+i6ukSoEM1Vj4WloqQfPMYDp2SCTxTKRZ4jaSFCLY3iyyyZM45vf
ttGekFH91IzI3K2Bkzuji3X2k5qVsjQeuFhq8qorYtIRhSsrQhLKWqY4xykaSZr+GfItlzKGrZfl
eeQKccJkPKagAChCT1hbZwiGswBWJkZeY/KmFXXQFz2GxBfE5AR45uxmrfAQRCHmP5YgPsRcPsmy
WbAs6Vzk+/OcMI14l5CN9m99aN9kloR3eyMHH4PY/MmXR0WZD//YXf7glGOM64lOEstDZsE1Avrl
kfv3o2U3nL+wwjCep7a6hRVRfVmJ64QbO5JyGfqnft54ObGvqSnkprNqdVo2ktHrONWYymYv1OSy
3lvZ88MypfO5bJZdgF+0vOLCW8F/v3RuMp6JldCYB/BlzO+NlBbOvs0iw0gWkQKxUWCxa5rGdCuY
8MZmzbrPDfdNqb3powkffC6aCo0NsYvUSxc6jefIV+XF4W5B0mQG9LHlUTI/Ai8lobbFd8tTNBIH
9K6v7fxxsKH/tWnLbiYkpCb0NLrlXxQmbNNZQcRgJkryqOzqB4YfUhBtiBZpOyKU+XvTmcVFGXq9
XwKTTdmhTF4qwjQH9a1nxslBdDZlRIqaKGPvLXJ8/iuX5v9JIGYyupMG858LxJ4K9X/MpfnrH/4l
E/NQiVnkL0nXMzHeEKf1B6Ey59LYFsJ9iexrloX9IaoQPmNZLPo9F8wvkjC0XSSbtOF//DfL+Jfl
SvhepN3oX+Ky//k/Pof/Hvwq/oqFav5t/58xUbrp/FtoFpGA3Jc0TdcJzDII55tza/6RmORpTd76
fiXOyKjnJg6Fl9x1cY4axKgNTXJsgpCgzqZ5cyWISm30sVE2b1Mm7tPRd4giZSyMe/KkO9vZGR1w
dP0wwndKrXkO2N8z+U6daNr4OAD92p2BgIBJiK7ZCCtNie2EnabH7n4gBXqlvHBVFtkj7Y43k4Je
QNN0VRMxHg75vqrce1IEEFUWkyRIlkgUzElEznrvWu08eV7xEk/TrbeGT3JkCZm21E5l4xn6BM7A
4eAl+UVSIWbZwvIUNfNaM5LHooU1FRMKM0GnFYjCtOYxkcwfjCpytiV5wOuWOHLQH9vUGOQF8CmG
iGiOhAElI/Lf8I/2mjWco2KXl8g7G3XP0pCCDpiQbmAa5he/6abST04J02st60WxOutV8iqcwFzl
Jp9Z+gQT983DVATE3SjcJF5gfE66tcX2UK2Synis0uSEFPGJot6wMssW9zXMFLcmG1V2z2WVf7Sk
5xEK3dDU1WMc9Cj7Z8goTNSBSAeN4V77X9yd127cyNqub2WwzunNHIB/LWB3bmXJsiT7pCFbMlMz
Z179fqpouSXZM2v+kQ+MLRgEU9NksVjh+97QLaD3AtNp2mhuhzh6+PYpxqe4M/Q3atSetlnREF0m
Yp7wuDGlUCkkHjC4v8j3ChLZOqygPAw2sbq1o/yqTnuSZboLFiM+GSOrn7uY6s1wpL4vhqCdKUOI
aI4bP2T7CzC955bfvDcbZL25xkp4ZpM/DHE9AIxDlg8hHyHlESnK2S4mvhRa/ecyiU+UgDQrs8cQ
3v/VPrzK7S9qb5922GAc1RTCkGf9FU46m2ho46X32Y3DY3DDWHc3ONX1qFPwrvUdKt9d2DIjioH5
9IWDrzQQG4UgVKkNziLYBx8ao3M3QVmfxrmeH+dOe525JtFfDEi10YrxNCeQgXDGquJl0qjHVOVI
u00AQy5so4L+5cYnMPkilHzmudlfVvQTGzQyz4xWw8Hb2dnzoE3vEje/g12Hx6N6YzrxbR4jih+3
ZjvTHdSs0/TL0KKinp7q0A/d2CXJZyKQTjy4wTJoldfZ+6yzr8bEBYiAkfWQd/RN6qKyE/Ss/d2F
bVVnenrmKD7OiKF1NTpA1gniWSOAMcsom6WKU4uRMTQiuDs3EBc4PSwqG9ZMlvKIicvEtcJ8gg+6
G+48twLupy1RG3lsYiyCYpd4zbgvQjTIkg95zivS6ZJIUc+10fxYGMhU14EgdjoB1rYkpIBhXu7r
1tz4aLLAfzceihbTIZKNC68MIJHW6apUUxUcpI4JrAjdyrXDPgXGaEb+WGDU5KIR7EW5Vok10Rgv
e9O9+3YwgndY7HEQQgT8sK6MubVIGjLo07Fnl0uIeZm5WhNfNZujvqtJ5AADlVuM9GpjqYURCWo9
IyDf72zeTuI4IrYIU7oKWrCT4RdHtZmiNqhubxifrJgKBhtpmhrivBlEmYakJEPwo9zL6iN/ZEgh
1zojv8B4UVsddsn9TGHPwj7Exu77+aH4kTxtoC9ZjNhIkTaGcyw1KnAnXSejo6/LUHqJCQ0SVSzk
KXKR+jtS0ur6sEf+Up6FIC/w2pCBCo2bNv1yuhI2ERyRJwEtu/K9tly5JbXbarP3FXIjqxhtoesO
QsgwrPMuju7J3zt7HRyO7xofO2wWxkbDuTzEuhOrjQut2jG1q2ExJCSZm6KOjjHpue6GAQqSjume
reGvKXLyTY0+V5mnWGZUc1zIZoTfxvs+aIlWomE1xiHJHcyncOaw+iI6G5OdedIP7XUSKjD0W6wi
doAaFmTc3KPS0YuN7mcfKhglc8dQT5Q8b5Z1hHXqPoTSE5AWHu96zQOjNABz2I13pYEUgaV8HAUX
bxSUsr6P6rMsrraxriLNAJenqPDIVlIDvsqQfTZ7ICq1VQSbgNzfBxQp5ontxJs6VOxljgDXVnH9
j8XQPKZBU13Z6i67gN88N1yItErdXI9pEx6NWXrR7HoFmEyd3dq9oM4FV4TrSRhWdrnMAztaVo56
19YBST2/cI9ijw63IiEakEHpYagElyW1iykxcwpybEL+hkH9kDbFAgds7APCGZ8xXsOt8Hozheub
jf0b/Aw0TQWsISiFOZzcdlsS4K237aWFnOSGy8UY7s7blqyVVGmedK7rWqI9zQavlRY1GrMSYo2O
QP3uoyO7F9E6Sa8em9BmMkIYoBRQWLnYCXmZSEo+HraHXNXXeTOsgz7TkRAT+Fq5wL7ChepKDQXn
K+Qre9QFbSEzmAtEg4R6SBCDXJP7DpvOmN9gV6cQyeYahhA8HKS64YDOYchYAYlZpA9DIYIoj5pC
GDHUjR6PDWHkJySN8nQIt3uBO5ALSzNcYpHfcQiuYd3adusuJcHfYlSgS4lGodg4ioWEb2jfN9Fm
S+Y7H6HHxBXaJXjIV0fTaiAmfXJbEUKREYqRptSOhEE3E9qX1EiKgTgFGpN7ITfZje68Dhxm40KK
0osQpZTvdZRiolJGwRLylYXQsRRvPUDZkhLON1LQ4/CWkROA8y8Wck0e2KOYCSwDU2AhiH6QJpcV
4bA5aXYXDQ5ROVxv+d4l1kUuQsGtl/vyxGH0siuh/iR28UG+e1OKgMpVbZLfVaq7XYoGseOo+VYN
P1c+4qE7ISMaC0FRWaIHLEwthEcbIUF62CfL248qbW2hWboTM+/DQoJYDptyTe4b7Y9FhiSqW3dA
OGSZyuom1xDOE5I9LmJbAlp0WBzq4KEiOsiwqnxY61ZKs/p79xz9+XF1wBxJHQy4QARK5M4uROt1
j+irhBVN7276RqU8rFzFNZamLYYD+10K/bXK+eEdGsjVRR3KNPLdtKHQpp++3GndivIvTqTDjBdv
5/CK5Bt7tc9JvXZe7NMYcDyfsPx6J0SPfHdyWx7RlWC3LAL1Btnmp49XSuDI7YpMIr1P6yRbhn1C
co88pvxk5KcUCDkMuXbYp6Gh6FS4cPdSQnhnMI5OsbWq+nUldDAk9Ecem04Q+zK/BkBnNeDVBClA
FSwA5/vaq32KcKNQGLvPTFfAy0NmDitHqCD3Qg/ZQxhZKpwctE5SoZ+MsfMn+QrhcOQTqExuJlJ6
Wb5RnJrsTRUpM/kJyk8yk7LNvq/RUkJJXjZC1bmUAs9TO3vmCeVnuY6CJzAZoQstP0lbaEVrQjVa
vmJbSknLE3PkpdMoQWdakETSQsi+TzIY4pOdRPjLYkflxZFvLjVRvIMkzLPtCvsadH9UBp4p4hjA
e6CsHDBbmISxM2lrcl11tFK/N89SG0VuyjW5kO223Cc0J3Zp4ZHHfoJt7XcjclISwTWtggn7mHp+
EM1j5E8k/V9qAuAhmiWbSXhg0h2fjiHBDyZHPG6vMT7aHAQEDnIF8kwfDvSAsLbyuc3Rtfy8Q/9y
LXUcWiHcJtcOi5/tm/QeDuf4aFkgdiKK5tXpPXOVJcizr3L/XupEQAU6tiyEkZ797Ge/fbUvDoBU
jfB/CUXzH8mjCPTeOx1yS3IrQyfKruDgaGX9oHWiO0o1Ph/TR0RbLqD/Avb7vq+LxMemq8pKLXVn
3Xd7dBuaZG0A0tzDvOBn/hCyKn8if/yzy8gDz37jDc7SgjyG1iamOqVxqwWoEcuzpstN57Z5LyB8
lIZmAEaUx+XCFv/xdLSF1KQmVBTFzIXLnRACmTRByPt228rOh2XbZGm5aTUoILbiAIsMXIYFabqW
KsWSlzJJF+eSqFJnWnw0vn8lVewHWE/M/F1yVwJcwWkJPsgAEgRsXwfiDkmpXa4TWUzCXXoyKLty
RiguRdzlaSE3XSnqLXdGXqLRXBCpPlDnQtlsy+28NpiluIIh45Kc64zmISFJveS+GbyLhZTzlpvf
QuXpB9fBxnRggrcwW2IsreqnFNtukl2Wu6Tislz4kWav22S/rj2rzzeVGAxI3eVQdI2ulwczGUGW
wWOFjoGpngByIgobk/BO8ShBAB4tNxEvlUFSuVbVSXDUUBFFA2ohcWR1owlGBLaV1HKXa4BLF2YI
pqcWTa9kXMm1ksAtnqd4Akn2mGjaESmiCk5xTbHdmXuCSpiBmoC1yImI9sERCI9Et0zENHd3dTt2
KByKwaKMck9rquWjWQ083xg1FHUZDbkicC7XCh5sFY3NaVTgtbPUT3eC33SImttN0CzSHX4XuRhU
JKnKc0tR7Yy5vDovAgWpq2aXLKKKaVwXKKtACCAhDYK3qaRsDYp/UQDjnlh7kqGFqhkT8ImsVQu+
kYn/sOePW0nRUolnDXO5KjMZyO8O67SJJvl3ydSS9CzeEf2CXJU71TZQFk1ZgMt4SdJK3AiXm8pZ
HfZLylbtp0IRDNXi3MT/rFeUS3k1GaaWa4eFL4b+tVbdYonlLuWFntkGYAxJwZsYfhhla21qk8nY
8a71mw3MUjQRGYPLRSGrGjbyRrTvNyrQcIDY4qiSGVDB6uJe5jRkbXO9BLSw3LYkcDiojYaXa9zr
rX6MSftThF7WQDwIOnWepP5Xgn0FDBpd5dJg+Me0CLeFSGZ4ftcfqaoJ2uGwnfgFyCfSHzKZIZM8
GRkq1KcAXyYMPYVGUBhycxbiFfBnEOgBAIR9VYsgEps/7ItQJfU68qvdSaun2Tkwu+6s2ZXmrNKX
jGsIFBHC92JztxoTQKG1rbxv3TECNr1zVoFu40HlZenaSROQeWNSrDBIDpel6o4XWnI1qCnkDo8k
Rl68z6vRxXI1uwZ7Dw8iJINYG/ZHsJXBSVcE8zIb1QvUkbOTvb/Jd+4pw+3otBlUQyr0apGQmPaD
ZacN9TLUUC12jQtAh+oN1N94G7d5uqha5yrq0djonJoUhkomNiZQ2UftboNizmW8G0JUWpz6GGDn
SWvYu00HyljJOgs9YLVfjNBbGofpx1BFxQa9N5g5HcBcr6+MrVntz1JEbJYg2VN4l9Rou7Cbbd00
G88PQZoWlnXmO+NJBE+PUPBw25GAmndOh5q2A2RHMPtXEKABgejdOZGt4riMDHL7Yq2Ji8fKSIBE
FVV+YoCyZpBLPipW+gDPSngDULAGMvcIM6VWocGqBWet7OB1YoATnu33CYFPZuM4L87HvQk9wjCz
DQrQwErK8mxsnXOas+7aaEJ3NehoV0OKIKWZqt3aBw9MchxiDDBzwiB+tbAiFR9VsICD4TcnqF6r
8zZv2gX+4NE8z8JsobjuqYGc9MopcDENiM1I50s3v7Ry5XrvGfXadciY1wRSE6P5gojJseHp3ZJQ
67oB/zozGxa7GjNLTKuX5q59wGAzzQYccsYuh0xlXFtp0p/ucqgRYKI/9KoeLIsIL76+ca2jPBjd
ZdQ0nzLwJMiDaahwE1kfIvWzXRHETduH3Cctmo8qEX5vM/bhODfs5hSPRmDgBjnP0lCJBO+jqwIe
xhrzqnq1qwy4yVavXlYmnWWX7hcj1s4g5IAYuvQU2AtDpqgRStp7iAwRBJ/3xWCtLXT6TAVWsmP5
+JCpgHkwBBlP/MFHiIOh/8oYkm6bj/owT3pYW1340O43NZB0eC/chhI9qpj4zRqGfXNVSx38F/JZ
5aDUbBhKRKiJ/zi3DGW2H1B/wLd8YCzrWASjM3dRNyQzQrd4rC0x3jSQA4qZYJKgzBZNjCxnqfv0
5sBoiEAk69Co4TSmGgI1nrcwsj2ayiGItqJC+4UKOk8r9xyEzTESnfFJ4dYbdZ8n2zguPuc9yZJM
M+qFTEn9n58kfL5k+VCCvqqn/M/3zf9cZwn//kf85rBTpIwOW6fhlzKrsq/1X561fszO7pPH6vVJ
L67M//7t7hb39f2LjaU0LbhsHsvh6rGCpf+UqBJn/t2Df/y97J3t6SSy/jx7dztkSZj6z/UdMDAQ
v3nSdxDZOQtUoWmp7JcpuO6xqv/9L0XTNA6RmzMMzzUNB4+FNCtlcs56p2qGaUNHsVW0SXX9kLdT
hbyDgzCda6jCI0H/38g7kDV8oe0Ay07VTMOzNN3k/xE2D8+TdtqoV3EJb/jMKO6Ceo56PloGqxSR
MvNCTWbPSuZb0vB5ktAgEfmX/5s4/ixFWPiGmvcd/9vudPiKPrh9k/ULxsW7S0iSuEZbt6QR/FNj
nV2T4DLv8mX46K/DLfKUzawkCzinS7rRTrC33KozkL7YeY7KEppBdvzXt0oG1Ht9s5oLnU3TDcNk
bmqpr2QvBq3S9rTf2qkDu2AmDYik8IUn1S9NMRVoUZeY54y+ZkZ67VRjvwWeRWxNjlLlkFSugfwi
nNiDSQ9A+C4KE+VlXYBJ5KLVxmi1M9VPckChiAGGoY3dPInybC73pTskJjR7oN2NaBDiEOofrrKo
4bgJecDvcwRX+kqmIzg6UwOeKUdezyYFcvuAH8jx9UthgU5DOtuiBcYnOGT4BQrgsJCD6cGJbBIJ
2ZmUJ5CLpNxp69zyN4ddELqYzY0OrvMUkgf5mvmUtMBqHDG/apocOaDewe5JjC4tp9M3IKrmz/yG
bBmekjvkNGU0W+DGQt62c8vd2sDhTk6tDtMRuQa44pszTAUattb0rRwSJkaABY6cnMiFHDsiJJIv
OjVEK0wG6cS0xJGjw8N2ZkKq3fe722JfbOqCILGcAEI/ILpqQYYImbvJXfUo3KRdHcIKcY+Prgj6
EAP/6rZRAdeWLblLLg6bWhHdWcyPZwh5Ym0vMhJyOI3SZD/OD+ZZbumDeU7C9eEp5drksiRXVTfO
V8kYvT88oS4HxXLbkXFFlflfHijVUg6Fkbigkh4eVq4BM0adSoOLLgLDEsEyDYqLTLgfj1sSnTjX
gWSRx/bhDiJszmBOBxluK5Uyef+QpWQ8jhEfQktNdjNtGiLcN6wPfllybXJJQ3Vm05nV3BKzMLmL
N0502aPOTwZNhYj/FTshPK8FtTJzGU3Oe19xjmqvsOCYkXFQgoKRNuCn7qjrgKHN/JQRfIg2Elqa
YU8wHMmRznTmcZaOGznjk9W2Feq409rYXCYWzinP6msug4fypiok8VbVrjyVdyMFNqb7Ejcn52gH
WzeGKSKoN1pEu4Uap0tTAb+vPpKbctGLA4fNV6fszRxyMATShSkkXsHrAspCs4LZSFo6a9vL1ppH
fFkeHcXaq00s5LEj96pwYRKbX1TCY9Qwdrq2lD/BoAZAwr65O1xergmh402DpavcKoOKr64fIrj6
vJtOBHeg2jOJFgu5b5AxlrQULg4t6A65c9Qaf2bhurqcDj87s1YflVZJtrhwE50XEWW51ptRXt7J
1YFxD8ak4rhcFK51H9BlLCsZ+zgckL8uDjsPV5PnkA4DHYuyz0KWfPy9+G0TChK4gqtGRHgKKQDL
N4LIsiWaKE1EgxhJIqspwkeOiBXJ55ULXUSSPEJK01FTBrICGcOajotIVEhIKhOxKZsg1U4Eq8RF
pnPlWXI7E2Gyw6Zck/umyz37TSpiZgPBM01E0QzCab0MrP3sMod9ugzQ6YTqnIqYneHVsDYI7EH8
ho1GYE9uRWKXKuorUoLQWMRmJ8KUcu2weL1PRiRtEWVUKI1EBh7lOSnByEEG5sSlXl9P/uxw1Uz+
7rD9+vSfXMJHSUD1KIZBb9H+07+iZpgvWxEgMoiRO32+J2Oq3pm70FrKALhcyAwH7kFkj+H25+tW
V6miPuPwMcPXeQxLJALrAfEhgbuTC9dSr4jolZgjES47LA45vcO+lCRKJbIpg0DnqSKbl1ZRP5c6
62lXQ9HFJLfBkq0pFzKYLhdSf/yw+Wyf6PVKJjO0V8L7L3J26jI1CemlHSzKZij0eWUJpdkiWekI
YCPZn63isv5EcbRbRVNPIvR51yGUMaZtR5aatLTp7XsTj+44fpZsm5I5hYkmfg/7GTgLdMcQoNes
BMeNNzIO3Ugz4jxEvlymrdpEWKPIVZk4lAtGtVjN2P64cIds1XfIKeXtF1lATIrSbJOlOKVW+pnM
WMhSkmn42KnOI2+MEFch+ZZ01tdGzLubkCRN75IAD1DncHwQV9UAD2dBGMIn1vwhiER4Vob/RKzP
c5pEzIJ3V2HWCoVC9onqALF4vyn7iBuulNHbdvpJp9GFVIVTLTDhvgTLdlMz1mViHR+F3XFWEr1t
EXhYW36whcmgI1RlIOMvFqPZnKNFEW/aGppqnLlnuQuXWh+viwTGVDTg4dtBd9IY4GSaUy4s9CXL
Xepcojmez/W61yazbikbfpDRl5vTAmIYOtokvaRuvFxMNUCuhnbMIBjWzTxkCslsQzlzsOeaq9VY
LsrAPOl26HA7OqiTegQz5nb+ed0jeYqTOONlvSfB0jjn9oj092TfjNzh16pXk+Uh8y3TZoeESkqM
EvFIFyqr+ZBjVpPuMSCIXYWwlVgrogTGTACXLMj4CBOeAJGOkcDss21PpbEjpih2xx6hXXlMxOZb
6I3rwy55xnQNiH3E7oiIAhvyUdOpRCdUiAUAG3LkchUcTjPbhW29cMwGRQa1E8ac8tQ8Jh0oT5Jr
vei05NrhgDxv+gkBiIe9SE3KfU5ReGu3NIGXgT0HA9gcqaMApMttKrsGDh9oN2M2sgLisKOYHM7L
Eyip1lbukgcDHzEfuZYpsT9vscOc7Rt4aI6rLtGQcrdpY10A/TFX1BS6dD3Y7stdt+5sP1bRfBP7
ajQGXZ/ofc7IXO6yEk1ZqFjnzGpxxuHAYbM7hwbgmTMNiTaCIt3SRYiIDg6k+FpzEVhf+xE6Ccfw
Dix32d2mjxgWnHaADOkd19XCvt6fMe24UpY7Tw9mEMquBoJJ/bqOoC7PwHMUNp/EYiivKvjL4ZmY
JUWLyEdc6qZBpbXNZnhW7In06ssgvjGjc/SnE4KayjE0Iidaw96LhjUucnC9ZsqO7/skjc6K/qTp
gQAiUr5Idse1ssXi1LYufXXWeQuYIzGhjgEcJdFwnmtlH6UnsGGEEPa8/jIisrdMvoq4Zb1ugrmj
fAIJjmZP9752thCNAJ6eDygIxLcA7IXj3yL4YPuz4rOQK0CqSL9ugiWxW1ObNwQoZ4Y+r5UV+U3T
WDvqyk62TU4+bBXXIOnOXagvH8roolI/70/xRJ+dEPu6d2fRGeEgPtF5OAd1dgQ84tNwUi2ir5AI
7ytUUJdE6S4sWqJ01n/y1sAdt/oDSdVlt43v8K6+KRbuAqQp6gHnxgaf1xmwzwt8sQHuXDDphMW1
dRfJqbbJPwOxC+ozjbgt+sLmDHTjTtlW3cw+MdpFjoQ3I+x6kSmz3eJzNTPO0UZejddozZnL+FI5
8x+Hh+Am/5qdFCc9M/95uUzukCKxmWZ/qGGynunX1Z25eKw34/G2+bTbclfhelyHc26YMelRdnFk
9BtnTdBrMJdw8VFOiwSObGas02RpF3d1tAmDq85f6sWiLPFy32Ctp7kzVFUTAoSeM7ffj/uFWc/V
BzO7DIL58NHPVoq6tI0F1rV9MvPKObowBOeMCF8nHIOWjOvx/gO/RU4mR8RbLT+VxyfOpcdjpVt7
nr63+yPAT94y3GrdQtndorSAW804LGkh0blyPjSrcXcSbLxLfZGe+qv+E8C76kE/gb2aoGjmbUA9
5v1ieL/HSMBb1f2m9pbdDtDYLLOvzGyW3hv5sTquPoKXjfRLxOPy7KxbIW+tEHhfQutU6SFUgAez
4bPz4ID0RQ7JOo6dmYM+CEPhbm6cI5kT3yD2dGxdt8pMOdZW+SK7tR7g2c6ElAw16WR3BSzT+Yj5
zwBU+ZNXLxRDHDSPTVTEPw3XXn6imxv1hKTo5f6T9iiiie5M/eylc/Ta71VqZXGiAb1dt+s0XuQg
g7d7xigASfv54M5gjYNx0m/Tdd0uiE46N/bn9jK5cO+KbX8qnDCRfk5P+PyVdusidgstd5ZgePDg
z8tHj88HYyUbu/YFGlD7bGWaa+6Qy6MZX/dz7dQ4Mi5J/PU9yJ6N0AF8VE+7e+XL/gKdijmTtGv9
zn+Ir+F6Cz2gZm7PICidxbfFbXasXgJb8VdgEY4tWC9n2QY4x3gHne3sZriy3isb4yJ6hA2CQ4QB
aG+hfkV0DDnNVbYs4HkM6/JDvW4v9Y15jFxhOCtv9GDR3oO6AZq+6GeoQd6p2dxZ7RYQuxeIo6OP
lc20ObOCaJi1SIhpi1oAjbbC4Piy/ZRskbMjPRTZOBjM0Lhf0KbegnGMZz6eSwsePVsCCwGLy+y3
mwEyXLmb9NL7CMTwpl+S5tzEn5K1hW30PHTP8QdA/hgjjfV+4R+lmCPC1Z/vZtkJn1u0IkiHOB5B
MurhCehhbUbo6wiFHL58PVqPZ1GA3NrKWveXX3Yb/4SZ5ybdjHyopFzdC6LE246Wp1yRgYA3TgZD
RZVhUbynTLf1MRDceKFn85Sa6m9CnqFFxGtB2i+/8O4KUi897Jt5YazAdRjUfNwIzpzNzpq71MP1
jvDOGkGXebGOPnanWfmBuVekzH2u6K2sW4joGXUPxbgTd+Fvi5PdCu+FG5N7Xisg/ft4Dg1x7hzD
sMs3Bn0KOdqFIO2vMBttouXjcB6fePfmRfwBAZ118BnXMgtWcNLND92fmxYEfGQXadBsJO2+3hA8
OlJNB9UjY3emuQBXazHD2QmAqynmRk1HCiiEKbAMdffOhp1ZWWifdTro+BxFLSJgE/BCrkkshFzr
LEjmm2kVCjzGZfv2ODYr3DnFzGWCY/z5r424YBRT6UxKamSUssaex3VWHbvO1yBLHeQWhFJj830R
lehaKkLCUa7JA1WVf1Iy5JOUAso21FcTHO+4CuJY31ZErlzEVOcjmpBH02qvEnusrLxYOLZZ4coT
MODsCqzygDv26C84mOYALo5od4lBAGBle+dwyDHQG4nRZ7GloaF0bjl4uNTSL/GwXWZi9hGox3Zr
7kFrlzDQhN6lKhYSMCPXDvs0r+3WSdlc7ND3Q+OnmtsDL5jpCeEkpC/zBfB4Zb3zz31bVY+gdjEG
sZHEjATkTea4J8pebJ0VA9oWMp19WMjc82FTx3l+FbTqucxCH/iHZe7S5B52mnYFcT8s0VMUs0Bb
b+YqsugbGQ6uBSZErk3AEHC7mwSPK83W3u/RzFm5HqGpvG9jwLB0EztoCsclDJqVadAeNzfkprpt
B4ddAau6PgSQVDdt5kNsi48xbJJZWCBhmoxEYoy6pFVHh3IvuGl204bocwKHlZsqpIQ5zI5Lr91d
4yyoouLZIycUjNp1jsDZihxAf0QegDy21htrA6cXfxRvuDStWxw0QNEI6aq59Ds3YwPz0Z2bL+Ck
PVdvlpiDw762VYetvjuResFai5QJ2cNsWAxmca1W1ZnDrEfQFTatCMTJEJ3IgqBSgySVBGCYlQi1
TMHjQzBZ19tPlgWUWFWwW1Iy5I7TARz1UOB5C9kNaXmPbwSy0yqrjNu2cjVmbixUzHlInTbLqrS1
pQyryhcsF4dNt87CI+yJKwmXlK9XgnmUwcG/WSswzc0FunUYhBFhIVC/00LgD6wc6eMZqLpF4kGp
NYT5mzJqROhkhFXiQqZtV+2T5f9fybhnebsfsnHfSWUiV3eRAR+9Bi5fh/XwLJ/3t056nvT78UIv
0ntfsiatRbLQD19LsUOIe5Hck1eSt/JXV9jfc8fNw+O//2V47xCLQglIsO72Wep/2694Hik819BR
TCdfx5/x/CX/1dP/9YP9mPH8Lw9//0CCchFWeHV8qV/kKQmtk1f8O4//6hqHxzdJbjpIw6Oj8vLx
Hf2dbaMhZbvG9PiTgfyzqvHjbf+dR/s757x4c69u/VHWte0Db84yhNT9mx7fcN6ROfVU1zPxnODv
dSm472zPsXVTJ44s/iargN+oFHQdb/Q3lgKOAxZsMgORnukpqVWvPgVXUx3d89zp+G9XF3TVdF+n
+f+kJXhVnw6fguG+8ygGw6I4nz+9Y79zVCqJgVKp/PvtGgLdsd/8JVAHbB1hLShx0x9IgxelQB0h
oQ5PGcyK+PvtSoFRmf7ayeMf1AETPQGEsJyppnPB56Xgue+gc6H+TC2Rf1Ol+53aAwNhzje2B4b1
DkcS8CzGt66Pp3xeCo73TsN6VHMoCPk39UK/Uylomkd//qa+ga7RdUx0jFxtetevvgjXegcT0HM8
79vx6T/8jUrBQIJgaqonmNj3QcuP46M/bxU13G0MF+mCQw/4vC4wTDLwsOGDoXsQf5QSxf4blYJu
2frUWP3zUjDVdy4uKU/9nxwHPC8Fx3nnGq4rmo3ftBQM23bfOlrii0BsAhVEwFbT38t2wfX4IuhC
cDWa2oXfro9gIPet4/rndUG0jmh1mDaQMvn3uo9gTDlh+2ga5N/v9kXwgt46ZGTgDKGCLwJgys8K
gfb3na05uuOp30ZNv1shaGAm39hDGPQQYkxsoEQr/171EB4SLYizWECfpkL6/cbNGtOft5YCYyLs
xVzI/9NTvp49UArAZm28x6ZS+l/0k3+jG/keaxCipQ8yFBE+Vj8LRvzZCU/z9R+Pf5uIitkmobXv
OF15ovCVm/7vaUoqtv/zohuVneCzg0+d4vOff3vAH//rn97U085N+Fjel1+CQT7u8O02BSb73//6
v/v7z/fJ/fNAAe+FlvhwJ//+14v7fPb+/8uFq/jVdU1AtW++bhmiWfDywp4Yt7z9wvF9Wt1XT1cS
r3H66t965fn9PvyalWn44q6nZvXN1872WXn/kD2/azSe+GjefuU0ffxSh1+aF2EkFKlpt9568cUj
VnX35ePTlURhY4ajPW3/1Ibx+/j8r+rdU+jrj+zrH/Ns3ySfXxa7pxm/oBaS0CzDhxfvkxGvQVv2
1pKBLYFX8Msro7PFYOytV95Q4mH4dB1ZvQ2pHvbWC28f7oMXFVAzCQ89/Uf//FUKin6ahS+/SAis
v6D+bdOH8P5VKwL7/he8v23WvXx5pidiTW8t4+Mf26YpgPHmC3OB5ks8PN2irBfIy/2Cj+Qkw8Tn
h2LGQ+8X1I3T+zB90XpocGp+wT2f3pfD/j59eF4c38KFby3p0/uquv+CFs8jwjUvr2+Zv6JIwi/4
tNy/NJ+dIhtvvvWQvqDK6hc1WxdCxk/P8c+/cvwIKvEPja+ni4k6qGvkK552vO3qWVO+vvQvufEs
rV+1Iaguut7bb/rs8XN5/2r09C1y/9Y3efbY3r/st3SD8OSvuOfujw3mjFUQvuzWub73CxrAs8fu
j6PHsnp80VLpyKn/ooufPvbhlxfdGBf/FT26uPOPWRk/lbGs3Qbx56cd/7x2nwn+4B/ze1SHw5e9
GQQkEdh9c3WR/8HiHsLEy2/fIMv19suf4zz1dBVZLCa15WnHPy+W83jPiOTlrOZbLOetBfLn/t4y
0/jP7/niMcVTYt/ev5omfItHvvW+r4Ls4fGPbfVD3zYlg956+UnV9mcVUeja/oJX+t9kc99Y+teU
/mNVPb4YUhiGqv+ClvH6sX85q/wWaH9rmX+o74Onb0V8PBCI9V8w77t5LBN6thdXnqADb73hm5CZ
zavq/S0t/9ZL397T76R+/RLvQQzJ/AWN4C387T9+evO2/ismI7dh9SVLIdu9KPMpAv/mgvlzwvpf
fjI/izR9z9P8GH96wmn87Gcvg2vijC/7x/vyP/8PAAD//w==</cx:binary>
              </cx:geoCache>
            </cx:geography>
          </cx:layoutPr>
          <cx:valueColors>
            <cx:minColor>
              <a:srgbClr val="E2C66B"/>
            </cx:minColor>
            <cx:maxColor>
              <a:srgbClr val="12433F"/>
            </cx:maxColor>
          </cx:valueColors>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13" Type="http://schemas.openxmlformats.org/officeDocument/2006/relationships/chart" Target="../charts/chart11.xml"/><Relationship Id="rId3" Type="http://schemas.openxmlformats.org/officeDocument/2006/relationships/chart" Target="../charts/chart1.xml"/><Relationship Id="rId7" Type="http://schemas.openxmlformats.org/officeDocument/2006/relationships/chart" Target="../charts/chart5.xml"/><Relationship Id="rId12" Type="http://schemas.openxmlformats.org/officeDocument/2006/relationships/chart" Target="../charts/chart10.xml"/><Relationship Id="rId2" Type="http://schemas.microsoft.com/office/2014/relationships/chartEx" Target="../charts/chartEx2.xml"/><Relationship Id="rId1" Type="http://schemas.microsoft.com/office/2014/relationships/chartEx" Target="../charts/chartEx1.xml"/><Relationship Id="rId6" Type="http://schemas.openxmlformats.org/officeDocument/2006/relationships/chart" Target="../charts/chart4.xml"/><Relationship Id="rId11" Type="http://schemas.openxmlformats.org/officeDocument/2006/relationships/chart" Target="../charts/chart9.xml"/><Relationship Id="rId5" Type="http://schemas.openxmlformats.org/officeDocument/2006/relationships/chart" Target="../charts/chart3.xml"/><Relationship Id="rId15" Type="http://schemas.microsoft.com/office/2014/relationships/chartEx" Target="../charts/chartEx3.xml"/><Relationship Id="rId10" Type="http://schemas.openxmlformats.org/officeDocument/2006/relationships/chart" Target="../charts/chart8.xml"/><Relationship Id="rId4" Type="http://schemas.openxmlformats.org/officeDocument/2006/relationships/chart" Target="../charts/chart2.xml"/><Relationship Id="rId9" Type="http://schemas.openxmlformats.org/officeDocument/2006/relationships/chart" Target="../charts/chart7.xml"/><Relationship Id="rId1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1</xdr:col>
      <xdr:colOff>14464</xdr:colOff>
      <xdr:row>13</xdr:row>
      <xdr:rowOff>15875</xdr:rowOff>
    </xdr:from>
    <xdr:to>
      <xdr:col>7</xdr:col>
      <xdr:colOff>192264</xdr:colOff>
      <xdr:row>28</xdr:row>
      <xdr:rowOff>0</xdr:rowOff>
    </xdr:to>
    <mc:AlternateContent xmlns:mc="http://schemas.openxmlformats.org/markup-compatibility/2006">
      <mc:Choice xmlns:cx1="http://schemas.microsoft.com/office/drawing/2015/9/8/chartex" Requires="cx1">
        <xdr:graphicFrame macro="">
          <xdr:nvGraphicFramePr>
            <xdr:cNvPr id="2" name="Chart 2">
              <a:extLst>
                <a:ext uri="{FF2B5EF4-FFF2-40B4-BE49-F238E27FC236}">
                  <a16:creationId xmlns:a16="http://schemas.microsoft.com/office/drawing/2014/main" id="{09F884A8-50D9-66AA-8E0F-5DE0C948692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24064" y="3873500"/>
              <a:ext cx="4568825" cy="28416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14464</xdr:colOff>
      <xdr:row>39</xdr:row>
      <xdr:rowOff>16933</xdr:rowOff>
    </xdr:from>
    <xdr:to>
      <xdr:col>7</xdr:col>
      <xdr:colOff>283704</xdr:colOff>
      <xdr:row>53</xdr:row>
      <xdr:rowOff>109008</xdr:rowOff>
    </xdr:to>
    <mc:AlternateContent xmlns:mc="http://schemas.openxmlformats.org/markup-compatibility/2006">
      <mc:Choice xmlns:cx1="http://schemas.microsoft.com/office/drawing/2015/9/8/chartex" Requires="cx1">
        <xdr:graphicFrame macro="">
          <xdr:nvGraphicFramePr>
            <xdr:cNvPr id="3" name="Chart 3">
              <a:extLst>
                <a:ext uri="{FF2B5EF4-FFF2-40B4-BE49-F238E27FC236}">
                  <a16:creationId xmlns:a16="http://schemas.microsoft.com/office/drawing/2014/main" id="{63650752-EBE5-978E-8B03-B319D7FEC67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24064" y="8846608"/>
              <a:ext cx="4660265" cy="27590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69850</xdr:colOff>
      <xdr:row>58</xdr:row>
      <xdr:rowOff>92075</xdr:rowOff>
    </xdr:from>
    <xdr:to>
      <xdr:col>4</xdr:col>
      <xdr:colOff>441325</xdr:colOff>
      <xdr:row>73</xdr:row>
      <xdr:rowOff>73025</xdr:rowOff>
    </xdr:to>
    <xdr:graphicFrame macro="">
      <xdr:nvGraphicFramePr>
        <xdr:cNvPr id="6" name="Chart 1">
          <a:extLst>
            <a:ext uri="{FF2B5EF4-FFF2-40B4-BE49-F238E27FC236}">
              <a16:creationId xmlns:a16="http://schemas.microsoft.com/office/drawing/2014/main" id="{3A2F5694-15D3-BFC8-01B9-592F52AAE8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69850</xdr:colOff>
      <xdr:row>76</xdr:row>
      <xdr:rowOff>34925</xdr:rowOff>
    </xdr:from>
    <xdr:to>
      <xdr:col>4</xdr:col>
      <xdr:colOff>441325</xdr:colOff>
      <xdr:row>91</xdr:row>
      <xdr:rowOff>15875</xdr:rowOff>
    </xdr:to>
    <xdr:graphicFrame macro="">
      <xdr:nvGraphicFramePr>
        <xdr:cNvPr id="7" name="Chart 2">
          <a:extLst>
            <a:ext uri="{FF2B5EF4-FFF2-40B4-BE49-F238E27FC236}">
              <a16:creationId xmlns:a16="http://schemas.microsoft.com/office/drawing/2014/main" id="{44DE68AD-F538-1EB7-D400-F36381FFDE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69850</xdr:colOff>
      <xdr:row>95</xdr:row>
      <xdr:rowOff>60325</xdr:rowOff>
    </xdr:from>
    <xdr:to>
      <xdr:col>4</xdr:col>
      <xdr:colOff>441325</xdr:colOff>
      <xdr:row>110</xdr:row>
      <xdr:rowOff>41275</xdr:rowOff>
    </xdr:to>
    <xdr:graphicFrame macro="">
      <xdr:nvGraphicFramePr>
        <xdr:cNvPr id="8" name="Chart 3">
          <a:extLst>
            <a:ext uri="{FF2B5EF4-FFF2-40B4-BE49-F238E27FC236}">
              <a16:creationId xmlns:a16="http://schemas.microsoft.com/office/drawing/2014/main" id="{53DCD06D-8800-F4EC-AAA5-03F729D2C4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69850</xdr:colOff>
      <xdr:row>114</xdr:row>
      <xdr:rowOff>15875</xdr:rowOff>
    </xdr:from>
    <xdr:to>
      <xdr:col>4</xdr:col>
      <xdr:colOff>441325</xdr:colOff>
      <xdr:row>129</xdr:row>
      <xdr:rowOff>0</xdr:rowOff>
    </xdr:to>
    <xdr:graphicFrame macro="">
      <xdr:nvGraphicFramePr>
        <xdr:cNvPr id="9" name="Chart 4">
          <a:extLst>
            <a:ext uri="{FF2B5EF4-FFF2-40B4-BE49-F238E27FC236}">
              <a16:creationId xmlns:a16="http://schemas.microsoft.com/office/drawing/2014/main" id="{30F52246-7CE6-152C-473A-AC22D97EB4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69850</xdr:colOff>
      <xdr:row>133</xdr:row>
      <xdr:rowOff>34925</xdr:rowOff>
    </xdr:from>
    <xdr:to>
      <xdr:col>4</xdr:col>
      <xdr:colOff>447675</xdr:colOff>
      <xdr:row>148</xdr:row>
      <xdr:rowOff>15875</xdr:rowOff>
    </xdr:to>
    <xdr:graphicFrame macro="">
      <xdr:nvGraphicFramePr>
        <xdr:cNvPr id="11" name="Chart 6">
          <a:extLst>
            <a:ext uri="{FF2B5EF4-FFF2-40B4-BE49-F238E27FC236}">
              <a16:creationId xmlns:a16="http://schemas.microsoft.com/office/drawing/2014/main" id="{A52C5587-06E4-C60B-73A1-48CEE2AF85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69850</xdr:colOff>
      <xdr:row>154</xdr:row>
      <xdr:rowOff>53975</xdr:rowOff>
    </xdr:from>
    <xdr:to>
      <xdr:col>4</xdr:col>
      <xdr:colOff>447675</xdr:colOff>
      <xdr:row>169</xdr:row>
      <xdr:rowOff>34925</xdr:rowOff>
    </xdr:to>
    <xdr:graphicFrame macro="">
      <xdr:nvGraphicFramePr>
        <xdr:cNvPr id="12" name="Chart 7">
          <a:extLst>
            <a:ext uri="{FF2B5EF4-FFF2-40B4-BE49-F238E27FC236}">
              <a16:creationId xmlns:a16="http://schemas.microsoft.com/office/drawing/2014/main" id="{58C394D1-24C8-BB93-1B1F-A33930B7D7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530225</xdr:colOff>
      <xdr:row>58</xdr:row>
      <xdr:rowOff>92075</xdr:rowOff>
    </xdr:from>
    <xdr:to>
      <xdr:col>9</xdr:col>
      <xdr:colOff>34925</xdr:colOff>
      <xdr:row>73</xdr:row>
      <xdr:rowOff>73025</xdr:rowOff>
    </xdr:to>
    <xdr:graphicFrame macro="">
      <xdr:nvGraphicFramePr>
        <xdr:cNvPr id="13" name="Chart 9">
          <a:extLst>
            <a:ext uri="{FF2B5EF4-FFF2-40B4-BE49-F238E27FC236}">
              <a16:creationId xmlns:a16="http://schemas.microsoft.com/office/drawing/2014/main" id="{7EE499DE-E4B6-4918-E3CB-94B51CA220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530225</xdr:colOff>
      <xdr:row>76</xdr:row>
      <xdr:rowOff>34925</xdr:rowOff>
    </xdr:from>
    <xdr:to>
      <xdr:col>9</xdr:col>
      <xdr:colOff>34925</xdr:colOff>
      <xdr:row>91</xdr:row>
      <xdr:rowOff>15875</xdr:rowOff>
    </xdr:to>
    <xdr:graphicFrame macro="">
      <xdr:nvGraphicFramePr>
        <xdr:cNvPr id="14" name="Chart 10">
          <a:extLst>
            <a:ext uri="{FF2B5EF4-FFF2-40B4-BE49-F238E27FC236}">
              <a16:creationId xmlns:a16="http://schemas.microsoft.com/office/drawing/2014/main" id="{B6CD807F-781C-2D87-BBD0-DC6FA290DF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530225</xdr:colOff>
      <xdr:row>95</xdr:row>
      <xdr:rowOff>60325</xdr:rowOff>
    </xdr:from>
    <xdr:to>
      <xdr:col>9</xdr:col>
      <xdr:colOff>34925</xdr:colOff>
      <xdr:row>110</xdr:row>
      <xdr:rowOff>41275</xdr:rowOff>
    </xdr:to>
    <xdr:graphicFrame macro="">
      <xdr:nvGraphicFramePr>
        <xdr:cNvPr id="15" name="Chart 12">
          <a:extLst>
            <a:ext uri="{FF2B5EF4-FFF2-40B4-BE49-F238E27FC236}">
              <a16:creationId xmlns:a16="http://schemas.microsoft.com/office/drawing/2014/main" id="{4EEE961E-74A2-81C5-010B-4F3D18EF4C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530225</xdr:colOff>
      <xdr:row>114</xdr:row>
      <xdr:rowOff>15875</xdr:rowOff>
    </xdr:from>
    <xdr:to>
      <xdr:col>9</xdr:col>
      <xdr:colOff>34925</xdr:colOff>
      <xdr:row>129</xdr:row>
      <xdr:rowOff>0</xdr:rowOff>
    </xdr:to>
    <xdr:graphicFrame macro="">
      <xdr:nvGraphicFramePr>
        <xdr:cNvPr id="16" name="Chart 13">
          <a:extLst>
            <a:ext uri="{FF2B5EF4-FFF2-40B4-BE49-F238E27FC236}">
              <a16:creationId xmlns:a16="http://schemas.microsoft.com/office/drawing/2014/main" id="{1BC8D3A8-DBB4-FC85-DFF8-9F9CB9425E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530225</xdr:colOff>
      <xdr:row>133</xdr:row>
      <xdr:rowOff>34925</xdr:rowOff>
    </xdr:from>
    <xdr:to>
      <xdr:col>9</xdr:col>
      <xdr:colOff>34925</xdr:colOff>
      <xdr:row>148</xdr:row>
      <xdr:rowOff>15875</xdr:rowOff>
    </xdr:to>
    <xdr:graphicFrame macro="">
      <xdr:nvGraphicFramePr>
        <xdr:cNvPr id="17" name="Chart 14">
          <a:extLst>
            <a:ext uri="{FF2B5EF4-FFF2-40B4-BE49-F238E27FC236}">
              <a16:creationId xmlns:a16="http://schemas.microsoft.com/office/drawing/2014/main" id="{748132B9-8DEA-A1D2-A841-036B26B45A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530225</xdr:colOff>
      <xdr:row>154</xdr:row>
      <xdr:rowOff>53975</xdr:rowOff>
    </xdr:from>
    <xdr:to>
      <xdr:col>9</xdr:col>
      <xdr:colOff>34925</xdr:colOff>
      <xdr:row>169</xdr:row>
      <xdr:rowOff>34925</xdr:rowOff>
    </xdr:to>
    <xdr:graphicFrame macro="">
      <xdr:nvGraphicFramePr>
        <xdr:cNvPr id="18" name="Chart 15">
          <a:extLst>
            <a:ext uri="{FF2B5EF4-FFF2-40B4-BE49-F238E27FC236}">
              <a16:creationId xmlns:a16="http://schemas.microsoft.com/office/drawing/2014/main" id="{13B02DE4-40A9-8D05-83B5-3DD26EBFB8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7</xdr:col>
      <xdr:colOff>6350</xdr:colOff>
      <xdr:row>187</xdr:row>
      <xdr:rowOff>117475</xdr:rowOff>
    </xdr:from>
    <xdr:to>
      <xdr:col>12</xdr:col>
      <xdr:colOff>1263650</xdr:colOff>
      <xdr:row>202</xdr:row>
      <xdr:rowOff>3175</xdr:rowOff>
    </xdr:to>
    <mc:AlternateContent xmlns:mc="http://schemas.openxmlformats.org/markup-compatibility/2006">
      <mc:Choice xmlns:cx4="http://schemas.microsoft.com/office/drawing/2016/5/10/chartex" Requires="cx4">
        <xdr:graphicFrame macro="">
          <xdr:nvGraphicFramePr>
            <xdr:cNvPr id="10" name="Chart 9">
              <a:extLst>
                <a:ext uri="{FF2B5EF4-FFF2-40B4-BE49-F238E27FC236}">
                  <a16:creationId xmlns:a16="http://schemas.microsoft.com/office/drawing/2014/main" id="{CE79B241-F122-E27B-0FF1-CEAAF36FA86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5006975" y="37160200"/>
              <a:ext cx="4572000" cy="2762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CC1AD4-A099-4D52-A78A-D210F7571CF9}" name="Table1" displayName="Table1" ref="A2:B34" totalsRowShown="0" headerRowDxfId="3" dataDxfId="2">
  <autoFilter ref="A2:B34" xr:uid="{8FCC1AD4-A099-4D52-A78A-D210F7571CF9}"/>
  <tableColumns count="2">
    <tableColumn id="1" xr3:uid="{C77F5B4E-DDAE-428A-93D6-C9C25183F522}" name="Code" dataDxfId="1"/>
    <tableColumn id="2" xr3:uid="{526A6795-F382-4F24-BE89-6B677F103B59}" name="Description" dataDxfId="0"/>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elibrary.asabe.org/abstract.asp?aid=14033" TargetMode="External"/><Relationship Id="rId21" Type="http://schemas.openxmlformats.org/officeDocument/2006/relationships/hyperlink" Target="https://hdl.handle.net/1969.1/ETD-TAMU-2011-08-9914" TargetMode="External"/><Relationship Id="rId42" Type="http://schemas.openxmlformats.org/officeDocument/2006/relationships/hyperlink" Target="https://doi.org/10.1002/etc.2065" TargetMode="External"/><Relationship Id="rId47" Type="http://schemas.openxmlformats.org/officeDocument/2006/relationships/hyperlink" Target="https://bookstore.ksre.ksu.edu/pubs/MF2572.pdf" TargetMode="External"/><Relationship Id="rId63" Type="http://schemas.openxmlformats.org/officeDocument/2006/relationships/hyperlink" Target="https://doi.org/10.3390/w9070526" TargetMode="External"/><Relationship Id="rId68" Type="http://schemas.openxmlformats.org/officeDocument/2006/relationships/hyperlink" Target="https://doi.org/10.1016/j.scitotenv.2019.135607" TargetMode="External"/><Relationship Id="rId7" Type="http://schemas.openxmlformats.org/officeDocument/2006/relationships/hyperlink" Target="https://doi.org/10.13031/2013.12979" TargetMode="External"/><Relationship Id="rId71" Type="http://schemas.openxmlformats.org/officeDocument/2006/relationships/hyperlink" Target="https://doi.org/10.1016/j.jenvman.2020.111853" TargetMode="External"/><Relationship Id="rId2" Type="http://schemas.openxmlformats.org/officeDocument/2006/relationships/hyperlink" Target="https://doi.org/10.1111/j.1752-1688.2002.tb00999.x" TargetMode="External"/><Relationship Id="rId16" Type="http://schemas.openxmlformats.org/officeDocument/2006/relationships/hyperlink" Target="https://doi.org/10.13031/2013.24699" TargetMode="External"/><Relationship Id="rId29" Type="http://schemas.openxmlformats.org/officeDocument/2006/relationships/hyperlink" Target="https://doi.org/10.1080/14634980902907466" TargetMode="External"/><Relationship Id="rId11" Type="http://schemas.openxmlformats.org/officeDocument/2006/relationships/hyperlink" Target="https://doi.org/10.1111/j.1752-1688.2003.tb03690.x" TargetMode="External"/><Relationship Id="rId24" Type="http://schemas.openxmlformats.org/officeDocument/2006/relationships/hyperlink" Target="https://doi.org/10.2166/wst.2001.0280" TargetMode="External"/><Relationship Id="rId32" Type="http://schemas.openxmlformats.org/officeDocument/2006/relationships/hyperlink" Target="https://doi.org/10.1061/(ASCE)EE.1943-7870.0000026" TargetMode="External"/><Relationship Id="rId37" Type="http://schemas.openxmlformats.org/officeDocument/2006/relationships/hyperlink" Target="https://doi.org/10.1111/j.1752-1688.2009.00408.x" TargetMode="External"/><Relationship Id="rId40" Type="http://schemas.openxmlformats.org/officeDocument/2006/relationships/hyperlink" Target="https://doi.org/10.1128/AEM.00578-12" TargetMode="External"/><Relationship Id="rId45" Type="http://schemas.openxmlformats.org/officeDocument/2006/relationships/hyperlink" Target="https://doi.org/10.5539/enrr.v4n3p12" TargetMode="External"/><Relationship Id="rId53" Type="http://schemas.openxmlformats.org/officeDocument/2006/relationships/hyperlink" Target="https://doi.org/10.2112/JCOASTRES-D-15-00195.1" TargetMode="External"/><Relationship Id="rId58" Type="http://schemas.openxmlformats.org/officeDocument/2006/relationships/hyperlink" Target="https://doi.org/10.1007/s11783-017-0988-5" TargetMode="External"/><Relationship Id="rId66" Type="http://schemas.openxmlformats.org/officeDocument/2006/relationships/hyperlink" Target="http://proxy.library.tamu.edu/login?url=https://www.proquest.com/dissertations-theses/evaluation-characterization-removal-bacteria/docview/2081904701/se-2?accountid=7082" TargetMode="External"/><Relationship Id="rId5" Type="http://schemas.openxmlformats.org/officeDocument/2006/relationships/hyperlink" Target="https://doi.org/10.1111/j.1752-1688.2002.tb00999.x" TargetMode="External"/><Relationship Id="rId61" Type="http://schemas.openxmlformats.org/officeDocument/2006/relationships/hyperlink" Target="https://doi.org/10.3390/w9070526" TargetMode="External"/><Relationship Id="rId19" Type="http://schemas.openxmlformats.org/officeDocument/2006/relationships/hyperlink" Target="https://hdl.handle.net/1969.1/ETD-TAMU-2011-08-9914" TargetMode="External"/><Relationship Id="rId14" Type="http://schemas.openxmlformats.org/officeDocument/2006/relationships/hyperlink" Target="https://doi.org/10.1080/10934520600927484" TargetMode="External"/><Relationship Id="rId22" Type="http://schemas.openxmlformats.org/officeDocument/2006/relationships/hyperlink" Target="https://hdl.handle.net/1969.1/ETD-TAMU-2011-08-9914" TargetMode="External"/><Relationship Id="rId27" Type="http://schemas.openxmlformats.org/officeDocument/2006/relationships/hyperlink" Target="https://elibrary.asabe.org/abstract.asp?aid=14033" TargetMode="External"/><Relationship Id="rId30" Type="http://schemas.openxmlformats.org/officeDocument/2006/relationships/hyperlink" Target="https://doi.org/10.1061/(ASCE)EE.1943-7870.0000040" TargetMode="External"/><Relationship Id="rId35" Type="http://schemas.openxmlformats.org/officeDocument/2006/relationships/hyperlink" Target="https://doi.org/10.2166/wh.2009.232" TargetMode="External"/><Relationship Id="rId43" Type="http://schemas.openxmlformats.org/officeDocument/2006/relationships/hyperlink" Target="https://doi.org/10.1002/etc.2065" TargetMode="External"/><Relationship Id="rId48" Type="http://schemas.openxmlformats.org/officeDocument/2006/relationships/hyperlink" Target="https://bookstore.ksre.ksu.edu/pubs/MF2572.pdf" TargetMode="External"/><Relationship Id="rId56" Type="http://schemas.openxmlformats.org/officeDocument/2006/relationships/hyperlink" Target="https://doi.org/10.3390/w8030076" TargetMode="External"/><Relationship Id="rId64" Type="http://schemas.openxmlformats.org/officeDocument/2006/relationships/hyperlink" Target="https://doi.org/10.3390/w9070526" TargetMode="External"/><Relationship Id="rId69" Type="http://schemas.openxmlformats.org/officeDocument/2006/relationships/hyperlink" Target="https://doi.org/10.1016/j.jenvman.2020.111853" TargetMode="External"/><Relationship Id="rId8" Type="http://schemas.openxmlformats.org/officeDocument/2006/relationships/hyperlink" Target="https://doi.org/10.13031/2013.12979" TargetMode="External"/><Relationship Id="rId51" Type="http://schemas.openxmlformats.org/officeDocument/2006/relationships/hyperlink" Target="https://journals.sagepub.com/doi/abs/10.3141/2588-19" TargetMode="External"/><Relationship Id="rId72" Type="http://schemas.openxmlformats.org/officeDocument/2006/relationships/printerSettings" Target="../printerSettings/printerSettings4.bin"/><Relationship Id="rId3" Type="http://schemas.openxmlformats.org/officeDocument/2006/relationships/hyperlink" Target="https://doi.org/10.1111/j.1752-1688.2002.tb00999.x" TargetMode="External"/><Relationship Id="rId12" Type="http://schemas.openxmlformats.org/officeDocument/2006/relationships/hyperlink" Target="https://doi.org/10.1111/j.1752-1688.2003.tb03690.x" TargetMode="External"/><Relationship Id="rId17" Type="http://schemas.openxmlformats.org/officeDocument/2006/relationships/hyperlink" Target="https://doi.org/10.13031/2013.29889" TargetMode="External"/><Relationship Id="rId25" Type="http://schemas.openxmlformats.org/officeDocument/2006/relationships/hyperlink" Target="https://elibrary.asabe.org/abstract.asp?aid=14033" TargetMode="External"/><Relationship Id="rId33" Type="http://schemas.openxmlformats.org/officeDocument/2006/relationships/hyperlink" Target="https://doi.org/10.1061/(ASCE)EE.1943-7870.0000026" TargetMode="External"/><Relationship Id="rId38" Type="http://schemas.openxmlformats.org/officeDocument/2006/relationships/hyperlink" Target="https://doi.org/10.1061/(ASCE)IR.1943-4774.0000378" TargetMode="External"/><Relationship Id="rId46" Type="http://schemas.openxmlformats.org/officeDocument/2006/relationships/hyperlink" Target="https://doi.org/10.1656/058.014.0414" TargetMode="External"/><Relationship Id="rId59" Type="http://schemas.openxmlformats.org/officeDocument/2006/relationships/hyperlink" Target="https://doi.org/10.3390/w9070526" TargetMode="External"/><Relationship Id="rId67" Type="http://schemas.openxmlformats.org/officeDocument/2006/relationships/hyperlink" Target="https://doi.org/10.3390/su11195516" TargetMode="External"/><Relationship Id="rId20" Type="http://schemas.openxmlformats.org/officeDocument/2006/relationships/hyperlink" Target="https://hdl.handle.net/1969.1/ETD-TAMU-2011-08-9914" TargetMode="External"/><Relationship Id="rId41" Type="http://schemas.openxmlformats.org/officeDocument/2006/relationships/hyperlink" Target="https://doi.org/10.1128/AEM.00578-12" TargetMode="External"/><Relationship Id="rId54" Type="http://schemas.openxmlformats.org/officeDocument/2006/relationships/hyperlink" Target="https://doi.org/10.2112/JCOASTRES-D-15-00195.1" TargetMode="External"/><Relationship Id="rId62" Type="http://schemas.openxmlformats.org/officeDocument/2006/relationships/hyperlink" Target="https://doi.org/10.3390/w9070526" TargetMode="External"/><Relationship Id="rId70" Type="http://schemas.openxmlformats.org/officeDocument/2006/relationships/hyperlink" Target="https://scholarworks.lib.csusb.edu/etd/1471" TargetMode="External"/><Relationship Id="rId1" Type="http://schemas.openxmlformats.org/officeDocument/2006/relationships/hyperlink" Target="https://doi.org/10.1111/j.1752-1688.2002.tb00999.x" TargetMode="External"/><Relationship Id="rId6" Type="http://schemas.openxmlformats.org/officeDocument/2006/relationships/hyperlink" Target="https://doi.org/10.1111/j.1752-1688.2002.tb00999.x" TargetMode="External"/><Relationship Id="rId15" Type="http://schemas.openxmlformats.org/officeDocument/2006/relationships/hyperlink" Target="https://doi.org/10.13031/2013.24699" TargetMode="External"/><Relationship Id="rId23" Type="http://schemas.openxmlformats.org/officeDocument/2006/relationships/hyperlink" Target="https://doi.org/10.2166/wst.2001.0280" TargetMode="External"/><Relationship Id="rId28" Type="http://schemas.openxmlformats.org/officeDocument/2006/relationships/hyperlink" Target="https://texashelp.tamu.edu/wp-content/uploads/2016/02/Environmental-Management-of-Grazing-Lands.pdf" TargetMode="External"/><Relationship Id="rId36" Type="http://schemas.openxmlformats.org/officeDocument/2006/relationships/hyperlink" Target="https://doi.org/10.1111/j.1752-1688.2009.00408.x" TargetMode="External"/><Relationship Id="rId49" Type="http://schemas.openxmlformats.org/officeDocument/2006/relationships/hyperlink" Target="https://hdl.handle.net/1969.1/158916" TargetMode="External"/><Relationship Id="rId57" Type="http://schemas.openxmlformats.org/officeDocument/2006/relationships/hyperlink" Target="https://doi.org/10.3390/w8030076" TargetMode="External"/><Relationship Id="rId10" Type="http://schemas.openxmlformats.org/officeDocument/2006/relationships/hyperlink" Target="https://doi.org/10.13031/2013.12979" TargetMode="External"/><Relationship Id="rId31" Type="http://schemas.openxmlformats.org/officeDocument/2006/relationships/hyperlink" Target="https://doi.org/10.1061/(ASCE)EE.1943-7870.0000040" TargetMode="External"/><Relationship Id="rId44" Type="http://schemas.openxmlformats.org/officeDocument/2006/relationships/hyperlink" Target="https://hdl.handle.net/1969.1/149192" TargetMode="External"/><Relationship Id="rId52" Type="http://schemas.openxmlformats.org/officeDocument/2006/relationships/hyperlink" Target="https://doi.org/10.1111/1365-2664.12692" TargetMode="External"/><Relationship Id="rId60" Type="http://schemas.openxmlformats.org/officeDocument/2006/relationships/hyperlink" Target="https://doi.org/10.3390/w9070526" TargetMode="External"/><Relationship Id="rId65" Type="http://schemas.openxmlformats.org/officeDocument/2006/relationships/hyperlink" Target="https://www.proquest.com/dissertations-theses/evaluation-characterization-removal-bacteria/docview/2081904701/se-2?accountid=7082" TargetMode="External"/><Relationship Id="rId4" Type="http://schemas.openxmlformats.org/officeDocument/2006/relationships/hyperlink" Target="https://doi.org/10.1111/j.1752-1688.2002.tb00999.x" TargetMode="External"/><Relationship Id="rId9" Type="http://schemas.openxmlformats.org/officeDocument/2006/relationships/hyperlink" Target="https://doi.org/10.13031/2013.12979" TargetMode="External"/><Relationship Id="rId13" Type="http://schemas.openxmlformats.org/officeDocument/2006/relationships/hyperlink" Target="https://doi.org/10.1080/10934520600927484" TargetMode="External"/><Relationship Id="rId18" Type="http://schemas.openxmlformats.org/officeDocument/2006/relationships/hyperlink" Target="https://doi.org/10.13031/2013.29889" TargetMode="External"/><Relationship Id="rId39" Type="http://schemas.openxmlformats.org/officeDocument/2006/relationships/hyperlink" Target="https://doi.org/10.1061/(ASCE)IR.1943-4774.0000378" TargetMode="External"/><Relationship Id="rId34" Type="http://schemas.openxmlformats.org/officeDocument/2006/relationships/hyperlink" Target="https://doi.org/10.2166/wh.2009.232" TargetMode="External"/><Relationship Id="rId50" Type="http://schemas.openxmlformats.org/officeDocument/2006/relationships/hyperlink" Target="https://journals.sagepub.com/doi/abs/10.3141/2588-19" TargetMode="External"/><Relationship Id="rId55" Type="http://schemas.openxmlformats.org/officeDocument/2006/relationships/hyperlink" Target="https://doi.org/10.3390/w8030076"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D7425-7B53-490B-B12A-160F020E09F1}">
  <dimension ref="A1:W28"/>
  <sheetViews>
    <sheetView showGridLines="0" workbookViewId="0">
      <selection activeCell="A5" sqref="A5:B5"/>
    </sheetView>
  </sheetViews>
  <sheetFormatPr defaultRowHeight="15" x14ac:dyDescent="0.25"/>
  <cols>
    <col min="1" max="1" width="14.5703125" style="10" bestFit="1" customWidth="1"/>
    <col min="2" max="2" width="123.7109375" style="10" customWidth="1"/>
    <col min="3" max="20" width="9.140625" style="10"/>
    <col min="21" max="21" width="9.140625" style="10" customWidth="1"/>
    <col min="22" max="16384" width="9.140625" style="10"/>
  </cols>
  <sheetData>
    <row r="1" spans="1:23" ht="15" customHeight="1" x14ac:dyDescent="0.55000000000000004">
      <c r="A1" s="79" t="s">
        <v>335</v>
      </c>
      <c r="B1" s="79"/>
      <c r="C1" s="79"/>
      <c r="D1" s="46"/>
      <c r="E1" s="46"/>
      <c r="F1" s="46"/>
      <c r="G1" s="46"/>
      <c r="H1" s="46"/>
      <c r="I1" s="46"/>
      <c r="J1" s="46"/>
      <c r="K1" s="47"/>
      <c r="L1" s="47"/>
      <c r="M1" s="48"/>
      <c r="N1" s="48"/>
      <c r="O1" s="48"/>
      <c r="P1" s="48"/>
      <c r="Q1" s="48"/>
      <c r="R1" s="48"/>
      <c r="S1" s="48"/>
      <c r="T1" s="48"/>
      <c r="U1" s="48"/>
      <c r="V1" s="48"/>
      <c r="W1" s="48"/>
    </row>
    <row r="2" spans="1:23" ht="15" customHeight="1" x14ac:dyDescent="0.55000000000000004">
      <c r="A2" s="79"/>
      <c r="B2" s="79"/>
      <c r="C2" s="79"/>
      <c r="D2" s="46"/>
      <c r="E2" s="46"/>
      <c r="F2" s="46"/>
      <c r="G2" s="46"/>
      <c r="H2" s="46"/>
      <c r="I2" s="46"/>
      <c r="J2" s="46"/>
      <c r="K2" s="47"/>
      <c r="L2" s="47"/>
      <c r="M2" s="48"/>
      <c r="N2" s="48"/>
      <c r="O2" s="48"/>
      <c r="P2" s="48"/>
      <c r="Q2" s="48"/>
      <c r="R2" s="48"/>
      <c r="S2" s="48"/>
      <c r="T2" s="48"/>
      <c r="U2" s="48"/>
      <c r="V2" s="48"/>
      <c r="W2" s="48"/>
    </row>
    <row r="3" spans="1:23" ht="15" customHeight="1" x14ac:dyDescent="0.55000000000000004">
      <c r="A3" s="79"/>
      <c r="B3" s="79"/>
      <c r="C3" s="79"/>
      <c r="D3" s="46"/>
      <c r="E3" s="46"/>
      <c r="F3" s="46"/>
      <c r="G3" s="46"/>
      <c r="H3" s="46"/>
      <c r="I3" s="46"/>
      <c r="J3" s="46"/>
      <c r="K3" s="47"/>
      <c r="L3" s="47"/>
      <c r="M3" s="48"/>
      <c r="N3" s="48"/>
      <c r="O3" s="48"/>
      <c r="P3" s="48"/>
      <c r="Q3" s="48"/>
      <c r="R3" s="48"/>
      <c r="S3" s="48"/>
      <c r="T3" s="48"/>
      <c r="U3" s="48"/>
      <c r="V3" s="48"/>
      <c r="W3" s="48"/>
    </row>
    <row r="4" spans="1:23" ht="15" customHeight="1" x14ac:dyDescent="0.25">
      <c r="A4" s="49" t="s">
        <v>233</v>
      </c>
      <c r="B4" s="50">
        <v>1.05</v>
      </c>
      <c r="C4" s="51"/>
      <c r="D4" s="51"/>
      <c r="E4" s="51"/>
      <c r="F4" s="51"/>
      <c r="G4" s="51"/>
      <c r="H4" s="51"/>
      <c r="I4" s="51"/>
      <c r="J4" s="51"/>
      <c r="K4" s="47"/>
      <c r="L4" s="47"/>
    </row>
    <row r="5" spans="1:23" ht="15" customHeight="1" x14ac:dyDescent="0.25">
      <c r="A5" s="82" t="s">
        <v>226</v>
      </c>
      <c r="B5" s="82"/>
      <c r="C5" s="51"/>
      <c r="D5" s="51"/>
      <c r="E5" s="51"/>
      <c r="F5" s="51"/>
      <c r="G5" s="51"/>
      <c r="H5" s="51"/>
      <c r="I5" s="51"/>
      <c r="J5" s="51"/>
      <c r="K5" s="47"/>
      <c r="L5" s="47"/>
    </row>
    <row r="6" spans="1:23" ht="15" customHeight="1" x14ac:dyDescent="0.25">
      <c r="A6" s="84" t="s">
        <v>228</v>
      </c>
      <c r="B6" s="84"/>
      <c r="C6" s="52"/>
      <c r="D6" s="52"/>
      <c r="E6" s="52"/>
      <c r="F6" s="52"/>
      <c r="G6" s="52"/>
      <c r="H6" s="52"/>
      <c r="I6" s="52"/>
      <c r="J6" s="52"/>
      <c r="K6" s="47"/>
      <c r="L6" s="47"/>
    </row>
    <row r="7" spans="1:23" ht="15" customHeight="1" x14ac:dyDescent="0.25">
      <c r="A7" s="84"/>
      <c r="B7" s="84"/>
      <c r="C7" s="52"/>
      <c r="D7" s="52"/>
      <c r="E7" s="52"/>
      <c r="F7" s="52"/>
      <c r="G7" s="52"/>
      <c r="H7" s="52"/>
      <c r="I7" s="52"/>
      <c r="J7" s="52"/>
    </row>
    <row r="8" spans="1:23" ht="15" customHeight="1" x14ac:dyDescent="0.25">
      <c r="A8" s="84"/>
      <c r="B8" s="84"/>
      <c r="C8" s="52"/>
      <c r="D8" s="52"/>
      <c r="E8" s="52"/>
      <c r="F8" s="52"/>
      <c r="G8" s="52"/>
      <c r="H8" s="52"/>
      <c r="I8" s="52"/>
      <c r="J8" s="52"/>
    </row>
    <row r="9" spans="1:23" ht="15" customHeight="1" x14ac:dyDescent="0.25">
      <c r="A9" s="84"/>
      <c r="B9" s="84"/>
      <c r="C9" s="52"/>
      <c r="D9" s="52"/>
      <c r="E9" s="52"/>
      <c r="F9" s="52"/>
      <c r="G9" s="52"/>
      <c r="H9" s="52"/>
      <c r="I9" s="52"/>
      <c r="J9" s="52"/>
    </row>
    <row r="10" spans="1:23" ht="15" customHeight="1" x14ac:dyDescent="0.25">
      <c r="A10" s="84"/>
      <c r="B10" s="84"/>
      <c r="C10" s="52"/>
      <c r="D10" s="52"/>
      <c r="E10" s="52"/>
      <c r="F10" s="52"/>
      <c r="G10" s="52"/>
      <c r="H10" s="52"/>
      <c r="I10" s="52"/>
      <c r="J10" s="52"/>
    </row>
    <row r="11" spans="1:23" x14ac:dyDescent="0.25">
      <c r="A11" s="84"/>
      <c r="B11" s="84"/>
    </row>
    <row r="12" spans="1:23" ht="15.75" x14ac:dyDescent="0.25">
      <c r="A12" s="80" t="s">
        <v>225</v>
      </c>
      <c r="B12" s="81"/>
    </row>
    <row r="13" spans="1:23" x14ac:dyDescent="0.25">
      <c r="A13" s="53" t="s">
        <v>218</v>
      </c>
      <c r="B13" s="53" t="s">
        <v>0</v>
      </c>
    </row>
    <row r="14" spans="1:23" x14ac:dyDescent="0.25">
      <c r="A14" s="54" t="s">
        <v>219</v>
      </c>
      <c r="B14" s="17" t="s">
        <v>224</v>
      </c>
    </row>
    <row r="15" spans="1:23" x14ac:dyDescent="0.25">
      <c r="A15" s="54" t="s">
        <v>220</v>
      </c>
      <c r="B15" s="17" t="s">
        <v>223</v>
      </c>
    </row>
    <row r="16" spans="1:23" x14ac:dyDescent="0.25">
      <c r="A16" s="54" t="s">
        <v>221</v>
      </c>
      <c r="B16" s="17" t="s">
        <v>287</v>
      </c>
    </row>
    <row r="17" spans="1:2" x14ac:dyDescent="0.25">
      <c r="A17" s="54" t="s">
        <v>222</v>
      </c>
      <c r="B17" s="17" t="s">
        <v>284</v>
      </c>
    </row>
    <row r="18" spans="1:2" x14ac:dyDescent="0.25">
      <c r="A18" s="55" t="s">
        <v>285</v>
      </c>
      <c r="B18" s="17" t="s">
        <v>288</v>
      </c>
    </row>
    <row r="19" spans="1:2" x14ac:dyDescent="0.25">
      <c r="A19" s="55" t="s">
        <v>298</v>
      </c>
      <c r="B19" s="17" t="s">
        <v>299</v>
      </c>
    </row>
    <row r="20" spans="1:2" x14ac:dyDescent="0.25">
      <c r="A20" s="55" t="s">
        <v>286</v>
      </c>
      <c r="B20" s="17" t="s">
        <v>289</v>
      </c>
    </row>
    <row r="22" spans="1:2" ht="15.75" x14ac:dyDescent="0.25">
      <c r="A22" s="80" t="s">
        <v>227</v>
      </c>
      <c r="B22" s="81"/>
    </row>
    <row r="23" spans="1:2" x14ac:dyDescent="0.25">
      <c r="A23" s="83" t="s">
        <v>339</v>
      </c>
      <c r="B23" s="83"/>
    </row>
    <row r="24" spans="1:2" x14ac:dyDescent="0.25">
      <c r="A24" s="83"/>
      <c r="B24" s="83"/>
    </row>
    <row r="27" spans="1:2" ht="15.75" x14ac:dyDescent="0.25">
      <c r="A27" s="80" t="s">
        <v>229</v>
      </c>
      <c r="B27" s="81"/>
    </row>
    <row r="28" spans="1:2" x14ac:dyDescent="0.25">
      <c r="A28" s="17" t="s">
        <v>230</v>
      </c>
    </row>
  </sheetData>
  <sheetProtection sheet="1" objects="1" scenarios="1"/>
  <mergeCells count="7">
    <mergeCell ref="A1:C3"/>
    <mergeCell ref="A12:B12"/>
    <mergeCell ref="A27:B27"/>
    <mergeCell ref="A22:B22"/>
    <mergeCell ref="A5:B5"/>
    <mergeCell ref="A23:B24"/>
    <mergeCell ref="A6:B11"/>
  </mergeCells>
  <hyperlinks>
    <hyperlink ref="A17" location="Analysis!A1" display="Analysis" xr:uid="{742C7B31-E943-43C6-A8B7-5EA376BE1156}"/>
    <hyperlink ref="A16" location="FIB_Database!A1" display="FIB_Database" xr:uid="{75A35461-2661-4CB7-ACFB-DB7177C0CDDF}"/>
    <hyperlink ref="A15" location="'List of Studies'!A1" display="List of Studies" xr:uid="{2D7B78A9-28FD-4ABF-BD20-3BF72E0BA8BB}"/>
    <hyperlink ref="A14" location="'Data Dictionary'!A1" display="Data Dictionary" xr:uid="{6A29DBD8-29A1-40D8-9CF4-91A9CBBE95AA}"/>
    <hyperlink ref="A18" location="'Regression Data'!A1" display="Regression Data" xr:uid="{3D0368A8-D7CC-48F4-8EF2-AA8D8D473F6D}"/>
    <hyperlink ref="A20" location="'Version History'!A1" display="Version History" xr:uid="{B8486A07-2010-47A3-B884-25CCF6A77273}"/>
    <hyperlink ref="A19" location="Analysis!B173" display="Equations" xr:uid="{10CBE23F-146C-4A6F-80F4-FA63B19E748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95D33-B1D8-42F3-81F2-6DC2ED85E4B6}">
  <dimension ref="A1:E41"/>
  <sheetViews>
    <sheetView workbookViewId="0">
      <selection activeCell="B27" sqref="B27"/>
    </sheetView>
  </sheetViews>
  <sheetFormatPr defaultColWidth="9.140625" defaultRowHeight="13.5" x14ac:dyDescent="0.25"/>
  <cols>
    <col min="1" max="1" width="22.140625" style="17" customWidth="1"/>
    <col min="2" max="2" width="152.140625" style="17" customWidth="1"/>
    <col min="3" max="16384" width="9.140625" style="17"/>
  </cols>
  <sheetData>
    <row r="1" spans="1:5" ht="15.75" x14ac:dyDescent="0.25">
      <c r="A1" s="85" t="s">
        <v>216</v>
      </c>
      <c r="B1" s="85"/>
    </row>
    <row r="2" spans="1:5" x14ac:dyDescent="0.25">
      <c r="A2" s="39" t="s">
        <v>217</v>
      </c>
      <c r="B2" s="29" t="s">
        <v>0</v>
      </c>
    </row>
    <row r="3" spans="1:5" x14ac:dyDescent="0.25">
      <c r="A3" s="39" t="s">
        <v>1</v>
      </c>
      <c r="B3" s="29" t="s">
        <v>2</v>
      </c>
      <c r="E3" s="29"/>
    </row>
    <row r="4" spans="1:5" x14ac:dyDescent="0.25">
      <c r="A4" s="39" t="s">
        <v>3</v>
      </c>
      <c r="B4" s="29" t="s">
        <v>4</v>
      </c>
      <c r="E4" s="29"/>
    </row>
    <row r="5" spans="1:5" x14ac:dyDescent="0.25">
      <c r="A5" s="39" t="s">
        <v>5</v>
      </c>
      <c r="B5" s="29" t="s">
        <v>6</v>
      </c>
      <c r="E5" s="29"/>
    </row>
    <row r="6" spans="1:5" x14ac:dyDescent="0.25">
      <c r="A6" s="39" t="s">
        <v>231</v>
      </c>
      <c r="B6" s="29" t="s">
        <v>232</v>
      </c>
    </row>
    <row r="7" spans="1:5" x14ac:dyDescent="0.25">
      <c r="A7" s="39" t="s">
        <v>7</v>
      </c>
      <c r="B7" s="29" t="s">
        <v>8</v>
      </c>
    </row>
    <row r="8" spans="1:5" x14ac:dyDescent="0.25">
      <c r="A8" s="39" t="s">
        <v>9</v>
      </c>
      <c r="B8" s="29" t="s">
        <v>10</v>
      </c>
    </row>
    <row r="9" spans="1:5" x14ac:dyDescent="0.25">
      <c r="A9" s="39" t="s">
        <v>11</v>
      </c>
      <c r="B9" s="29" t="s">
        <v>12</v>
      </c>
    </row>
    <row r="10" spans="1:5" x14ac:dyDescent="0.25">
      <c r="A10" s="39" t="s">
        <v>13</v>
      </c>
      <c r="B10" s="29" t="s">
        <v>14</v>
      </c>
    </row>
    <row r="11" spans="1:5" x14ac:dyDescent="0.25">
      <c r="A11" s="39" t="s">
        <v>15</v>
      </c>
      <c r="B11" s="29" t="s">
        <v>16</v>
      </c>
    </row>
    <row r="12" spans="1:5" x14ac:dyDescent="0.25">
      <c r="A12" s="39" t="s">
        <v>17</v>
      </c>
      <c r="B12" s="29" t="s">
        <v>18</v>
      </c>
    </row>
    <row r="13" spans="1:5" x14ac:dyDescent="0.25">
      <c r="A13" s="39" t="s">
        <v>19</v>
      </c>
      <c r="B13" s="29" t="s">
        <v>20</v>
      </c>
    </row>
    <row r="14" spans="1:5" x14ac:dyDescent="0.25">
      <c r="A14" s="39" t="s">
        <v>21</v>
      </c>
      <c r="B14" s="29" t="s">
        <v>22</v>
      </c>
    </row>
    <row r="15" spans="1:5" x14ac:dyDescent="0.25">
      <c r="A15" s="39" t="s">
        <v>23</v>
      </c>
      <c r="B15" s="29" t="s">
        <v>24</v>
      </c>
    </row>
    <row r="16" spans="1:5" x14ac:dyDescent="0.25">
      <c r="A16" s="39" t="s">
        <v>25</v>
      </c>
      <c r="B16" s="29" t="s">
        <v>26</v>
      </c>
    </row>
    <row r="17" spans="1:2" x14ac:dyDescent="0.25">
      <c r="A17" s="40" t="s">
        <v>27</v>
      </c>
      <c r="B17" s="29" t="s">
        <v>28</v>
      </c>
    </row>
    <row r="18" spans="1:2" x14ac:dyDescent="0.25">
      <c r="A18" s="41" t="s">
        <v>29</v>
      </c>
      <c r="B18" s="29" t="s">
        <v>30</v>
      </c>
    </row>
    <row r="19" spans="1:2" x14ac:dyDescent="0.25">
      <c r="A19" s="41" t="s">
        <v>31</v>
      </c>
      <c r="B19" s="29" t="s">
        <v>32</v>
      </c>
    </row>
    <row r="20" spans="1:2" x14ac:dyDescent="0.25">
      <c r="A20" s="39" t="s">
        <v>33</v>
      </c>
      <c r="B20" s="29" t="s">
        <v>34</v>
      </c>
    </row>
    <row r="21" spans="1:2" x14ac:dyDescent="0.25">
      <c r="A21" s="39" t="s">
        <v>350</v>
      </c>
      <c r="B21" s="29" t="s">
        <v>432</v>
      </c>
    </row>
    <row r="22" spans="1:2" x14ac:dyDescent="0.25">
      <c r="A22" s="39" t="s">
        <v>36</v>
      </c>
      <c r="B22" s="29" t="s">
        <v>433</v>
      </c>
    </row>
    <row r="23" spans="1:2" x14ac:dyDescent="0.25">
      <c r="A23" s="39" t="s">
        <v>351</v>
      </c>
      <c r="B23" s="29" t="s">
        <v>435</v>
      </c>
    </row>
    <row r="24" spans="1:2" x14ac:dyDescent="0.25">
      <c r="A24" s="39" t="s">
        <v>352</v>
      </c>
      <c r="B24" s="29" t="s">
        <v>436</v>
      </c>
    </row>
    <row r="25" spans="1:2" x14ac:dyDescent="0.25">
      <c r="A25" s="39" t="s">
        <v>425</v>
      </c>
      <c r="B25" s="29" t="s">
        <v>437</v>
      </c>
    </row>
    <row r="26" spans="1:2" x14ac:dyDescent="0.25">
      <c r="A26" s="39" t="s">
        <v>426</v>
      </c>
      <c r="B26" s="29" t="s">
        <v>442</v>
      </c>
    </row>
    <row r="27" spans="1:2" x14ac:dyDescent="0.25">
      <c r="A27" s="39" t="s">
        <v>37</v>
      </c>
      <c r="B27" s="29" t="s">
        <v>434</v>
      </c>
    </row>
    <row r="28" spans="1:2" x14ac:dyDescent="0.25">
      <c r="A28" s="39" t="s">
        <v>353</v>
      </c>
      <c r="B28" s="29" t="s">
        <v>438</v>
      </c>
    </row>
    <row r="29" spans="1:2" x14ac:dyDescent="0.25">
      <c r="A29" s="39" t="s">
        <v>354</v>
      </c>
      <c r="B29" s="29" t="s">
        <v>439</v>
      </c>
    </row>
    <row r="30" spans="1:2" x14ac:dyDescent="0.25">
      <c r="A30" s="39" t="s">
        <v>427</v>
      </c>
      <c r="B30" s="29" t="s">
        <v>440</v>
      </c>
    </row>
    <row r="31" spans="1:2" x14ac:dyDescent="0.25">
      <c r="A31" s="39" t="s">
        <v>428</v>
      </c>
      <c r="B31" s="29" t="s">
        <v>441</v>
      </c>
    </row>
    <row r="32" spans="1:2" x14ac:dyDescent="0.25">
      <c r="A32" s="39" t="s">
        <v>38</v>
      </c>
      <c r="B32" s="29" t="s">
        <v>39</v>
      </c>
    </row>
    <row r="33" spans="1:2" x14ac:dyDescent="0.25">
      <c r="A33" s="42" t="s">
        <v>40</v>
      </c>
      <c r="B33" s="29" t="s">
        <v>297</v>
      </c>
    </row>
    <row r="34" spans="1:2" x14ac:dyDescent="0.25">
      <c r="A34" s="39" t="s">
        <v>236</v>
      </c>
      <c r="B34" s="29" t="s">
        <v>296</v>
      </c>
    </row>
    <row r="37" spans="1:2" ht="15.75" x14ac:dyDescent="0.25">
      <c r="A37" s="80" t="s">
        <v>41</v>
      </c>
      <c r="B37" s="80"/>
    </row>
    <row r="38" spans="1:2" x14ac:dyDescent="0.25">
      <c r="A38" s="38" t="s">
        <v>217</v>
      </c>
      <c r="B38" s="38" t="s">
        <v>0</v>
      </c>
    </row>
    <row r="39" spans="1:2" x14ac:dyDescent="0.25">
      <c r="A39" s="39" t="s">
        <v>3</v>
      </c>
      <c r="B39" s="29" t="s">
        <v>4</v>
      </c>
    </row>
    <row r="40" spans="1:2" x14ac:dyDescent="0.25">
      <c r="A40" s="43" t="s">
        <v>5</v>
      </c>
      <c r="B40" s="44" t="s">
        <v>6</v>
      </c>
    </row>
    <row r="41" spans="1:2" x14ac:dyDescent="0.25">
      <c r="A41" s="45" t="s">
        <v>42</v>
      </c>
      <c r="B41" s="29" t="s">
        <v>43</v>
      </c>
    </row>
  </sheetData>
  <sheetProtection sheet="1" objects="1" scenarios="1" sort="0"/>
  <mergeCells count="2">
    <mergeCell ref="A1:B1"/>
    <mergeCell ref="A37:B37"/>
  </mergeCell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1BD2F-93EA-4EA7-87D4-304666799BB8}">
  <dimension ref="A1:C35"/>
  <sheetViews>
    <sheetView workbookViewId="0">
      <selection activeCell="C10" sqref="C10"/>
    </sheetView>
  </sheetViews>
  <sheetFormatPr defaultColWidth="9.140625" defaultRowHeight="13.5" x14ac:dyDescent="0.25"/>
  <cols>
    <col min="1" max="1" width="10.28515625" style="18" customWidth="1"/>
    <col min="2" max="2" width="9.140625" style="18"/>
    <col min="3" max="3" width="149.42578125" style="17" customWidth="1"/>
    <col min="4" max="16384" width="9.140625" style="17"/>
  </cols>
  <sheetData>
    <row r="1" spans="1:3" s="38" customFormat="1" x14ac:dyDescent="0.25">
      <c r="A1" s="37" t="s">
        <v>44</v>
      </c>
      <c r="B1" s="37" t="s">
        <v>5</v>
      </c>
      <c r="C1" s="38" t="s">
        <v>45</v>
      </c>
    </row>
    <row r="2" spans="1:3" x14ac:dyDescent="0.25">
      <c r="A2" s="18">
        <v>1</v>
      </c>
      <c r="B2" s="18">
        <v>2001</v>
      </c>
      <c r="C2" s="17" t="s">
        <v>302</v>
      </c>
    </row>
    <row r="3" spans="1:3" x14ac:dyDescent="0.25">
      <c r="A3" s="18">
        <v>2</v>
      </c>
      <c r="B3" s="18">
        <v>2002</v>
      </c>
      <c r="C3" s="17" t="s">
        <v>46</v>
      </c>
    </row>
    <row r="4" spans="1:3" x14ac:dyDescent="0.25">
      <c r="A4" s="18">
        <v>3</v>
      </c>
      <c r="B4" s="18">
        <v>2003</v>
      </c>
      <c r="C4" s="17" t="s">
        <v>303</v>
      </c>
    </row>
    <row r="5" spans="1:3" x14ac:dyDescent="0.25">
      <c r="A5" s="18">
        <v>4</v>
      </c>
      <c r="B5" s="18">
        <v>2003</v>
      </c>
      <c r="C5" s="17" t="s">
        <v>304</v>
      </c>
    </row>
    <row r="6" spans="1:3" x14ac:dyDescent="0.25">
      <c r="A6" s="18">
        <v>5</v>
      </c>
      <c r="B6" s="18">
        <v>2003</v>
      </c>
      <c r="C6" s="17" t="s">
        <v>305</v>
      </c>
    </row>
    <row r="7" spans="1:3" x14ac:dyDescent="0.25">
      <c r="A7" s="18">
        <v>6</v>
      </c>
      <c r="B7" s="18">
        <v>2006</v>
      </c>
      <c r="C7" s="17" t="s">
        <v>306</v>
      </c>
    </row>
    <row r="8" spans="1:3" x14ac:dyDescent="0.25">
      <c r="A8" s="18">
        <v>7</v>
      </c>
      <c r="B8" s="18">
        <v>2008</v>
      </c>
      <c r="C8" s="17" t="s">
        <v>307</v>
      </c>
    </row>
    <row r="9" spans="1:3" x14ac:dyDescent="0.25">
      <c r="A9" s="18">
        <v>8</v>
      </c>
      <c r="B9" s="18">
        <v>2008</v>
      </c>
      <c r="C9" s="17" t="s">
        <v>308</v>
      </c>
    </row>
    <row r="10" spans="1:3" x14ac:dyDescent="0.25">
      <c r="A10" s="18">
        <v>9</v>
      </c>
      <c r="B10" s="18">
        <v>2009</v>
      </c>
      <c r="C10" s="17" t="s">
        <v>309</v>
      </c>
    </row>
    <row r="11" spans="1:3" x14ac:dyDescent="0.25">
      <c r="A11" s="18">
        <v>10</v>
      </c>
      <c r="B11" s="18">
        <v>2009</v>
      </c>
      <c r="C11" s="17" t="s">
        <v>310</v>
      </c>
    </row>
    <row r="12" spans="1:3" x14ac:dyDescent="0.25">
      <c r="A12" s="18">
        <v>11</v>
      </c>
      <c r="B12" s="18">
        <v>2009</v>
      </c>
      <c r="C12" s="17" t="s">
        <v>311</v>
      </c>
    </row>
    <row r="13" spans="1:3" x14ac:dyDescent="0.25">
      <c r="A13" s="18">
        <v>12</v>
      </c>
      <c r="B13" s="18">
        <v>2010</v>
      </c>
      <c r="C13" s="17" t="s">
        <v>312</v>
      </c>
    </row>
    <row r="14" spans="1:3" x14ac:dyDescent="0.25">
      <c r="A14" s="18">
        <v>13</v>
      </c>
      <c r="B14" s="18">
        <v>2010</v>
      </c>
      <c r="C14" s="17" t="s">
        <v>313</v>
      </c>
    </row>
    <row r="15" spans="1:3" x14ac:dyDescent="0.25">
      <c r="A15" s="18">
        <v>14</v>
      </c>
      <c r="B15" s="18">
        <v>2010</v>
      </c>
      <c r="C15" s="17" t="s">
        <v>314</v>
      </c>
    </row>
    <row r="16" spans="1:3" x14ac:dyDescent="0.25">
      <c r="A16" s="18">
        <v>15</v>
      </c>
      <c r="B16" s="18">
        <v>2011</v>
      </c>
      <c r="C16" s="17" t="s">
        <v>315</v>
      </c>
    </row>
    <row r="17" spans="1:3" x14ac:dyDescent="0.25">
      <c r="A17" s="18">
        <v>16</v>
      </c>
      <c r="B17" s="18">
        <v>2012</v>
      </c>
      <c r="C17" s="17" t="s">
        <v>316</v>
      </c>
    </row>
    <row r="18" spans="1:3" x14ac:dyDescent="0.25">
      <c r="A18" s="18">
        <v>17</v>
      </c>
      <c r="B18" s="18">
        <v>2012</v>
      </c>
      <c r="C18" s="17" t="s">
        <v>317</v>
      </c>
    </row>
    <row r="19" spans="1:3" x14ac:dyDescent="0.25">
      <c r="A19" s="18">
        <v>18</v>
      </c>
      <c r="B19" s="18">
        <v>2013</v>
      </c>
      <c r="C19" s="17" t="s">
        <v>318</v>
      </c>
    </row>
    <row r="20" spans="1:3" x14ac:dyDescent="0.25">
      <c r="A20" s="18">
        <v>19</v>
      </c>
      <c r="B20" s="18">
        <v>2013</v>
      </c>
      <c r="C20" s="17" t="s">
        <v>319</v>
      </c>
    </row>
    <row r="21" spans="1:3" x14ac:dyDescent="0.25">
      <c r="A21" s="18">
        <v>20</v>
      </c>
      <c r="B21" s="18">
        <v>2014</v>
      </c>
      <c r="C21" s="17" t="s">
        <v>320</v>
      </c>
    </row>
    <row r="22" spans="1:3" x14ac:dyDescent="0.25">
      <c r="A22" s="18">
        <v>21</v>
      </c>
      <c r="B22" s="18">
        <v>2015</v>
      </c>
      <c r="C22" s="17" t="s">
        <v>321</v>
      </c>
    </row>
    <row r="23" spans="1:3" x14ac:dyDescent="0.25">
      <c r="A23" s="18">
        <v>22</v>
      </c>
      <c r="B23" s="18">
        <v>2015</v>
      </c>
      <c r="C23" s="17" t="s">
        <v>47</v>
      </c>
    </row>
    <row r="24" spans="1:3" x14ac:dyDescent="0.25">
      <c r="A24" s="18">
        <v>23</v>
      </c>
      <c r="B24" s="18">
        <v>2016</v>
      </c>
      <c r="C24" s="17" t="s">
        <v>322</v>
      </c>
    </row>
    <row r="25" spans="1:3" x14ac:dyDescent="0.25">
      <c r="A25" s="18">
        <v>24</v>
      </c>
      <c r="B25" s="18">
        <v>2016</v>
      </c>
      <c r="C25" s="17" t="s">
        <v>323</v>
      </c>
    </row>
    <row r="26" spans="1:3" x14ac:dyDescent="0.25">
      <c r="A26" s="18">
        <v>25</v>
      </c>
      <c r="B26" s="18">
        <v>2016</v>
      </c>
      <c r="C26" s="17" t="s">
        <v>324</v>
      </c>
    </row>
    <row r="27" spans="1:3" x14ac:dyDescent="0.25">
      <c r="A27" s="18">
        <v>26</v>
      </c>
      <c r="B27" s="18">
        <v>2016</v>
      </c>
      <c r="C27" s="17" t="s">
        <v>325</v>
      </c>
    </row>
    <row r="28" spans="1:3" x14ac:dyDescent="0.25">
      <c r="A28" s="18">
        <v>27</v>
      </c>
      <c r="B28" s="18">
        <v>2016</v>
      </c>
      <c r="C28" s="17" t="s">
        <v>326</v>
      </c>
    </row>
    <row r="29" spans="1:3" x14ac:dyDescent="0.25">
      <c r="A29" s="18">
        <v>28</v>
      </c>
      <c r="B29" s="18">
        <v>2017</v>
      </c>
      <c r="C29" s="17" t="s">
        <v>327</v>
      </c>
    </row>
    <row r="30" spans="1:3" x14ac:dyDescent="0.25">
      <c r="A30" s="18">
        <v>29</v>
      </c>
      <c r="B30" s="18">
        <v>2017</v>
      </c>
      <c r="C30" s="17" t="s">
        <v>328</v>
      </c>
    </row>
    <row r="31" spans="1:3" x14ac:dyDescent="0.25">
      <c r="A31" s="18">
        <v>30</v>
      </c>
      <c r="B31" s="18">
        <v>2018</v>
      </c>
      <c r="C31" s="17" t="s">
        <v>329</v>
      </c>
    </row>
    <row r="32" spans="1:3" x14ac:dyDescent="0.25">
      <c r="A32" s="18">
        <v>31</v>
      </c>
      <c r="B32" s="18">
        <v>2019</v>
      </c>
      <c r="C32" s="17" t="s">
        <v>330</v>
      </c>
    </row>
    <row r="33" spans="1:3" x14ac:dyDescent="0.25">
      <c r="A33" s="18">
        <v>32</v>
      </c>
      <c r="B33" s="18">
        <v>2020</v>
      </c>
      <c r="C33" s="17" t="s">
        <v>331</v>
      </c>
    </row>
    <row r="34" spans="1:3" x14ac:dyDescent="0.25">
      <c r="A34" s="18">
        <v>33</v>
      </c>
      <c r="B34" s="18">
        <v>2021</v>
      </c>
      <c r="C34" s="17" t="s">
        <v>332</v>
      </c>
    </row>
    <row r="35" spans="1:3" x14ac:dyDescent="0.25">
      <c r="A35" s="18">
        <v>34</v>
      </c>
      <c r="B35" s="18">
        <v>2022</v>
      </c>
      <c r="C35" s="17" t="s">
        <v>48</v>
      </c>
    </row>
  </sheetData>
  <sortState xmlns:xlrd2="http://schemas.microsoft.com/office/spreadsheetml/2017/richdata2" ref="A2:D35">
    <sortCondition ref="D2:D35"/>
    <sortCondition ref="C2:C35"/>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49DD9-3EDA-431A-AEF2-FD2447968FFA}">
  <dimension ref="A1:AM136"/>
  <sheetViews>
    <sheetView tabSelected="1" zoomScale="90" zoomScaleNormal="90" workbookViewId="0">
      <pane xSplit="4" topLeftCell="O1" activePane="topRight" state="frozen"/>
      <selection pane="topRight" activeCell="S86" sqref="S86"/>
    </sheetView>
  </sheetViews>
  <sheetFormatPr defaultColWidth="9.140625" defaultRowHeight="13.5" x14ac:dyDescent="0.25"/>
  <cols>
    <col min="1" max="1" width="14.42578125" style="17" customWidth="1"/>
    <col min="2" max="2" width="14.5703125" style="17" customWidth="1"/>
    <col min="3" max="3" width="21.5703125" style="17" customWidth="1"/>
    <col min="4" max="4" width="50.5703125" style="17" customWidth="1"/>
    <col min="5" max="5" width="13" style="17" bestFit="1" customWidth="1"/>
    <col min="6" max="6" width="15.7109375" style="17" bestFit="1" customWidth="1"/>
    <col min="7" max="7" width="16" style="17" customWidth="1"/>
    <col min="8" max="8" width="17.140625" style="17" bestFit="1" customWidth="1"/>
    <col min="9" max="9" width="51.5703125" style="17" customWidth="1"/>
    <col min="10" max="10" width="11.140625" style="17" bestFit="1" customWidth="1"/>
    <col min="11" max="11" width="24.85546875" style="17" bestFit="1" customWidth="1"/>
    <col min="12" max="12" width="16.7109375" style="17" bestFit="1" customWidth="1"/>
    <col min="13" max="13" width="24.7109375" style="17" bestFit="1" customWidth="1"/>
    <col min="14" max="14" width="12.42578125" style="17" bestFit="1" customWidth="1"/>
    <col min="15" max="15" width="31.42578125" style="17" customWidth="1"/>
    <col min="16" max="16" width="15.28515625" style="17" bestFit="1" customWidth="1"/>
    <col min="17" max="17" width="11.140625" style="17" bestFit="1" customWidth="1"/>
    <col min="18" max="18" width="14.42578125" style="17" bestFit="1" customWidth="1"/>
    <col min="19" max="19" width="15.5703125" style="17" bestFit="1" customWidth="1"/>
    <col min="20" max="20" width="14.28515625" style="17" customWidth="1"/>
    <col min="21" max="21" width="6.42578125" style="17" bestFit="1" customWidth="1"/>
    <col min="22" max="27" width="11.140625" style="17" customWidth="1"/>
    <col min="28" max="32" width="11.85546875" style="17" customWidth="1"/>
    <col min="33" max="33" width="24.28515625" style="17" customWidth="1"/>
    <col min="34" max="34" width="16.42578125" style="17" bestFit="1" customWidth="1"/>
    <col min="35" max="35" width="12.5703125" style="17" customWidth="1"/>
    <col min="36" max="16384" width="9.140625" style="17"/>
  </cols>
  <sheetData>
    <row r="1" spans="1:36" ht="15.75" x14ac:dyDescent="0.25">
      <c r="A1" s="13" t="s">
        <v>1</v>
      </c>
      <c r="B1" s="13" t="s">
        <v>3</v>
      </c>
      <c r="C1" s="13" t="s">
        <v>355</v>
      </c>
      <c r="D1" s="13" t="s">
        <v>356</v>
      </c>
      <c r="E1" s="13" t="s">
        <v>5</v>
      </c>
      <c r="F1" s="13" t="s">
        <v>231</v>
      </c>
      <c r="G1" s="13" t="s">
        <v>7</v>
      </c>
      <c r="H1" s="13" t="s">
        <v>9</v>
      </c>
      <c r="I1" s="13" t="s">
        <v>11</v>
      </c>
      <c r="J1" s="13" t="s">
        <v>13</v>
      </c>
      <c r="K1" s="13" t="s">
        <v>15</v>
      </c>
      <c r="L1" s="13" t="s">
        <v>17</v>
      </c>
      <c r="M1" s="13" t="s">
        <v>19</v>
      </c>
      <c r="N1" s="13" t="s">
        <v>21</v>
      </c>
      <c r="O1" s="13" t="s">
        <v>23</v>
      </c>
      <c r="P1" s="13" t="s">
        <v>25</v>
      </c>
      <c r="Q1" s="14" t="s">
        <v>27</v>
      </c>
      <c r="R1" s="15" t="s">
        <v>29</v>
      </c>
      <c r="S1" s="15" t="s">
        <v>31</v>
      </c>
      <c r="T1" s="13" t="s">
        <v>33</v>
      </c>
      <c r="U1" s="13" t="s">
        <v>350</v>
      </c>
      <c r="V1" s="13" t="s">
        <v>36</v>
      </c>
      <c r="W1" s="13" t="s">
        <v>351</v>
      </c>
      <c r="X1" s="13" t="s">
        <v>352</v>
      </c>
      <c r="Y1" s="13" t="s">
        <v>425</v>
      </c>
      <c r="Z1" s="13" t="s">
        <v>426</v>
      </c>
      <c r="AA1" s="13" t="s">
        <v>349</v>
      </c>
      <c r="AB1" s="13" t="s">
        <v>37</v>
      </c>
      <c r="AC1" s="13" t="s">
        <v>353</v>
      </c>
      <c r="AD1" s="13" t="s">
        <v>354</v>
      </c>
      <c r="AE1" s="13" t="s">
        <v>427</v>
      </c>
      <c r="AF1" s="13" t="s">
        <v>428</v>
      </c>
      <c r="AG1" s="13" t="s">
        <v>38</v>
      </c>
      <c r="AH1" s="16" t="s">
        <v>40</v>
      </c>
      <c r="AI1" s="16" t="s">
        <v>236</v>
      </c>
    </row>
    <row r="2" spans="1:36" ht="15" x14ac:dyDescent="0.25">
      <c r="A2" s="18">
        <v>1</v>
      </c>
      <c r="B2" s="18">
        <v>1</v>
      </c>
      <c r="C2" s="18" t="s">
        <v>357</v>
      </c>
      <c r="D2" s="71" t="s">
        <v>358</v>
      </c>
      <c r="E2" s="17">
        <v>2001</v>
      </c>
      <c r="F2" s="19" t="s">
        <v>49</v>
      </c>
      <c r="G2" s="17" t="s">
        <v>50</v>
      </c>
      <c r="H2" s="17" t="s">
        <v>51</v>
      </c>
      <c r="I2" s="17" t="s">
        <v>52</v>
      </c>
      <c r="J2" s="17">
        <v>382</v>
      </c>
      <c r="K2" s="17" t="s">
        <v>53</v>
      </c>
      <c r="L2" s="17" t="s">
        <v>50</v>
      </c>
      <c r="M2" s="17" t="s">
        <v>54</v>
      </c>
      <c r="N2" s="17" t="s">
        <v>55</v>
      </c>
      <c r="O2" s="17" t="s">
        <v>56</v>
      </c>
      <c r="P2" s="17" t="s">
        <v>57</v>
      </c>
      <c r="Q2" s="20">
        <v>1422</v>
      </c>
      <c r="R2" s="21">
        <v>44.923062115682598</v>
      </c>
      <c r="S2" s="21">
        <v>-72.767742556509006</v>
      </c>
      <c r="T2" s="22" t="s">
        <v>58</v>
      </c>
      <c r="U2" s="23">
        <v>230</v>
      </c>
      <c r="V2" s="23"/>
      <c r="W2" s="23"/>
      <c r="X2" s="23"/>
      <c r="Y2" s="23"/>
      <c r="Z2" s="23"/>
      <c r="AA2" s="23"/>
      <c r="AB2" s="23"/>
      <c r="AC2" s="23"/>
      <c r="AD2" s="23"/>
      <c r="AE2" s="23"/>
      <c r="AF2" s="23"/>
      <c r="AG2" s="24" t="s">
        <v>82</v>
      </c>
      <c r="AH2" s="23">
        <v>46</v>
      </c>
      <c r="AI2" s="25"/>
    </row>
    <row r="3" spans="1:36" ht="15" x14ac:dyDescent="0.25">
      <c r="A3" s="18">
        <v>2</v>
      </c>
      <c r="B3" s="18">
        <v>1</v>
      </c>
      <c r="C3" s="18" t="s">
        <v>357</v>
      </c>
      <c r="D3" s="71" t="s">
        <v>358</v>
      </c>
      <c r="E3" s="17">
        <v>2001</v>
      </c>
      <c r="F3" s="19" t="s">
        <v>59</v>
      </c>
      <c r="G3" s="17" t="s">
        <v>50</v>
      </c>
      <c r="H3" s="17" t="s">
        <v>51</v>
      </c>
      <c r="I3" s="17" t="s">
        <v>52</v>
      </c>
      <c r="J3" s="17">
        <v>382</v>
      </c>
      <c r="K3" s="17" t="s">
        <v>53</v>
      </c>
      <c r="L3" s="17" t="s">
        <v>50</v>
      </c>
      <c r="M3" s="17" t="s">
        <v>54</v>
      </c>
      <c r="N3" s="17" t="s">
        <v>55</v>
      </c>
      <c r="O3" s="17" t="s">
        <v>56</v>
      </c>
      <c r="P3" s="17" t="s">
        <v>57</v>
      </c>
      <c r="Q3" s="20">
        <v>1422</v>
      </c>
      <c r="R3" s="21">
        <v>44.923062115682598</v>
      </c>
      <c r="S3" s="21">
        <v>-72.767742556509006</v>
      </c>
      <c r="T3" s="22" t="s">
        <v>58</v>
      </c>
      <c r="U3" s="23">
        <v>230</v>
      </c>
      <c r="V3" s="23"/>
      <c r="W3" s="23"/>
      <c r="X3" s="23"/>
      <c r="Y3" s="23"/>
      <c r="Z3" s="23"/>
      <c r="AA3" s="23"/>
      <c r="AB3" s="23"/>
      <c r="AC3" s="23"/>
      <c r="AD3" s="23"/>
      <c r="AE3" s="23"/>
      <c r="AF3" s="23"/>
      <c r="AG3" s="24" t="s">
        <v>82</v>
      </c>
      <c r="AH3" s="23">
        <v>52</v>
      </c>
      <c r="AI3" s="25"/>
    </row>
    <row r="4" spans="1:36" ht="15" x14ac:dyDescent="0.25">
      <c r="A4" s="18">
        <v>3</v>
      </c>
      <c r="B4" s="18">
        <v>2</v>
      </c>
      <c r="C4" s="18" t="s">
        <v>359</v>
      </c>
      <c r="D4" s="71" t="s">
        <v>360</v>
      </c>
      <c r="E4" s="17">
        <v>2002</v>
      </c>
      <c r="F4" s="19" t="s">
        <v>59</v>
      </c>
      <c r="G4" s="17" t="s">
        <v>60</v>
      </c>
      <c r="H4" s="17" t="s">
        <v>51</v>
      </c>
      <c r="I4" s="17" t="s">
        <v>61</v>
      </c>
      <c r="K4" s="17" t="s">
        <v>337</v>
      </c>
      <c r="L4" s="17" t="s">
        <v>50</v>
      </c>
      <c r="M4" s="17" t="s">
        <v>336</v>
      </c>
      <c r="N4" s="17" t="s">
        <v>55</v>
      </c>
      <c r="O4" s="17" t="s">
        <v>63</v>
      </c>
      <c r="P4" s="17" t="s">
        <v>64</v>
      </c>
      <c r="Q4" s="20">
        <v>462</v>
      </c>
      <c r="R4" s="21">
        <v>38.651476000000002</v>
      </c>
      <c r="S4" s="21">
        <v>-77.707126000000002</v>
      </c>
      <c r="T4" s="22">
        <v>2002</v>
      </c>
      <c r="U4" s="23">
        <v>40</v>
      </c>
      <c r="V4" s="23">
        <v>103</v>
      </c>
      <c r="W4" s="23"/>
      <c r="X4" s="23"/>
      <c r="Y4" s="23">
        <v>2</v>
      </c>
      <c r="Z4" s="23">
        <v>1700</v>
      </c>
      <c r="AA4" s="23">
        <v>108</v>
      </c>
      <c r="AB4" s="23">
        <v>185</v>
      </c>
      <c r="AC4" s="23"/>
      <c r="AD4" s="23"/>
      <c r="AE4" s="23">
        <v>20</v>
      </c>
      <c r="AF4" s="23">
        <v>16000</v>
      </c>
      <c r="AG4" s="24" t="s">
        <v>65</v>
      </c>
      <c r="AH4" s="23"/>
      <c r="AI4" s="26">
        <f>ROUND(LN(V4)-LN(AB4),4)</f>
        <v>-0.58560000000000001</v>
      </c>
    </row>
    <row r="5" spans="1:36" ht="15" x14ac:dyDescent="0.25">
      <c r="A5" s="18">
        <v>4</v>
      </c>
      <c r="B5" s="18">
        <v>2</v>
      </c>
      <c r="C5" s="18" t="s">
        <v>359</v>
      </c>
      <c r="D5" s="71" t="s">
        <v>360</v>
      </c>
      <c r="E5" s="17">
        <v>2002</v>
      </c>
      <c r="F5" s="19" t="s">
        <v>59</v>
      </c>
      <c r="G5" s="17" t="s">
        <v>50</v>
      </c>
      <c r="H5" s="17" t="s">
        <v>51</v>
      </c>
      <c r="I5" s="17" t="s">
        <v>66</v>
      </c>
      <c r="K5" s="17" t="s">
        <v>337</v>
      </c>
      <c r="L5" s="17" t="s">
        <v>50</v>
      </c>
      <c r="M5" s="17" t="s">
        <v>336</v>
      </c>
      <c r="N5" s="17" t="s">
        <v>55</v>
      </c>
      <c r="O5" s="17" t="s">
        <v>63</v>
      </c>
      <c r="P5" s="17" t="s">
        <v>64</v>
      </c>
      <c r="Q5" s="20">
        <v>331</v>
      </c>
      <c r="R5" s="21">
        <v>38.639878000000003</v>
      </c>
      <c r="S5" s="21">
        <v>-77.718027000000006</v>
      </c>
      <c r="T5" s="22">
        <v>2002</v>
      </c>
      <c r="U5" s="23">
        <v>41</v>
      </c>
      <c r="V5" s="23">
        <v>1077</v>
      </c>
      <c r="W5" s="23"/>
      <c r="X5" s="23"/>
      <c r="Y5" s="23">
        <v>10</v>
      </c>
      <c r="Z5" s="23">
        <v>81000</v>
      </c>
      <c r="AA5" s="23">
        <v>110</v>
      </c>
      <c r="AB5" s="23">
        <v>1367</v>
      </c>
      <c r="AC5" s="23"/>
      <c r="AD5" s="23"/>
      <c r="AE5" s="23">
        <v>20</v>
      </c>
      <c r="AF5" s="23">
        <v>160000</v>
      </c>
      <c r="AG5" s="24" t="s">
        <v>65</v>
      </c>
      <c r="AH5" s="23"/>
      <c r="AI5" s="26">
        <f t="shared" ref="AI5:AI16" si="0">ROUND(LN(V5)-LN(AB5),4)</f>
        <v>-0.2384</v>
      </c>
      <c r="AJ5" s="27"/>
    </row>
    <row r="6" spans="1:36" ht="15" x14ac:dyDescent="0.25">
      <c r="A6" s="18">
        <v>5</v>
      </c>
      <c r="B6" s="18">
        <v>2</v>
      </c>
      <c r="C6" s="18" t="s">
        <v>359</v>
      </c>
      <c r="D6" s="71" t="s">
        <v>360</v>
      </c>
      <c r="E6" s="17">
        <v>2002</v>
      </c>
      <c r="F6" s="19" t="s">
        <v>59</v>
      </c>
      <c r="G6" s="17" t="s">
        <v>50</v>
      </c>
      <c r="H6" s="17" t="s">
        <v>51</v>
      </c>
      <c r="I6" s="17" t="s">
        <v>61</v>
      </c>
      <c r="K6" s="17" t="s">
        <v>337</v>
      </c>
      <c r="L6" s="17" t="s">
        <v>50</v>
      </c>
      <c r="M6" s="17" t="s">
        <v>336</v>
      </c>
      <c r="N6" s="17" t="s">
        <v>55</v>
      </c>
      <c r="O6" s="17" t="s">
        <v>63</v>
      </c>
      <c r="P6" s="17" t="s">
        <v>64</v>
      </c>
      <c r="Q6" s="20">
        <v>1163</v>
      </c>
      <c r="R6" s="21">
        <v>38.638202</v>
      </c>
      <c r="S6" s="21">
        <v>-77.694595000000007</v>
      </c>
      <c r="T6" s="22">
        <v>2002</v>
      </c>
      <c r="U6" s="23">
        <v>51</v>
      </c>
      <c r="V6" s="23">
        <v>1189</v>
      </c>
      <c r="W6" s="23"/>
      <c r="X6" s="23"/>
      <c r="Y6" s="23">
        <v>3</v>
      </c>
      <c r="Z6" s="23">
        <v>60000</v>
      </c>
      <c r="AA6" s="23">
        <v>117</v>
      </c>
      <c r="AB6" s="23">
        <v>669</v>
      </c>
      <c r="AC6" s="23"/>
      <c r="AD6" s="23"/>
      <c r="AE6" s="23">
        <v>20</v>
      </c>
      <c r="AF6" s="23">
        <v>16000</v>
      </c>
      <c r="AG6" s="24" t="s">
        <v>65</v>
      </c>
      <c r="AH6" s="23"/>
      <c r="AI6" s="26">
        <f t="shared" si="0"/>
        <v>0.57509999999999994</v>
      </c>
    </row>
    <row r="7" spans="1:36" ht="15" x14ac:dyDescent="0.25">
      <c r="A7" s="18">
        <v>7</v>
      </c>
      <c r="B7" s="18">
        <v>2</v>
      </c>
      <c r="C7" s="18" t="s">
        <v>359</v>
      </c>
      <c r="D7" s="71" t="s">
        <v>360</v>
      </c>
      <c r="E7" s="17">
        <v>2002</v>
      </c>
      <c r="F7" s="19" t="s">
        <v>69</v>
      </c>
      <c r="G7" s="17" t="s">
        <v>50</v>
      </c>
      <c r="H7" s="17" t="s">
        <v>51</v>
      </c>
      <c r="I7" s="17" t="s">
        <v>66</v>
      </c>
      <c r="K7" s="17" t="s">
        <v>337</v>
      </c>
      <c r="L7" s="17" t="s">
        <v>50</v>
      </c>
      <c r="M7" s="17" t="s">
        <v>336</v>
      </c>
      <c r="N7" s="17" t="s">
        <v>55</v>
      </c>
      <c r="O7" s="17" t="s">
        <v>63</v>
      </c>
      <c r="P7" s="17" t="s">
        <v>64</v>
      </c>
      <c r="Q7" s="20">
        <v>331</v>
      </c>
      <c r="R7" s="21">
        <v>38.639878000000003</v>
      </c>
      <c r="S7" s="21">
        <v>-77.718027000000006</v>
      </c>
      <c r="T7" s="22">
        <v>2002</v>
      </c>
      <c r="U7" s="23">
        <v>41</v>
      </c>
      <c r="V7" s="23">
        <v>1302</v>
      </c>
      <c r="W7" s="23"/>
      <c r="X7" s="23"/>
      <c r="Y7" s="23">
        <v>14</v>
      </c>
      <c r="Z7" s="23">
        <v>163000</v>
      </c>
      <c r="AA7" s="23">
        <v>126</v>
      </c>
      <c r="AB7" s="23">
        <v>702</v>
      </c>
      <c r="AC7" s="23"/>
      <c r="AD7" s="23"/>
      <c r="AE7" s="23">
        <v>9</v>
      </c>
      <c r="AF7" s="23">
        <v>266500</v>
      </c>
      <c r="AG7" s="24" t="s">
        <v>65</v>
      </c>
      <c r="AH7" s="23"/>
      <c r="AI7" s="26">
        <f t="shared" si="0"/>
        <v>0.61770000000000003</v>
      </c>
    </row>
    <row r="8" spans="1:36" ht="15" x14ac:dyDescent="0.25">
      <c r="A8" s="18">
        <v>8</v>
      </c>
      <c r="B8" s="18">
        <v>2</v>
      </c>
      <c r="C8" s="18" t="s">
        <v>359</v>
      </c>
      <c r="D8" s="71" t="s">
        <v>360</v>
      </c>
      <c r="E8" s="17">
        <v>2002</v>
      </c>
      <c r="F8" s="19" t="s">
        <v>69</v>
      </c>
      <c r="G8" s="17" t="s">
        <v>60</v>
      </c>
      <c r="H8" s="17" t="s">
        <v>51</v>
      </c>
      <c r="I8" s="17" t="s">
        <v>61</v>
      </c>
      <c r="K8" s="17" t="s">
        <v>337</v>
      </c>
      <c r="L8" s="17" t="s">
        <v>50</v>
      </c>
      <c r="M8" s="17" t="s">
        <v>336</v>
      </c>
      <c r="N8" s="17" t="s">
        <v>55</v>
      </c>
      <c r="O8" s="17" t="s">
        <v>63</v>
      </c>
      <c r="P8" s="17" t="s">
        <v>64</v>
      </c>
      <c r="Q8" s="20">
        <v>462</v>
      </c>
      <c r="R8" s="21">
        <v>38.651476000000002</v>
      </c>
      <c r="S8" s="21">
        <v>-77.707126000000002</v>
      </c>
      <c r="T8" s="22">
        <v>2002</v>
      </c>
      <c r="U8" s="23">
        <v>43</v>
      </c>
      <c r="V8" s="23">
        <v>531</v>
      </c>
      <c r="W8" s="23"/>
      <c r="X8" s="23"/>
      <c r="Y8" s="23">
        <v>8</v>
      </c>
      <c r="Z8" s="23">
        <v>277000</v>
      </c>
      <c r="AA8" s="23">
        <v>125</v>
      </c>
      <c r="AB8" s="23">
        <v>211</v>
      </c>
      <c r="AC8" s="23"/>
      <c r="AD8" s="23"/>
      <c r="AE8" s="23">
        <v>2</v>
      </c>
      <c r="AF8" s="23">
        <v>140000</v>
      </c>
      <c r="AG8" s="24" t="s">
        <v>65</v>
      </c>
      <c r="AH8" s="23"/>
      <c r="AI8" s="26">
        <f t="shared" si="0"/>
        <v>0.92290000000000005</v>
      </c>
    </row>
    <row r="9" spans="1:36" ht="15" x14ac:dyDescent="0.25">
      <c r="A9" s="18">
        <v>9</v>
      </c>
      <c r="B9" s="18">
        <v>2</v>
      </c>
      <c r="C9" s="18" t="s">
        <v>359</v>
      </c>
      <c r="D9" s="71" t="s">
        <v>360</v>
      </c>
      <c r="E9" s="17">
        <v>2002</v>
      </c>
      <c r="F9" s="19" t="s">
        <v>69</v>
      </c>
      <c r="G9" s="17" t="s">
        <v>50</v>
      </c>
      <c r="H9" s="17" t="s">
        <v>51</v>
      </c>
      <c r="I9" s="17" t="s">
        <v>61</v>
      </c>
      <c r="K9" s="17" t="s">
        <v>337</v>
      </c>
      <c r="L9" s="17" t="s">
        <v>50</v>
      </c>
      <c r="M9" s="17" t="s">
        <v>336</v>
      </c>
      <c r="N9" s="17" t="s">
        <v>55</v>
      </c>
      <c r="O9" s="17" t="s">
        <v>63</v>
      </c>
      <c r="P9" s="17" t="s">
        <v>64</v>
      </c>
      <c r="Q9" s="20">
        <v>1163</v>
      </c>
      <c r="R9" s="21">
        <v>38.638202</v>
      </c>
      <c r="S9" s="21">
        <v>-77.694595000000007</v>
      </c>
      <c r="T9" s="22">
        <v>2002</v>
      </c>
      <c r="U9" s="23">
        <v>50</v>
      </c>
      <c r="V9" s="23">
        <v>2354</v>
      </c>
      <c r="W9" s="23"/>
      <c r="X9" s="23"/>
      <c r="Y9" s="23">
        <v>8</v>
      </c>
      <c r="Z9" s="23">
        <v>540000</v>
      </c>
      <c r="AA9" s="23">
        <v>133</v>
      </c>
      <c r="AB9" s="23">
        <v>566</v>
      </c>
      <c r="AC9" s="23"/>
      <c r="AD9" s="23"/>
      <c r="AE9" s="23">
        <v>11</v>
      </c>
      <c r="AF9" s="23">
        <v>620000</v>
      </c>
      <c r="AG9" s="24" t="s">
        <v>65</v>
      </c>
      <c r="AH9" s="23"/>
      <c r="AI9" s="26">
        <f t="shared" si="0"/>
        <v>1.4253</v>
      </c>
    </row>
    <row r="10" spans="1:36" ht="15" x14ac:dyDescent="0.25">
      <c r="A10" s="18">
        <v>11</v>
      </c>
      <c r="B10" s="18">
        <v>3</v>
      </c>
      <c r="C10" s="18" t="s">
        <v>361</v>
      </c>
      <c r="D10" s="71" t="s">
        <v>362</v>
      </c>
      <c r="E10" s="17">
        <v>2003</v>
      </c>
      <c r="F10" s="19" t="s">
        <v>49</v>
      </c>
      <c r="G10" s="17" t="s">
        <v>50</v>
      </c>
      <c r="H10" s="17" t="s">
        <v>51</v>
      </c>
      <c r="I10" s="17" t="s">
        <v>70</v>
      </c>
      <c r="J10" s="17">
        <v>472</v>
      </c>
      <c r="K10" s="17" t="s">
        <v>71</v>
      </c>
      <c r="L10" s="17" t="s">
        <v>50</v>
      </c>
      <c r="M10" s="17" t="s">
        <v>72</v>
      </c>
      <c r="N10" s="17" t="s">
        <v>107</v>
      </c>
      <c r="O10" s="17" t="s">
        <v>73</v>
      </c>
      <c r="P10" s="17" t="s">
        <v>74</v>
      </c>
      <c r="Q10" s="20"/>
      <c r="R10" s="28">
        <v>40.217776999999998</v>
      </c>
      <c r="S10" s="21">
        <v>-98.899660999999995</v>
      </c>
      <c r="T10" s="22">
        <v>2002</v>
      </c>
      <c r="U10" s="23">
        <v>42</v>
      </c>
      <c r="V10" s="23">
        <v>580</v>
      </c>
      <c r="W10" s="23"/>
      <c r="X10" s="23"/>
      <c r="Y10" s="23">
        <v>310</v>
      </c>
      <c r="Z10" s="23">
        <v>1700</v>
      </c>
      <c r="AA10" s="23">
        <v>18</v>
      </c>
      <c r="AB10" s="23">
        <v>830</v>
      </c>
      <c r="AC10" s="23"/>
      <c r="AD10" s="23"/>
      <c r="AE10" s="23">
        <v>300</v>
      </c>
      <c r="AF10" s="23">
        <v>25000</v>
      </c>
      <c r="AG10" s="24" t="s">
        <v>75</v>
      </c>
      <c r="AH10" s="23"/>
      <c r="AI10" s="26">
        <f t="shared" si="0"/>
        <v>-0.3584</v>
      </c>
    </row>
    <row r="11" spans="1:36" ht="15" x14ac:dyDescent="0.25">
      <c r="A11" s="18">
        <v>12</v>
      </c>
      <c r="B11" s="18">
        <v>3</v>
      </c>
      <c r="C11" s="18" t="s">
        <v>361</v>
      </c>
      <c r="D11" s="71" t="s">
        <v>362</v>
      </c>
      <c r="E11" s="17">
        <v>2003</v>
      </c>
      <c r="F11" s="19" t="s">
        <v>76</v>
      </c>
      <c r="G11" s="17" t="s">
        <v>50</v>
      </c>
      <c r="H11" s="17" t="s">
        <v>51</v>
      </c>
      <c r="I11" s="17" t="s">
        <v>70</v>
      </c>
      <c r="J11" s="17">
        <v>472</v>
      </c>
      <c r="K11" s="17" t="s">
        <v>71</v>
      </c>
      <c r="L11" s="17" t="s">
        <v>50</v>
      </c>
      <c r="M11" s="17" t="s">
        <v>72</v>
      </c>
      <c r="N11" s="17" t="s">
        <v>107</v>
      </c>
      <c r="O11" s="17" t="s">
        <v>73</v>
      </c>
      <c r="P11" s="17" t="s">
        <v>74</v>
      </c>
      <c r="Q11" s="20"/>
      <c r="R11" s="28">
        <v>40.217776999999998</v>
      </c>
      <c r="S11" s="21">
        <v>-98.899660999999995</v>
      </c>
      <c r="T11" s="22">
        <v>2002</v>
      </c>
      <c r="U11" s="23">
        <v>42</v>
      </c>
      <c r="V11" s="23">
        <v>1200</v>
      </c>
      <c r="W11" s="23"/>
      <c r="X11" s="23"/>
      <c r="Y11" s="23">
        <v>120</v>
      </c>
      <c r="Z11" s="23">
        <v>2700</v>
      </c>
      <c r="AA11" s="23">
        <v>18</v>
      </c>
      <c r="AB11" s="23">
        <v>3100</v>
      </c>
      <c r="AC11" s="23"/>
      <c r="AD11" s="23"/>
      <c r="AE11" s="23">
        <v>200</v>
      </c>
      <c r="AF11" s="23">
        <v>20000</v>
      </c>
      <c r="AG11" s="24" t="s">
        <v>75</v>
      </c>
      <c r="AH11" s="23"/>
      <c r="AI11" s="26">
        <f t="shared" si="0"/>
        <v>-0.94910000000000005</v>
      </c>
    </row>
    <row r="12" spans="1:36" ht="15" x14ac:dyDescent="0.25">
      <c r="A12" s="18">
        <v>13</v>
      </c>
      <c r="B12" s="18">
        <v>3</v>
      </c>
      <c r="C12" s="18" t="s">
        <v>361</v>
      </c>
      <c r="D12" s="71" t="s">
        <v>362</v>
      </c>
      <c r="E12" s="17">
        <v>2003</v>
      </c>
      <c r="F12" s="19" t="s">
        <v>77</v>
      </c>
      <c r="G12" s="17" t="s">
        <v>50</v>
      </c>
      <c r="H12" s="17" t="s">
        <v>51</v>
      </c>
      <c r="I12" s="17" t="s">
        <v>70</v>
      </c>
      <c r="J12" s="17">
        <v>472</v>
      </c>
      <c r="K12" s="17" t="s">
        <v>71</v>
      </c>
      <c r="L12" s="17" t="s">
        <v>50</v>
      </c>
      <c r="M12" s="17" t="s">
        <v>72</v>
      </c>
      <c r="N12" s="17" t="s">
        <v>107</v>
      </c>
      <c r="O12" s="17" t="s">
        <v>73</v>
      </c>
      <c r="P12" s="17" t="s">
        <v>74</v>
      </c>
      <c r="Q12" s="20"/>
      <c r="R12" s="28">
        <v>40.217776999999998</v>
      </c>
      <c r="S12" s="21">
        <v>-98.899660999999995</v>
      </c>
      <c r="T12" s="22">
        <v>2002</v>
      </c>
      <c r="U12" s="23">
        <v>42</v>
      </c>
      <c r="V12" s="23">
        <v>52000</v>
      </c>
      <c r="W12" s="23"/>
      <c r="X12" s="23"/>
      <c r="Y12" s="23">
        <v>17000</v>
      </c>
      <c r="Z12" s="23">
        <v>150000</v>
      </c>
      <c r="AA12" s="23">
        <v>18</v>
      </c>
      <c r="AB12" s="23">
        <v>41000</v>
      </c>
      <c r="AC12" s="23"/>
      <c r="AD12" s="23"/>
      <c r="AE12" s="23">
        <v>22000</v>
      </c>
      <c r="AF12" s="23">
        <v>110000</v>
      </c>
      <c r="AG12" s="24" t="s">
        <v>75</v>
      </c>
      <c r="AH12" s="23"/>
      <c r="AI12" s="26">
        <f t="shared" si="0"/>
        <v>0.23769999999999999</v>
      </c>
    </row>
    <row r="13" spans="1:36" ht="15" x14ac:dyDescent="0.25">
      <c r="A13" s="18">
        <v>14</v>
      </c>
      <c r="B13" s="18">
        <v>4</v>
      </c>
      <c r="C13" s="18" t="s">
        <v>363</v>
      </c>
      <c r="D13" s="71" t="s">
        <v>364</v>
      </c>
      <c r="E13" s="17">
        <v>2003</v>
      </c>
      <c r="F13" s="19" t="s">
        <v>76</v>
      </c>
      <c r="G13" s="17" t="s">
        <v>50</v>
      </c>
      <c r="H13" s="17" t="s">
        <v>51</v>
      </c>
      <c r="I13" s="17" t="s">
        <v>78</v>
      </c>
      <c r="J13" s="17">
        <v>382</v>
      </c>
      <c r="K13" s="17" t="s">
        <v>53</v>
      </c>
      <c r="L13" s="17" t="s">
        <v>50</v>
      </c>
      <c r="M13" s="17" t="s">
        <v>72</v>
      </c>
      <c r="N13" s="17" t="s">
        <v>55</v>
      </c>
      <c r="O13" s="17" t="s">
        <v>79</v>
      </c>
      <c r="P13" s="17" t="s">
        <v>80</v>
      </c>
      <c r="Q13" s="20">
        <v>41.8</v>
      </c>
      <c r="R13" s="21">
        <v>35.302709</v>
      </c>
      <c r="S13" s="21">
        <v>-80.956444000000005</v>
      </c>
      <c r="T13" s="22" t="s">
        <v>81</v>
      </c>
      <c r="U13" s="23">
        <v>417</v>
      </c>
      <c r="V13" s="23">
        <v>34770</v>
      </c>
      <c r="W13" s="23">
        <v>128450</v>
      </c>
      <c r="X13" s="23"/>
      <c r="Y13" s="23"/>
      <c r="Z13" s="23"/>
      <c r="AA13" s="23">
        <v>391</v>
      </c>
      <c r="AB13" s="23">
        <v>13320</v>
      </c>
      <c r="AC13" s="23">
        <v>26940</v>
      </c>
      <c r="AD13" s="23"/>
      <c r="AE13" s="23"/>
      <c r="AF13" s="23"/>
      <c r="AG13" s="24" t="s">
        <v>82</v>
      </c>
      <c r="AH13" s="23"/>
      <c r="AI13" s="26">
        <f t="shared" si="0"/>
        <v>0.95950000000000002</v>
      </c>
    </row>
    <row r="14" spans="1:36" ht="15" x14ac:dyDescent="0.25">
      <c r="A14" s="18">
        <v>15</v>
      </c>
      <c r="B14" s="18">
        <v>4</v>
      </c>
      <c r="C14" s="18" t="s">
        <v>363</v>
      </c>
      <c r="D14" s="71" t="s">
        <v>364</v>
      </c>
      <c r="E14" s="17">
        <v>2003</v>
      </c>
      <c r="F14" s="19" t="s">
        <v>76</v>
      </c>
      <c r="G14" s="17" t="s">
        <v>50</v>
      </c>
      <c r="H14" s="17" t="s">
        <v>51</v>
      </c>
      <c r="I14" s="17" t="s">
        <v>78</v>
      </c>
      <c r="J14" s="17">
        <v>382</v>
      </c>
      <c r="K14" s="17" t="s">
        <v>53</v>
      </c>
      <c r="L14" s="17" t="s">
        <v>50</v>
      </c>
      <c r="M14" s="17" t="s">
        <v>72</v>
      </c>
      <c r="N14" s="17" t="s">
        <v>55</v>
      </c>
      <c r="O14" s="17" t="s">
        <v>79</v>
      </c>
      <c r="P14" s="17" t="s">
        <v>80</v>
      </c>
      <c r="Q14" s="20">
        <v>56.7</v>
      </c>
      <c r="R14" s="21">
        <v>35.302709</v>
      </c>
      <c r="S14" s="21">
        <v>-80.956444000000005</v>
      </c>
      <c r="T14" s="22" t="s">
        <v>81</v>
      </c>
      <c r="U14" s="23">
        <v>417</v>
      </c>
      <c r="V14" s="23">
        <v>148260</v>
      </c>
      <c r="W14" s="23">
        <v>280910</v>
      </c>
      <c r="X14" s="23"/>
      <c r="Y14" s="23"/>
      <c r="Z14" s="23"/>
      <c r="AA14" s="23">
        <v>391</v>
      </c>
      <c r="AB14" s="23">
        <v>29090</v>
      </c>
      <c r="AC14" s="23">
        <v>127750</v>
      </c>
      <c r="AD14" s="23"/>
      <c r="AE14" s="23"/>
      <c r="AF14" s="23"/>
      <c r="AG14" s="24" t="s">
        <v>82</v>
      </c>
      <c r="AH14" s="23"/>
      <c r="AI14" s="26">
        <f t="shared" si="0"/>
        <v>1.6286</v>
      </c>
    </row>
    <row r="15" spans="1:36" ht="15" x14ac:dyDescent="0.25">
      <c r="A15" s="18">
        <v>16</v>
      </c>
      <c r="B15" s="18">
        <v>4</v>
      </c>
      <c r="C15" s="18" t="s">
        <v>363</v>
      </c>
      <c r="D15" s="71" t="s">
        <v>364</v>
      </c>
      <c r="E15" s="17">
        <v>2003</v>
      </c>
      <c r="F15" s="19" t="s">
        <v>59</v>
      </c>
      <c r="G15" s="17" t="s">
        <v>50</v>
      </c>
      <c r="H15" s="17" t="s">
        <v>51</v>
      </c>
      <c r="I15" s="17" t="s">
        <v>78</v>
      </c>
      <c r="J15" s="17">
        <v>382</v>
      </c>
      <c r="K15" s="17" t="s">
        <v>53</v>
      </c>
      <c r="L15" s="17" t="s">
        <v>50</v>
      </c>
      <c r="M15" s="17" t="s">
        <v>72</v>
      </c>
      <c r="N15" s="17" t="s">
        <v>55</v>
      </c>
      <c r="O15" s="17" t="s">
        <v>79</v>
      </c>
      <c r="P15" s="17" t="s">
        <v>80</v>
      </c>
      <c r="Q15" s="20">
        <v>41.8</v>
      </c>
      <c r="R15" s="21">
        <v>35.302709</v>
      </c>
      <c r="S15" s="21">
        <v>-80.956444000000005</v>
      </c>
      <c r="T15" s="22" t="s">
        <v>81</v>
      </c>
      <c r="U15" s="23">
        <v>417</v>
      </c>
      <c r="V15" s="23">
        <v>66910</v>
      </c>
      <c r="W15" s="23">
        <v>178000</v>
      </c>
      <c r="X15" s="23"/>
      <c r="Y15" s="23"/>
      <c r="Z15" s="23"/>
      <c r="AA15" s="23">
        <v>391</v>
      </c>
      <c r="AB15" s="23">
        <v>27770</v>
      </c>
      <c r="AC15" s="23">
        <v>72500</v>
      </c>
      <c r="AD15" s="23"/>
      <c r="AE15" s="23"/>
      <c r="AF15" s="23"/>
      <c r="AG15" s="24" t="s">
        <v>82</v>
      </c>
      <c r="AH15" s="23"/>
      <c r="AI15" s="26">
        <f t="shared" si="0"/>
        <v>0.87939999999999996</v>
      </c>
    </row>
    <row r="16" spans="1:36" ht="15" x14ac:dyDescent="0.25">
      <c r="A16" s="18">
        <v>17</v>
      </c>
      <c r="B16" s="18">
        <v>4</v>
      </c>
      <c r="C16" s="18" t="s">
        <v>363</v>
      </c>
      <c r="D16" s="71" t="s">
        <v>364</v>
      </c>
      <c r="E16" s="17">
        <v>2003</v>
      </c>
      <c r="F16" s="19" t="s">
        <v>59</v>
      </c>
      <c r="G16" s="17" t="s">
        <v>50</v>
      </c>
      <c r="H16" s="17" t="s">
        <v>51</v>
      </c>
      <c r="I16" s="17" t="s">
        <v>78</v>
      </c>
      <c r="J16" s="17">
        <v>382</v>
      </c>
      <c r="K16" s="17" t="s">
        <v>53</v>
      </c>
      <c r="L16" s="17" t="s">
        <v>50</v>
      </c>
      <c r="M16" s="17" t="s">
        <v>72</v>
      </c>
      <c r="N16" s="17" t="s">
        <v>55</v>
      </c>
      <c r="O16" s="17" t="s">
        <v>79</v>
      </c>
      <c r="P16" s="17" t="s">
        <v>80</v>
      </c>
      <c r="Q16" s="20">
        <v>56.7</v>
      </c>
      <c r="R16" s="21">
        <v>35.302709</v>
      </c>
      <c r="S16" s="21">
        <v>-80.956444000000005</v>
      </c>
      <c r="T16" s="22" t="s">
        <v>81</v>
      </c>
      <c r="U16" s="23">
        <v>417</v>
      </c>
      <c r="V16" s="23">
        <v>360000</v>
      </c>
      <c r="W16" s="23">
        <v>707900</v>
      </c>
      <c r="X16" s="23"/>
      <c r="Y16" s="23"/>
      <c r="Z16" s="23"/>
      <c r="AA16" s="23">
        <v>391</v>
      </c>
      <c r="AB16" s="23">
        <v>32550</v>
      </c>
      <c r="AC16" s="23">
        <v>72500</v>
      </c>
      <c r="AD16" s="23"/>
      <c r="AE16" s="23"/>
      <c r="AF16" s="23"/>
      <c r="AG16" s="24" t="s">
        <v>82</v>
      </c>
      <c r="AH16" s="23"/>
      <c r="AI16" s="26">
        <f t="shared" si="0"/>
        <v>2.4033000000000002</v>
      </c>
    </row>
    <row r="17" spans="1:38" ht="15" x14ac:dyDescent="0.25">
      <c r="A17" s="18">
        <v>18</v>
      </c>
      <c r="B17" s="18">
        <v>5</v>
      </c>
      <c r="C17" s="18" t="s">
        <v>365</v>
      </c>
      <c r="D17" s="72" t="s">
        <v>366</v>
      </c>
      <c r="E17" s="17">
        <v>2003</v>
      </c>
      <c r="F17" s="19" t="s">
        <v>49</v>
      </c>
      <c r="G17" s="17" t="s">
        <v>83</v>
      </c>
      <c r="H17" s="17" t="s">
        <v>67</v>
      </c>
      <c r="I17" s="17" t="s">
        <v>84</v>
      </c>
      <c r="J17" s="17">
        <v>378</v>
      </c>
      <c r="K17" s="17" t="s">
        <v>85</v>
      </c>
      <c r="L17" s="17" t="s">
        <v>86</v>
      </c>
      <c r="M17" s="17" t="s">
        <v>72</v>
      </c>
      <c r="N17" s="17" t="s">
        <v>55</v>
      </c>
      <c r="O17" s="17" t="s">
        <v>87</v>
      </c>
      <c r="P17" s="17" t="s">
        <v>88</v>
      </c>
      <c r="Q17" s="20">
        <v>120693</v>
      </c>
      <c r="R17" s="21">
        <v>42.275117999999999</v>
      </c>
      <c r="S17" s="21">
        <v>-83.110724000000005</v>
      </c>
      <c r="T17" s="22" t="s">
        <v>89</v>
      </c>
      <c r="U17" s="23"/>
      <c r="V17" s="23"/>
      <c r="W17" s="23"/>
      <c r="X17" s="23"/>
      <c r="Y17" s="23"/>
      <c r="Z17" s="23"/>
      <c r="AA17" s="23"/>
      <c r="AB17" s="23"/>
      <c r="AC17" s="23"/>
      <c r="AD17" s="23"/>
      <c r="AE17" s="23"/>
      <c r="AF17" s="23"/>
      <c r="AG17" s="24" t="s">
        <v>82</v>
      </c>
      <c r="AH17" s="23">
        <v>78</v>
      </c>
      <c r="AI17" s="25"/>
    </row>
    <row r="18" spans="1:38" ht="15" x14ac:dyDescent="0.25">
      <c r="A18" s="18">
        <v>19</v>
      </c>
      <c r="B18" s="18">
        <v>5</v>
      </c>
      <c r="C18" s="18" t="s">
        <v>365</v>
      </c>
      <c r="D18" s="72" t="s">
        <v>366</v>
      </c>
      <c r="E18" s="17">
        <v>2003</v>
      </c>
      <c r="F18" s="19" t="s">
        <v>49</v>
      </c>
      <c r="G18" s="17" t="s">
        <v>83</v>
      </c>
      <c r="H18" s="17" t="s">
        <v>67</v>
      </c>
      <c r="I18" s="17" t="s">
        <v>90</v>
      </c>
      <c r="J18" s="17">
        <v>378</v>
      </c>
      <c r="K18" s="17" t="s">
        <v>91</v>
      </c>
      <c r="L18" s="17" t="s">
        <v>86</v>
      </c>
      <c r="M18" s="17" t="s">
        <v>72</v>
      </c>
      <c r="N18" s="17" t="s">
        <v>55</v>
      </c>
      <c r="O18" s="17" t="s">
        <v>87</v>
      </c>
      <c r="P18" s="17" t="s">
        <v>88</v>
      </c>
      <c r="Q18" s="20">
        <v>120693</v>
      </c>
      <c r="R18" s="21">
        <v>42.275117999999999</v>
      </c>
      <c r="S18" s="21">
        <v>-83.110724000000005</v>
      </c>
      <c r="T18" s="22" t="s">
        <v>89</v>
      </c>
      <c r="U18" s="23"/>
      <c r="V18" s="23"/>
      <c r="W18" s="23"/>
      <c r="X18" s="23"/>
      <c r="Y18" s="23"/>
      <c r="Z18" s="23"/>
      <c r="AA18" s="23"/>
      <c r="AB18" s="23"/>
      <c r="AC18" s="23"/>
      <c r="AD18" s="23"/>
      <c r="AE18" s="23"/>
      <c r="AF18" s="23"/>
      <c r="AG18" s="24" t="s">
        <v>82</v>
      </c>
      <c r="AH18" s="23">
        <v>70</v>
      </c>
      <c r="AI18" s="25"/>
    </row>
    <row r="19" spans="1:38" ht="15" x14ac:dyDescent="0.25">
      <c r="A19" s="18">
        <v>20</v>
      </c>
      <c r="B19" s="18">
        <v>5</v>
      </c>
      <c r="C19" s="18" t="s">
        <v>365</v>
      </c>
      <c r="D19" s="72" t="s">
        <v>366</v>
      </c>
      <c r="E19" s="17">
        <v>2003</v>
      </c>
      <c r="F19" s="19" t="s">
        <v>49</v>
      </c>
      <c r="G19" s="17" t="s">
        <v>83</v>
      </c>
      <c r="H19" s="17" t="s">
        <v>67</v>
      </c>
      <c r="I19" s="17" t="s">
        <v>92</v>
      </c>
      <c r="J19" s="17">
        <v>393</v>
      </c>
      <c r="K19" s="17" t="s">
        <v>93</v>
      </c>
      <c r="L19" s="17" t="s">
        <v>94</v>
      </c>
      <c r="M19" s="17" t="s">
        <v>72</v>
      </c>
      <c r="N19" s="17" t="s">
        <v>55</v>
      </c>
      <c r="O19" s="17" t="s">
        <v>87</v>
      </c>
      <c r="P19" s="17" t="s">
        <v>88</v>
      </c>
      <c r="Q19" s="20">
        <v>120693</v>
      </c>
      <c r="R19" s="21">
        <v>42.275117999999999</v>
      </c>
      <c r="S19" s="21">
        <v>-83.110724000000005</v>
      </c>
      <c r="T19" s="22" t="s">
        <v>89</v>
      </c>
      <c r="U19" s="23"/>
      <c r="V19" s="23"/>
      <c r="W19" s="23"/>
      <c r="X19" s="23"/>
      <c r="Y19" s="23"/>
      <c r="Z19" s="23"/>
      <c r="AA19" s="23"/>
      <c r="AB19" s="23"/>
      <c r="AC19" s="23"/>
      <c r="AD19" s="23"/>
      <c r="AE19" s="23"/>
      <c r="AF19" s="23"/>
      <c r="AG19" s="24" t="s">
        <v>82</v>
      </c>
      <c r="AH19" s="23">
        <v>37</v>
      </c>
      <c r="AI19" s="25"/>
    </row>
    <row r="20" spans="1:38" ht="15" x14ac:dyDescent="0.25">
      <c r="A20" s="18">
        <v>21</v>
      </c>
      <c r="B20" s="18">
        <v>5</v>
      </c>
      <c r="C20" s="18" t="s">
        <v>365</v>
      </c>
      <c r="D20" s="72" t="s">
        <v>366</v>
      </c>
      <c r="E20" s="17">
        <v>2003</v>
      </c>
      <c r="F20" s="19" t="s">
        <v>49</v>
      </c>
      <c r="G20" s="17" t="s">
        <v>83</v>
      </c>
      <c r="H20" s="17" t="s">
        <v>67</v>
      </c>
      <c r="I20" s="17" t="s">
        <v>95</v>
      </c>
      <c r="J20" s="17">
        <v>412</v>
      </c>
      <c r="K20" s="17" t="s">
        <v>96</v>
      </c>
      <c r="L20" s="17" t="s">
        <v>94</v>
      </c>
      <c r="M20" s="17" t="s">
        <v>72</v>
      </c>
      <c r="N20" s="17" t="s">
        <v>55</v>
      </c>
      <c r="O20" s="17" t="s">
        <v>87</v>
      </c>
      <c r="P20" s="17" t="s">
        <v>88</v>
      </c>
      <c r="Q20" s="20">
        <v>120693</v>
      </c>
      <c r="R20" s="21">
        <v>42.275117999999999</v>
      </c>
      <c r="S20" s="21">
        <v>-83.110724000000005</v>
      </c>
      <c r="T20" s="22" t="s">
        <v>89</v>
      </c>
      <c r="U20" s="23"/>
      <c r="V20" s="23"/>
      <c r="W20" s="23"/>
      <c r="X20" s="23"/>
      <c r="Y20" s="23"/>
      <c r="Z20" s="23"/>
      <c r="AA20" s="23"/>
      <c r="AB20" s="23"/>
      <c r="AC20" s="23"/>
      <c r="AD20" s="23"/>
      <c r="AE20" s="23"/>
      <c r="AF20" s="23"/>
      <c r="AG20" s="24" t="s">
        <v>82</v>
      </c>
      <c r="AH20" s="23">
        <v>-25</v>
      </c>
      <c r="AI20" s="25"/>
    </row>
    <row r="21" spans="1:38" ht="15" x14ac:dyDescent="0.25">
      <c r="A21" s="18">
        <v>22</v>
      </c>
      <c r="B21" s="18">
        <v>5</v>
      </c>
      <c r="C21" s="18" t="s">
        <v>365</v>
      </c>
      <c r="D21" s="72" t="s">
        <v>366</v>
      </c>
      <c r="E21" s="17">
        <v>2003</v>
      </c>
      <c r="F21" s="19" t="s">
        <v>49</v>
      </c>
      <c r="G21" s="17" t="s">
        <v>83</v>
      </c>
      <c r="H21" s="17" t="s">
        <v>67</v>
      </c>
      <c r="I21" s="17" t="s">
        <v>97</v>
      </c>
      <c r="J21" s="17">
        <v>656</v>
      </c>
      <c r="K21" s="17" t="s">
        <v>98</v>
      </c>
      <c r="L21" s="17" t="s">
        <v>99</v>
      </c>
      <c r="M21" s="17" t="s">
        <v>72</v>
      </c>
      <c r="N21" s="17" t="s">
        <v>55</v>
      </c>
      <c r="O21" s="17" t="s">
        <v>87</v>
      </c>
      <c r="P21" s="17" t="s">
        <v>88</v>
      </c>
      <c r="Q21" s="20">
        <v>120693</v>
      </c>
      <c r="R21" s="21">
        <v>42.275117999999999</v>
      </c>
      <c r="S21" s="21">
        <v>-83.110724000000005</v>
      </c>
      <c r="T21" s="22" t="s">
        <v>89</v>
      </c>
      <c r="U21" s="23"/>
      <c r="V21" s="23"/>
      <c r="W21" s="23"/>
      <c r="X21" s="23"/>
      <c r="Y21" s="23"/>
      <c r="Z21" s="23"/>
      <c r="AA21" s="23"/>
      <c r="AB21" s="23"/>
      <c r="AC21" s="23"/>
      <c r="AD21" s="23"/>
      <c r="AE21" s="23"/>
      <c r="AF21" s="23"/>
      <c r="AG21" s="24" t="s">
        <v>82</v>
      </c>
      <c r="AH21" s="23">
        <v>78</v>
      </c>
      <c r="AI21" s="25"/>
    </row>
    <row r="22" spans="1:38" ht="15" x14ac:dyDescent="0.25">
      <c r="A22" s="18">
        <v>23</v>
      </c>
      <c r="B22" s="18">
        <v>5</v>
      </c>
      <c r="C22" s="18" t="s">
        <v>365</v>
      </c>
      <c r="D22" s="72" t="s">
        <v>366</v>
      </c>
      <c r="E22" s="17">
        <v>2003</v>
      </c>
      <c r="F22" s="19" t="s">
        <v>49</v>
      </c>
      <c r="G22" s="17" t="s">
        <v>83</v>
      </c>
      <c r="H22" s="17" t="s">
        <v>67</v>
      </c>
      <c r="I22" s="17" t="s">
        <v>100</v>
      </c>
      <c r="J22" s="17">
        <v>1003</v>
      </c>
      <c r="K22" s="17" t="s">
        <v>101</v>
      </c>
      <c r="L22" s="17" t="s">
        <v>102</v>
      </c>
      <c r="M22" s="17" t="s">
        <v>72</v>
      </c>
      <c r="N22" s="17" t="s">
        <v>55</v>
      </c>
      <c r="O22" s="17" t="s">
        <v>87</v>
      </c>
      <c r="P22" s="17" t="s">
        <v>88</v>
      </c>
      <c r="Q22" s="20">
        <v>120693</v>
      </c>
      <c r="R22" s="21">
        <v>42.275117999999999</v>
      </c>
      <c r="S22" s="21">
        <v>-83.110724000000005</v>
      </c>
      <c r="T22" s="22" t="s">
        <v>89</v>
      </c>
      <c r="U22" s="23"/>
      <c r="V22" s="23"/>
      <c r="W22" s="23"/>
      <c r="X22" s="23"/>
      <c r="Y22" s="23"/>
      <c r="Z22" s="23"/>
      <c r="AA22" s="23"/>
      <c r="AB22" s="23"/>
      <c r="AC22" s="23"/>
      <c r="AD22" s="23"/>
      <c r="AE22" s="23"/>
      <c r="AF22" s="23"/>
      <c r="AG22" s="24" t="s">
        <v>82</v>
      </c>
      <c r="AH22" s="23">
        <v>5</v>
      </c>
      <c r="AI22" s="25"/>
    </row>
    <row r="23" spans="1:38" ht="15" x14ac:dyDescent="0.25">
      <c r="A23" s="18">
        <v>24</v>
      </c>
      <c r="B23" s="18">
        <v>6</v>
      </c>
      <c r="C23" s="18" t="s">
        <v>367</v>
      </c>
      <c r="D23" s="72" t="s">
        <v>368</v>
      </c>
      <c r="E23" s="17">
        <v>2006</v>
      </c>
      <c r="F23" s="19" t="s">
        <v>49</v>
      </c>
      <c r="G23" s="17" t="s">
        <v>103</v>
      </c>
      <c r="H23" s="17" t="s">
        <v>67</v>
      </c>
      <c r="I23" s="17" t="s">
        <v>104</v>
      </c>
      <c r="J23" s="17">
        <v>1001</v>
      </c>
      <c r="K23" s="17" t="s">
        <v>105</v>
      </c>
      <c r="L23" s="17" t="s">
        <v>106</v>
      </c>
      <c r="M23" s="17" t="s">
        <v>72</v>
      </c>
      <c r="N23" s="17" t="s">
        <v>107</v>
      </c>
      <c r="O23" s="17" t="s">
        <v>108</v>
      </c>
      <c r="P23" s="17" t="s">
        <v>109</v>
      </c>
      <c r="Q23" s="20"/>
      <c r="R23" s="21">
        <v>41.835011096489197</v>
      </c>
      <c r="S23" s="21">
        <v>-71.432724250923798</v>
      </c>
      <c r="T23" s="22">
        <v>2006</v>
      </c>
      <c r="U23" s="23">
        <v>12</v>
      </c>
      <c r="V23" s="23"/>
      <c r="W23" s="23"/>
      <c r="X23" s="23"/>
      <c r="Y23" s="23"/>
      <c r="Z23" s="23"/>
      <c r="AA23" s="23"/>
      <c r="AB23" s="23"/>
      <c r="AC23" s="23"/>
      <c r="AD23" s="23"/>
      <c r="AE23" s="23"/>
      <c r="AF23" s="23"/>
      <c r="AG23" s="24" t="s">
        <v>82</v>
      </c>
      <c r="AH23" s="23">
        <v>41.7</v>
      </c>
      <c r="AI23" s="25"/>
    </row>
    <row r="24" spans="1:38" ht="15" x14ac:dyDescent="0.25">
      <c r="A24" s="18">
        <v>25</v>
      </c>
      <c r="B24" s="18">
        <v>6</v>
      </c>
      <c r="C24" s="18" t="s">
        <v>367</v>
      </c>
      <c r="D24" s="72" t="s">
        <v>368</v>
      </c>
      <c r="E24" s="17">
        <v>2006</v>
      </c>
      <c r="F24" s="19" t="s">
        <v>49</v>
      </c>
      <c r="G24" s="17" t="s">
        <v>103</v>
      </c>
      <c r="H24" s="17" t="s">
        <v>67</v>
      </c>
      <c r="I24" s="17" t="s">
        <v>104</v>
      </c>
      <c r="J24" s="17">
        <v>1001</v>
      </c>
      <c r="K24" s="17" t="s">
        <v>105</v>
      </c>
      <c r="L24" s="17" t="s">
        <v>106</v>
      </c>
      <c r="M24" s="17" t="s">
        <v>72</v>
      </c>
      <c r="N24" s="17" t="s">
        <v>107</v>
      </c>
      <c r="O24" s="17" t="s">
        <v>108</v>
      </c>
      <c r="P24" s="17" t="s">
        <v>109</v>
      </c>
      <c r="Q24" s="20"/>
      <c r="R24" s="21">
        <v>41.835011096489197</v>
      </c>
      <c r="S24" s="21">
        <v>-71.432724250923798</v>
      </c>
      <c r="T24" s="22">
        <v>2006</v>
      </c>
      <c r="U24" s="23">
        <v>12</v>
      </c>
      <c r="V24" s="23"/>
      <c r="W24" s="23"/>
      <c r="X24" s="23"/>
      <c r="Y24" s="23"/>
      <c r="Z24" s="23"/>
      <c r="AA24" s="23"/>
      <c r="AB24" s="23"/>
      <c r="AC24" s="23"/>
      <c r="AD24" s="23"/>
      <c r="AE24" s="23"/>
      <c r="AF24" s="23"/>
      <c r="AG24" s="24" t="s">
        <v>82</v>
      </c>
      <c r="AH24" s="23">
        <v>66.8</v>
      </c>
      <c r="AI24" s="25"/>
    </row>
    <row r="25" spans="1:38" ht="15" x14ac:dyDescent="0.25">
      <c r="A25" s="18">
        <v>26</v>
      </c>
      <c r="B25" s="18">
        <v>6</v>
      </c>
      <c r="C25" s="18" t="s">
        <v>367</v>
      </c>
      <c r="D25" s="72" t="s">
        <v>368</v>
      </c>
      <c r="E25" s="17">
        <v>2006</v>
      </c>
      <c r="F25" s="19" t="s">
        <v>76</v>
      </c>
      <c r="G25" s="17" t="s">
        <v>103</v>
      </c>
      <c r="H25" s="17" t="s">
        <v>67</v>
      </c>
      <c r="I25" s="17" t="s">
        <v>104</v>
      </c>
      <c r="J25" s="17">
        <v>1001</v>
      </c>
      <c r="K25" s="17" t="s">
        <v>105</v>
      </c>
      <c r="L25" s="17" t="s">
        <v>106</v>
      </c>
      <c r="M25" s="17" t="s">
        <v>72</v>
      </c>
      <c r="N25" s="17" t="s">
        <v>107</v>
      </c>
      <c r="O25" s="17" t="s">
        <v>108</v>
      </c>
      <c r="P25" s="17" t="s">
        <v>109</v>
      </c>
      <c r="Q25" s="20"/>
      <c r="R25" s="21">
        <v>41.835011096489197</v>
      </c>
      <c r="S25" s="21">
        <v>-71.432724250923798</v>
      </c>
      <c r="T25" s="22">
        <v>2006</v>
      </c>
      <c r="U25" s="23">
        <v>12</v>
      </c>
      <c r="V25" s="23"/>
      <c r="W25" s="23"/>
      <c r="X25" s="23"/>
      <c r="Y25" s="23"/>
      <c r="Z25" s="23"/>
      <c r="AA25" s="23"/>
      <c r="AB25" s="23"/>
      <c r="AC25" s="23"/>
      <c r="AD25" s="23"/>
      <c r="AE25" s="23"/>
      <c r="AF25" s="23"/>
      <c r="AG25" s="24" t="s">
        <v>82</v>
      </c>
      <c r="AH25" s="23">
        <v>62.7</v>
      </c>
      <c r="AI25" s="25"/>
    </row>
    <row r="26" spans="1:38" ht="15" x14ac:dyDescent="0.25">
      <c r="A26" s="18">
        <v>27</v>
      </c>
      <c r="B26" s="18">
        <v>6</v>
      </c>
      <c r="C26" s="18" t="s">
        <v>367</v>
      </c>
      <c r="D26" s="72" t="s">
        <v>368</v>
      </c>
      <c r="E26" s="17">
        <v>2006</v>
      </c>
      <c r="F26" s="19" t="s">
        <v>76</v>
      </c>
      <c r="G26" s="17" t="s">
        <v>103</v>
      </c>
      <c r="H26" s="17" t="s">
        <v>67</v>
      </c>
      <c r="I26" s="17" t="s">
        <v>104</v>
      </c>
      <c r="J26" s="17">
        <v>1001</v>
      </c>
      <c r="K26" s="17" t="s">
        <v>105</v>
      </c>
      <c r="L26" s="17" t="s">
        <v>106</v>
      </c>
      <c r="M26" s="17" t="s">
        <v>72</v>
      </c>
      <c r="N26" s="17" t="s">
        <v>107</v>
      </c>
      <c r="O26" s="17" t="s">
        <v>108</v>
      </c>
      <c r="P26" s="17" t="s">
        <v>109</v>
      </c>
      <c r="Q26" s="20"/>
      <c r="R26" s="21">
        <v>41.835011096489197</v>
      </c>
      <c r="S26" s="21">
        <v>-71.432724250923798</v>
      </c>
      <c r="T26" s="22">
        <v>2006</v>
      </c>
      <c r="U26" s="23">
        <v>12</v>
      </c>
      <c r="V26" s="23"/>
      <c r="W26" s="23"/>
      <c r="X26" s="23"/>
      <c r="Y26" s="23"/>
      <c r="Z26" s="23"/>
      <c r="AA26" s="23"/>
      <c r="AB26" s="23"/>
      <c r="AC26" s="23"/>
      <c r="AD26" s="23"/>
      <c r="AE26" s="23"/>
      <c r="AF26" s="23"/>
      <c r="AG26" s="24" t="s">
        <v>82</v>
      </c>
      <c r="AH26" s="23">
        <v>71.400000000000006</v>
      </c>
      <c r="AI26" s="25"/>
    </row>
    <row r="27" spans="1:38" ht="15" x14ac:dyDescent="0.25">
      <c r="A27" s="18">
        <v>28</v>
      </c>
      <c r="B27" s="18">
        <v>6</v>
      </c>
      <c r="C27" s="18" t="s">
        <v>367</v>
      </c>
      <c r="D27" s="72" t="s">
        <v>368</v>
      </c>
      <c r="E27" s="17">
        <v>2006</v>
      </c>
      <c r="F27" s="19" t="s">
        <v>59</v>
      </c>
      <c r="G27" s="17" t="s">
        <v>103</v>
      </c>
      <c r="H27" s="17" t="s">
        <v>67</v>
      </c>
      <c r="I27" s="17" t="s">
        <v>104</v>
      </c>
      <c r="J27" s="17">
        <v>1001</v>
      </c>
      <c r="K27" s="17" t="s">
        <v>105</v>
      </c>
      <c r="L27" s="17" t="s">
        <v>106</v>
      </c>
      <c r="M27" s="17" t="s">
        <v>72</v>
      </c>
      <c r="N27" s="17" t="s">
        <v>107</v>
      </c>
      <c r="O27" s="17" t="s">
        <v>108</v>
      </c>
      <c r="P27" s="17" t="s">
        <v>109</v>
      </c>
      <c r="Q27" s="20"/>
      <c r="R27" s="21">
        <v>41.835011096489197</v>
      </c>
      <c r="S27" s="21">
        <v>-71.432724250923798</v>
      </c>
      <c r="T27" s="22">
        <v>2006</v>
      </c>
      <c r="U27" s="23">
        <v>12</v>
      </c>
      <c r="V27" s="23"/>
      <c r="W27" s="23"/>
      <c r="X27" s="23"/>
      <c r="Y27" s="23"/>
      <c r="Z27" s="23"/>
      <c r="AA27" s="23"/>
      <c r="AB27" s="23"/>
      <c r="AC27" s="23"/>
      <c r="AD27" s="23"/>
      <c r="AE27" s="23"/>
      <c r="AF27" s="23"/>
      <c r="AG27" s="24" t="s">
        <v>82</v>
      </c>
      <c r="AH27" s="23">
        <v>39.200000000000003</v>
      </c>
      <c r="AI27" s="25"/>
    </row>
    <row r="28" spans="1:38" ht="15" x14ac:dyDescent="0.25">
      <c r="A28" s="18">
        <v>29</v>
      </c>
      <c r="B28" s="18">
        <v>6</v>
      </c>
      <c r="C28" s="18" t="s">
        <v>367</v>
      </c>
      <c r="D28" s="72" t="s">
        <v>368</v>
      </c>
      <c r="E28" s="17">
        <v>2006</v>
      </c>
      <c r="F28" s="19" t="s">
        <v>59</v>
      </c>
      <c r="G28" s="17" t="s">
        <v>103</v>
      </c>
      <c r="H28" s="17" t="s">
        <v>67</v>
      </c>
      <c r="I28" s="17" t="s">
        <v>104</v>
      </c>
      <c r="J28" s="17">
        <v>1001</v>
      </c>
      <c r="K28" s="17" t="s">
        <v>105</v>
      </c>
      <c r="L28" s="17" t="s">
        <v>106</v>
      </c>
      <c r="M28" s="17" t="s">
        <v>72</v>
      </c>
      <c r="N28" s="17" t="s">
        <v>107</v>
      </c>
      <c r="O28" s="17" t="s">
        <v>108</v>
      </c>
      <c r="P28" s="17" t="s">
        <v>109</v>
      </c>
      <c r="Q28" s="20"/>
      <c r="R28" s="21">
        <v>41.835011096489197</v>
      </c>
      <c r="S28" s="21">
        <v>-71.432724250923798</v>
      </c>
      <c r="T28" s="22">
        <v>2006</v>
      </c>
      <c r="U28" s="23">
        <v>12</v>
      </c>
      <c r="V28" s="23"/>
      <c r="W28" s="23"/>
      <c r="X28" s="23"/>
      <c r="Y28" s="23"/>
      <c r="Z28" s="23"/>
      <c r="AA28" s="23"/>
      <c r="AB28" s="23"/>
      <c r="AC28" s="23"/>
      <c r="AD28" s="23"/>
      <c r="AE28" s="23"/>
      <c r="AF28" s="23"/>
      <c r="AG28" s="24" t="s">
        <v>82</v>
      </c>
      <c r="AH28" s="23">
        <v>73</v>
      </c>
      <c r="AI28" s="25"/>
    </row>
    <row r="29" spans="1:38" ht="15" x14ac:dyDescent="0.25">
      <c r="A29" s="18">
        <v>30</v>
      </c>
      <c r="B29" s="18">
        <v>6</v>
      </c>
      <c r="C29" s="18" t="s">
        <v>367</v>
      </c>
      <c r="D29" s="72" t="s">
        <v>368</v>
      </c>
      <c r="E29" s="17">
        <v>2006</v>
      </c>
      <c r="F29" s="19" t="s">
        <v>77</v>
      </c>
      <c r="G29" s="17" t="s">
        <v>103</v>
      </c>
      <c r="H29" s="17" t="s">
        <v>67</v>
      </c>
      <c r="I29" s="17" t="s">
        <v>104</v>
      </c>
      <c r="J29" s="17">
        <v>1001</v>
      </c>
      <c r="K29" s="17" t="s">
        <v>105</v>
      </c>
      <c r="L29" s="17" t="s">
        <v>106</v>
      </c>
      <c r="M29" s="17" t="s">
        <v>72</v>
      </c>
      <c r="N29" s="17" t="s">
        <v>107</v>
      </c>
      <c r="O29" s="17" t="s">
        <v>108</v>
      </c>
      <c r="P29" s="17" t="s">
        <v>109</v>
      </c>
      <c r="Q29" s="20"/>
      <c r="R29" s="21">
        <v>41.835011096489197</v>
      </c>
      <c r="S29" s="21">
        <v>-71.432724250923798</v>
      </c>
      <c r="T29" s="22">
        <v>2006</v>
      </c>
      <c r="U29" s="23">
        <v>12</v>
      </c>
      <c r="V29" s="23"/>
      <c r="W29" s="23"/>
      <c r="X29" s="23"/>
      <c r="Y29" s="23"/>
      <c r="Z29" s="23"/>
      <c r="AA29" s="23"/>
      <c r="AB29" s="23"/>
      <c r="AC29" s="23"/>
      <c r="AD29" s="23"/>
      <c r="AE29" s="23"/>
      <c r="AF29" s="23"/>
      <c r="AG29" s="24" t="s">
        <v>82</v>
      </c>
      <c r="AH29" s="23">
        <v>67.099999999999994</v>
      </c>
      <c r="AI29" s="25"/>
    </row>
    <row r="30" spans="1:38" ht="15" x14ac:dyDescent="0.25">
      <c r="A30" s="18">
        <v>31</v>
      </c>
      <c r="B30" s="18">
        <v>6</v>
      </c>
      <c r="C30" s="18" t="s">
        <v>367</v>
      </c>
      <c r="D30" s="72" t="s">
        <v>368</v>
      </c>
      <c r="E30" s="17">
        <v>2006</v>
      </c>
      <c r="F30" s="19" t="s">
        <v>77</v>
      </c>
      <c r="G30" s="17" t="s">
        <v>103</v>
      </c>
      <c r="H30" s="17" t="s">
        <v>67</v>
      </c>
      <c r="I30" s="17" t="s">
        <v>104</v>
      </c>
      <c r="J30" s="17">
        <v>1001</v>
      </c>
      <c r="K30" s="17" t="s">
        <v>105</v>
      </c>
      <c r="L30" s="17" t="s">
        <v>106</v>
      </c>
      <c r="M30" s="17" t="s">
        <v>72</v>
      </c>
      <c r="N30" s="17" t="s">
        <v>107</v>
      </c>
      <c r="O30" s="17" t="s">
        <v>108</v>
      </c>
      <c r="P30" s="17" t="s">
        <v>109</v>
      </c>
      <c r="Q30" s="20"/>
      <c r="R30" s="21">
        <v>41.835011096489197</v>
      </c>
      <c r="S30" s="21">
        <v>-71.432724250923798</v>
      </c>
      <c r="T30" s="22">
        <v>2006</v>
      </c>
      <c r="U30" s="23">
        <v>12</v>
      </c>
      <c r="V30" s="23"/>
      <c r="W30" s="23"/>
      <c r="X30" s="23"/>
      <c r="Y30" s="23"/>
      <c r="Z30" s="23"/>
      <c r="AA30" s="23"/>
      <c r="AB30" s="23"/>
      <c r="AC30" s="23"/>
      <c r="AD30" s="23"/>
      <c r="AE30" s="23"/>
      <c r="AF30" s="23"/>
      <c r="AG30" s="24" t="s">
        <v>82</v>
      </c>
      <c r="AH30" s="23">
        <v>86.1</v>
      </c>
      <c r="AI30" s="25"/>
      <c r="AL30" s="27"/>
    </row>
    <row r="31" spans="1:38" ht="15" x14ac:dyDescent="0.25">
      <c r="A31" s="18">
        <v>32</v>
      </c>
      <c r="B31" s="18">
        <v>7</v>
      </c>
      <c r="C31" s="18" t="s">
        <v>369</v>
      </c>
      <c r="D31" s="71" t="s">
        <v>370</v>
      </c>
      <c r="E31" s="17">
        <v>2008</v>
      </c>
      <c r="F31" s="19" t="s">
        <v>49</v>
      </c>
      <c r="G31" s="17" t="s">
        <v>103</v>
      </c>
      <c r="H31" s="17" t="s">
        <v>67</v>
      </c>
      <c r="I31" s="17" t="s">
        <v>110</v>
      </c>
      <c r="J31" s="17">
        <v>378</v>
      </c>
      <c r="K31" s="17" t="s">
        <v>85</v>
      </c>
      <c r="L31" s="17" t="s">
        <v>86</v>
      </c>
      <c r="M31" s="17" t="s">
        <v>72</v>
      </c>
      <c r="N31" s="17" t="s">
        <v>107</v>
      </c>
      <c r="O31" s="17" t="s">
        <v>111</v>
      </c>
      <c r="P31" s="17" t="s">
        <v>80</v>
      </c>
      <c r="Q31" s="20">
        <v>2.4</v>
      </c>
      <c r="R31" s="28">
        <v>35.226742999999999</v>
      </c>
      <c r="S31" s="21">
        <v>-80.840421000000006</v>
      </c>
      <c r="T31" s="22" t="s">
        <v>112</v>
      </c>
      <c r="U31" s="23">
        <v>9</v>
      </c>
      <c r="V31" s="23"/>
      <c r="W31" s="23"/>
      <c r="X31" s="23"/>
      <c r="Y31" s="23"/>
      <c r="Z31" s="23"/>
      <c r="AA31" s="23"/>
      <c r="AB31" s="23"/>
      <c r="AC31" s="23"/>
      <c r="AD31" s="23"/>
      <c r="AE31" s="23"/>
      <c r="AF31" s="23"/>
      <c r="AG31" s="24" t="s">
        <v>82</v>
      </c>
      <c r="AH31" s="23">
        <v>5</v>
      </c>
      <c r="AI31" s="25"/>
    </row>
    <row r="32" spans="1:38" ht="15" x14ac:dyDescent="0.25">
      <c r="A32" s="18">
        <v>33</v>
      </c>
      <c r="B32" s="18">
        <v>7</v>
      </c>
      <c r="C32" s="18" t="s">
        <v>369</v>
      </c>
      <c r="D32" s="71" t="s">
        <v>370</v>
      </c>
      <c r="E32" s="17">
        <v>2008</v>
      </c>
      <c r="F32" s="19" t="s">
        <v>49</v>
      </c>
      <c r="G32" s="17" t="s">
        <v>103</v>
      </c>
      <c r="H32" s="17" t="s">
        <v>67</v>
      </c>
      <c r="I32" s="17" t="s">
        <v>113</v>
      </c>
      <c r="J32" s="17">
        <v>378</v>
      </c>
      <c r="K32" s="17" t="s">
        <v>85</v>
      </c>
      <c r="L32" s="17" t="s">
        <v>86</v>
      </c>
      <c r="M32" s="17" t="s">
        <v>72</v>
      </c>
      <c r="N32" s="17" t="s">
        <v>107</v>
      </c>
      <c r="O32" s="17" t="s">
        <v>111</v>
      </c>
      <c r="P32" s="17" t="s">
        <v>80</v>
      </c>
      <c r="Q32" s="20">
        <v>1.5</v>
      </c>
      <c r="R32" s="28">
        <v>35.226742999999999</v>
      </c>
      <c r="S32" s="21">
        <v>-80.840421000000006</v>
      </c>
      <c r="T32" s="22" t="s">
        <v>112</v>
      </c>
      <c r="U32" s="23">
        <v>12</v>
      </c>
      <c r="V32" s="23"/>
      <c r="W32" s="23"/>
      <c r="X32" s="23"/>
      <c r="Y32" s="23"/>
      <c r="Z32" s="23"/>
      <c r="AA32" s="23"/>
      <c r="AB32" s="23"/>
      <c r="AC32" s="23"/>
      <c r="AD32" s="23"/>
      <c r="AE32" s="23"/>
      <c r="AF32" s="23"/>
      <c r="AG32" s="24" t="s">
        <v>82</v>
      </c>
      <c r="AH32" s="23">
        <v>14</v>
      </c>
      <c r="AI32" s="25"/>
    </row>
    <row r="33" spans="1:37" ht="15" x14ac:dyDescent="0.25">
      <c r="A33" s="18">
        <v>34</v>
      </c>
      <c r="B33" s="18">
        <v>7</v>
      </c>
      <c r="C33" s="18" t="s">
        <v>369</v>
      </c>
      <c r="D33" s="71" t="s">
        <v>370</v>
      </c>
      <c r="E33" s="17">
        <v>2008</v>
      </c>
      <c r="F33" s="19" t="s">
        <v>49</v>
      </c>
      <c r="G33" s="17" t="s">
        <v>83</v>
      </c>
      <c r="H33" s="17" t="s">
        <v>67</v>
      </c>
      <c r="I33" s="17" t="s">
        <v>114</v>
      </c>
      <c r="J33" s="17">
        <v>378</v>
      </c>
      <c r="K33" s="17" t="s">
        <v>91</v>
      </c>
      <c r="L33" s="17" t="s">
        <v>86</v>
      </c>
      <c r="M33" s="17" t="s">
        <v>72</v>
      </c>
      <c r="N33" s="17" t="s">
        <v>68</v>
      </c>
      <c r="O33" s="17" t="s">
        <v>111</v>
      </c>
      <c r="P33" s="17" t="s">
        <v>80</v>
      </c>
      <c r="Q33" s="20">
        <v>48.6</v>
      </c>
      <c r="R33" s="28">
        <v>35.226742999999999</v>
      </c>
      <c r="S33" s="21">
        <v>-80.840421000000006</v>
      </c>
      <c r="T33" s="22" t="s">
        <v>112</v>
      </c>
      <c r="U33" s="23">
        <v>10</v>
      </c>
      <c r="V33" s="23"/>
      <c r="W33" s="23"/>
      <c r="X33" s="23"/>
      <c r="Y33" s="23"/>
      <c r="Z33" s="23"/>
      <c r="AA33" s="23"/>
      <c r="AB33" s="23"/>
      <c r="AC33" s="23"/>
      <c r="AD33" s="23"/>
      <c r="AE33" s="23"/>
      <c r="AF33" s="23"/>
      <c r="AG33" s="24" t="s">
        <v>82</v>
      </c>
      <c r="AH33" s="23">
        <v>18</v>
      </c>
      <c r="AI33" s="25"/>
    </row>
    <row r="34" spans="1:37" ht="15" x14ac:dyDescent="0.25">
      <c r="A34" s="18">
        <v>35</v>
      </c>
      <c r="B34" s="18">
        <v>7</v>
      </c>
      <c r="C34" s="18" t="s">
        <v>369</v>
      </c>
      <c r="D34" s="71" t="s">
        <v>370</v>
      </c>
      <c r="E34" s="17">
        <v>2008</v>
      </c>
      <c r="F34" s="19" t="s">
        <v>49</v>
      </c>
      <c r="G34" s="17" t="s">
        <v>103</v>
      </c>
      <c r="H34" s="17" t="s">
        <v>67</v>
      </c>
      <c r="I34" s="17" t="s">
        <v>115</v>
      </c>
      <c r="J34" s="17">
        <v>656</v>
      </c>
      <c r="K34" s="17" t="s">
        <v>98</v>
      </c>
      <c r="L34" s="17" t="s">
        <v>99</v>
      </c>
      <c r="M34" s="17" t="s">
        <v>72</v>
      </c>
      <c r="N34" s="17" t="s">
        <v>107</v>
      </c>
      <c r="O34" s="17" t="s">
        <v>111</v>
      </c>
      <c r="P34" s="17" t="s">
        <v>80</v>
      </c>
      <c r="Q34" s="20">
        <v>6.4</v>
      </c>
      <c r="R34" s="28">
        <v>35.226742999999999</v>
      </c>
      <c r="S34" s="21">
        <v>-80.840421000000006</v>
      </c>
      <c r="T34" s="22" t="s">
        <v>112</v>
      </c>
      <c r="U34" s="23">
        <v>10</v>
      </c>
      <c r="V34" s="23"/>
      <c r="W34" s="23"/>
      <c r="X34" s="23"/>
      <c r="Y34" s="23"/>
      <c r="Z34" s="23"/>
      <c r="AA34" s="23"/>
      <c r="AB34" s="23"/>
      <c r="AC34" s="23"/>
      <c r="AD34" s="23"/>
      <c r="AE34" s="23"/>
      <c r="AF34" s="23"/>
      <c r="AG34" s="24" t="s">
        <v>82</v>
      </c>
      <c r="AH34" s="23">
        <v>22</v>
      </c>
      <c r="AI34" s="25"/>
    </row>
    <row r="35" spans="1:37" ht="15" x14ac:dyDescent="0.25">
      <c r="A35" s="18">
        <v>36</v>
      </c>
      <c r="B35" s="18">
        <v>7</v>
      </c>
      <c r="C35" s="18" t="s">
        <v>369</v>
      </c>
      <c r="D35" s="71" t="s">
        <v>370</v>
      </c>
      <c r="E35" s="17">
        <v>2008</v>
      </c>
      <c r="F35" s="19" t="s">
        <v>49</v>
      </c>
      <c r="G35" s="17" t="s">
        <v>83</v>
      </c>
      <c r="H35" s="17" t="s">
        <v>67</v>
      </c>
      <c r="I35" s="17" t="s">
        <v>116</v>
      </c>
      <c r="J35" s="17">
        <v>656</v>
      </c>
      <c r="K35" s="17" t="s">
        <v>98</v>
      </c>
      <c r="L35" s="17" t="s">
        <v>99</v>
      </c>
      <c r="M35" s="17" t="s">
        <v>72</v>
      </c>
      <c r="N35" s="17" t="s">
        <v>68</v>
      </c>
      <c r="O35" s="17" t="s">
        <v>111</v>
      </c>
      <c r="P35" s="17" t="s">
        <v>80</v>
      </c>
      <c r="Q35" s="20">
        <v>21</v>
      </c>
      <c r="R35" s="28">
        <v>35.226742999999999</v>
      </c>
      <c r="S35" s="21">
        <v>-80.840421000000006</v>
      </c>
      <c r="T35" s="22" t="s">
        <v>112</v>
      </c>
      <c r="U35" s="23">
        <v>6</v>
      </c>
      <c r="V35" s="23"/>
      <c r="W35" s="23"/>
      <c r="X35" s="23"/>
      <c r="Y35" s="23"/>
      <c r="Z35" s="23"/>
      <c r="AA35" s="23"/>
      <c r="AB35" s="23"/>
      <c r="AC35" s="23"/>
      <c r="AD35" s="23"/>
      <c r="AE35" s="23"/>
      <c r="AF35" s="23"/>
      <c r="AG35" s="24" t="s">
        <v>82</v>
      </c>
      <c r="AH35" s="23">
        <v>92</v>
      </c>
      <c r="AI35" s="25"/>
    </row>
    <row r="36" spans="1:37" ht="15" x14ac:dyDescent="0.25">
      <c r="A36" s="18">
        <v>37</v>
      </c>
      <c r="B36" s="18">
        <v>7</v>
      </c>
      <c r="C36" s="18" t="s">
        <v>369</v>
      </c>
      <c r="D36" s="71" t="s">
        <v>370</v>
      </c>
      <c r="E36" s="17">
        <v>2008</v>
      </c>
      <c r="F36" s="19" t="s">
        <v>49</v>
      </c>
      <c r="G36" s="17" t="s">
        <v>103</v>
      </c>
      <c r="H36" s="17" t="s">
        <v>67</v>
      </c>
      <c r="I36" s="17" t="s">
        <v>117</v>
      </c>
      <c r="J36" s="17">
        <v>1000</v>
      </c>
      <c r="K36" s="17" t="s">
        <v>117</v>
      </c>
      <c r="L36" s="17" t="s">
        <v>99</v>
      </c>
      <c r="M36" s="17" t="s">
        <v>72</v>
      </c>
      <c r="N36" s="17" t="s">
        <v>107</v>
      </c>
      <c r="O36" s="17" t="s">
        <v>111</v>
      </c>
      <c r="P36" s="17" t="s">
        <v>80</v>
      </c>
      <c r="Q36" s="20">
        <v>0.4</v>
      </c>
      <c r="R36" s="28">
        <v>35.226742999999999</v>
      </c>
      <c r="S36" s="21">
        <v>-80.840421000000006</v>
      </c>
      <c r="T36" s="22" t="s">
        <v>112</v>
      </c>
      <c r="U36" s="23">
        <v>14</v>
      </c>
      <c r="V36" s="23"/>
      <c r="W36" s="23"/>
      <c r="X36" s="23"/>
      <c r="Y36" s="23"/>
      <c r="Z36" s="23"/>
      <c r="AA36" s="23"/>
      <c r="AB36" s="23"/>
      <c r="AC36" s="23"/>
      <c r="AD36" s="23"/>
      <c r="AE36" s="23"/>
      <c r="AF36" s="23"/>
      <c r="AG36" s="24" t="s">
        <v>82</v>
      </c>
      <c r="AH36" s="23">
        <v>71</v>
      </c>
      <c r="AI36" s="25"/>
    </row>
    <row r="37" spans="1:37" ht="15" x14ac:dyDescent="0.25">
      <c r="A37" s="18">
        <v>38</v>
      </c>
      <c r="B37" s="18">
        <v>7</v>
      </c>
      <c r="C37" s="18" t="s">
        <v>369</v>
      </c>
      <c r="D37" s="71" t="s">
        <v>370</v>
      </c>
      <c r="E37" s="17">
        <v>2008</v>
      </c>
      <c r="F37" s="19" t="s">
        <v>49</v>
      </c>
      <c r="G37" s="17" t="s">
        <v>103</v>
      </c>
      <c r="H37" s="17" t="s">
        <v>67</v>
      </c>
      <c r="I37" s="17" t="s">
        <v>118</v>
      </c>
      <c r="J37" s="17">
        <v>1005</v>
      </c>
      <c r="K37" s="17" t="s">
        <v>105</v>
      </c>
      <c r="L37" s="17" t="s">
        <v>106</v>
      </c>
      <c r="M37" s="17" t="s">
        <v>72</v>
      </c>
      <c r="N37" s="17" t="s">
        <v>107</v>
      </c>
      <c r="O37" s="17" t="s">
        <v>111</v>
      </c>
      <c r="P37" s="17" t="s">
        <v>80</v>
      </c>
      <c r="Q37" s="20">
        <v>0.9</v>
      </c>
      <c r="R37" s="28">
        <v>35.226742999999999</v>
      </c>
      <c r="S37" s="21">
        <v>-80.840421000000006</v>
      </c>
      <c r="T37" s="22" t="s">
        <v>112</v>
      </c>
      <c r="U37" s="23">
        <v>6</v>
      </c>
      <c r="V37" s="23"/>
      <c r="W37" s="23"/>
      <c r="X37" s="23"/>
      <c r="Y37" s="23"/>
      <c r="Z37" s="23"/>
      <c r="AA37" s="23"/>
      <c r="AB37" s="23"/>
      <c r="AC37" s="23"/>
      <c r="AD37" s="23"/>
      <c r="AE37" s="23"/>
      <c r="AF37" s="23"/>
      <c r="AG37" s="24" t="s">
        <v>82</v>
      </c>
      <c r="AH37" s="23">
        <v>-186</v>
      </c>
      <c r="AI37" s="25"/>
    </row>
    <row r="38" spans="1:37" ht="15" x14ac:dyDescent="0.25">
      <c r="A38" s="18">
        <v>39</v>
      </c>
      <c r="B38" s="18">
        <v>7</v>
      </c>
      <c r="C38" s="18" t="s">
        <v>369</v>
      </c>
      <c r="D38" s="71" t="s">
        <v>370</v>
      </c>
      <c r="E38" s="17">
        <v>2008</v>
      </c>
      <c r="F38" s="19" t="s">
        <v>49</v>
      </c>
      <c r="G38" s="17" t="s">
        <v>103</v>
      </c>
      <c r="H38" s="17" t="s">
        <v>67</v>
      </c>
      <c r="I38" s="17" t="s">
        <v>119</v>
      </c>
      <c r="J38" s="17">
        <v>1005</v>
      </c>
      <c r="K38" s="17" t="s">
        <v>105</v>
      </c>
      <c r="L38" s="17" t="s">
        <v>106</v>
      </c>
      <c r="M38" s="17" t="s">
        <v>72</v>
      </c>
      <c r="N38" s="17" t="s">
        <v>107</v>
      </c>
      <c r="O38" s="17" t="s">
        <v>111</v>
      </c>
      <c r="P38" s="17" t="s">
        <v>80</v>
      </c>
      <c r="Q38" s="20">
        <v>0.9</v>
      </c>
      <c r="R38" s="28">
        <v>35.226742999999999</v>
      </c>
      <c r="S38" s="21">
        <v>-80.840421000000006</v>
      </c>
      <c r="T38" s="22" t="s">
        <v>112</v>
      </c>
      <c r="U38" s="23">
        <v>6</v>
      </c>
      <c r="V38" s="23"/>
      <c r="W38" s="23"/>
      <c r="X38" s="23"/>
      <c r="Y38" s="23"/>
      <c r="Z38" s="23"/>
      <c r="AA38" s="23"/>
      <c r="AB38" s="23"/>
      <c r="AC38" s="23"/>
      <c r="AD38" s="23"/>
      <c r="AE38" s="23"/>
      <c r="AF38" s="23"/>
      <c r="AG38" s="24" t="s">
        <v>82</v>
      </c>
      <c r="AH38" s="23">
        <v>-96</v>
      </c>
      <c r="AI38" s="25"/>
    </row>
    <row r="39" spans="1:37" ht="15" x14ac:dyDescent="0.25">
      <c r="A39" s="18">
        <v>40</v>
      </c>
      <c r="B39" s="18">
        <v>7</v>
      </c>
      <c r="C39" s="18" t="s">
        <v>369</v>
      </c>
      <c r="D39" s="71" t="s">
        <v>370</v>
      </c>
      <c r="E39" s="17">
        <v>2008</v>
      </c>
      <c r="F39" s="19" t="s">
        <v>49</v>
      </c>
      <c r="G39" s="17" t="s">
        <v>103</v>
      </c>
      <c r="H39" s="17" t="s">
        <v>67</v>
      </c>
      <c r="I39" s="17" t="s">
        <v>120</v>
      </c>
      <c r="J39" s="17">
        <v>1005</v>
      </c>
      <c r="K39" s="17" t="s">
        <v>105</v>
      </c>
      <c r="L39" s="17" t="s">
        <v>106</v>
      </c>
      <c r="M39" s="17" t="s">
        <v>72</v>
      </c>
      <c r="N39" s="17" t="s">
        <v>107</v>
      </c>
      <c r="O39" s="17" t="s">
        <v>111</v>
      </c>
      <c r="P39" s="17" t="s">
        <v>80</v>
      </c>
      <c r="Q39" s="20">
        <v>0.3</v>
      </c>
      <c r="R39" s="28">
        <v>35.226742999999999</v>
      </c>
      <c r="S39" s="21">
        <v>-80.840421000000006</v>
      </c>
      <c r="T39" s="22" t="s">
        <v>112</v>
      </c>
      <c r="U39" s="23">
        <v>7</v>
      </c>
      <c r="V39" s="23"/>
      <c r="W39" s="23"/>
      <c r="X39" s="23"/>
      <c r="Y39" s="23"/>
      <c r="Z39" s="23"/>
      <c r="AA39" s="23"/>
      <c r="AB39" s="23"/>
      <c r="AC39" s="23"/>
      <c r="AD39" s="23"/>
      <c r="AE39" s="23"/>
      <c r="AF39" s="23"/>
      <c r="AG39" s="24" t="s">
        <v>82</v>
      </c>
      <c r="AH39" s="23">
        <v>-13</v>
      </c>
      <c r="AI39" s="25"/>
    </row>
    <row r="40" spans="1:37" ht="15" x14ac:dyDescent="0.25">
      <c r="A40" s="18">
        <v>41</v>
      </c>
      <c r="B40" s="18">
        <v>7</v>
      </c>
      <c r="C40" s="18" t="s">
        <v>369</v>
      </c>
      <c r="D40" s="71" t="s">
        <v>370</v>
      </c>
      <c r="E40" s="17">
        <v>2008</v>
      </c>
      <c r="F40" s="19" t="s">
        <v>76</v>
      </c>
      <c r="G40" s="17" t="s">
        <v>103</v>
      </c>
      <c r="H40" s="17" t="s">
        <v>67</v>
      </c>
      <c r="I40" s="17" t="s">
        <v>114</v>
      </c>
      <c r="J40" s="17">
        <v>378</v>
      </c>
      <c r="K40" s="17" t="s">
        <v>91</v>
      </c>
      <c r="L40" s="17" t="s">
        <v>86</v>
      </c>
      <c r="M40" s="17" t="s">
        <v>72</v>
      </c>
      <c r="N40" s="17" t="s">
        <v>107</v>
      </c>
      <c r="O40" s="17" t="s">
        <v>121</v>
      </c>
      <c r="P40" s="17" t="s">
        <v>80</v>
      </c>
      <c r="Q40" s="20">
        <v>4.7</v>
      </c>
      <c r="R40" s="28">
        <v>34.198250000000002</v>
      </c>
      <c r="S40" s="28">
        <v>-77.836381000000003</v>
      </c>
      <c r="T40" s="22" t="s">
        <v>112</v>
      </c>
      <c r="U40" s="23">
        <v>6</v>
      </c>
      <c r="V40" s="23"/>
      <c r="W40" s="23"/>
      <c r="X40" s="23"/>
      <c r="Y40" s="23"/>
      <c r="Z40" s="23"/>
      <c r="AA40" s="23"/>
      <c r="AB40" s="23"/>
      <c r="AC40" s="23"/>
      <c r="AD40" s="23"/>
      <c r="AE40" s="23"/>
      <c r="AF40" s="23"/>
      <c r="AG40" s="24" t="s">
        <v>82</v>
      </c>
      <c r="AH40" s="23">
        <v>49</v>
      </c>
      <c r="AI40" s="25"/>
    </row>
    <row r="41" spans="1:37" ht="15" x14ac:dyDescent="0.25">
      <c r="A41" s="18">
        <v>42</v>
      </c>
      <c r="B41" s="18">
        <v>7</v>
      </c>
      <c r="C41" s="18" t="s">
        <v>369</v>
      </c>
      <c r="D41" s="71" t="s">
        <v>370</v>
      </c>
      <c r="E41" s="17">
        <v>2008</v>
      </c>
      <c r="F41" s="19" t="s">
        <v>76</v>
      </c>
      <c r="G41" s="17" t="s">
        <v>103</v>
      </c>
      <c r="H41" s="17" t="s">
        <v>67</v>
      </c>
      <c r="I41" s="17" t="s">
        <v>116</v>
      </c>
      <c r="J41" s="17">
        <v>656</v>
      </c>
      <c r="K41" s="17" t="s">
        <v>98</v>
      </c>
      <c r="L41" s="17" t="s">
        <v>99</v>
      </c>
      <c r="M41" s="17" t="s">
        <v>72</v>
      </c>
      <c r="N41" s="17" t="s">
        <v>107</v>
      </c>
      <c r="O41" s="17" t="s">
        <v>121</v>
      </c>
      <c r="P41" s="17" t="s">
        <v>80</v>
      </c>
      <c r="Q41" s="20">
        <v>12.7</v>
      </c>
      <c r="R41" s="28">
        <v>34.198250000000002</v>
      </c>
      <c r="S41" s="28">
        <v>-77.836381000000003</v>
      </c>
      <c r="T41" s="22" t="s">
        <v>112</v>
      </c>
      <c r="U41" s="23">
        <v>6</v>
      </c>
      <c r="V41" s="23"/>
      <c r="W41" s="23"/>
      <c r="X41" s="23"/>
      <c r="Y41" s="23"/>
      <c r="Z41" s="23"/>
      <c r="AA41" s="23"/>
      <c r="AB41" s="23"/>
      <c r="AC41" s="23"/>
      <c r="AD41" s="23"/>
      <c r="AE41" s="23"/>
      <c r="AF41" s="23"/>
      <c r="AG41" s="24" t="s">
        <v>82</v>
      </c>
      <c r="AH41" s="23">
        <v>6</v>
      </c>
      <c r="AI41" s="25"/>
    </row>
    <row r="42" spans="1:37" ht="15" x14ac:dyDescent="0.25">
      <c r="A42" s="18">
        <v>43</v>
      </c>
      <c r="B42" s="18">
        <v>7</v>
      </c>
      <c r="C42" s="18" t="s">
        <v>369</v>
      </c>
      <c r="D42" s="71" t="s">
        <v>370</v>
      </c>
      <c r="E42" s="17">
        <v>2008</v>
      </c>
      <c r="F42" s="19" t="s">
        <v>76</v>
      </c>
      <c r="G42" s="17" t="s">
        <v>83</v>
      </c>
      <c r="H42" s="17" t="s">
        <v>67</v>
      </c>
      <c r="I42" s="17" t="s">
        <v>115</v>
      </c>
      <c r="J42" s="17">
        <v>656</v>
      </c>
      <c r="K42" s="17" t="s">
        <v>98</v>
      </c>
      <c r="L42" s="17" t="s">
        <v>99</v>
      </c>
      <c r="M42" s="17" t="s">
        <v>72</v>
      </c>
      <c r="N42" s="17" t="s">
        <v>68</v>
      </c>
      <c r="O42" s="17" t="s">
        <v>121</v>
      </c>
      <c r="P42" s="17" t="s">
        <v>80</v>
      </c>
      <c r="Q42" s="20">
        <v>2</v>
      </c>
      <c r="R42" s="28">
        <v>34.198250000000002</v>
      </c>
      <c r="S42" s="28">
        <v>-77.836381000000003</v>
      </c>
      <c r="T42" s="22" t="s">
        <v>112</v>
      </c>
      <c r="U42" s="23">
        <v>3</v>
      </c>
      <c r="V42" s="23"/>
      <c r="W42" s="23"/>
      <c r="X42" s="23"/>
      <c r="Y42" s="23"/>
      <c r="Z42" s="23"/>
      <c r="AA42" s="23"/>
      <c r="AB42" s="23"/>
      <c r="AC42" s="23"/>
      <c r="AD42" s="23"/>
      <c r="AE42" s="23"/>
      <c r="AF42" s="23"/>
      <c r="AG42" s="24" t="s">
        <v>82</v>
      </c>
      <c r="AH42" s="23">
        <v>93</v>
      </c>
      <c r="AI42" s="25"/>
    </row>
    <row r="43" spans="1:37" ht="15" x14ac:dyDescent="0.25">
      <c r="A43" s="18">
        <v>44</v>
      </c>
      <c r="B43" s="18">
        <v>7</v>
      </c>
      <c r="C43" s="18" t="s">
        <v>369</v>
      </c>
      <c r="D43" s="71" t="s">
        <v>370</v>
      </c>
      <c r="E43" s="17">
        <v>2008</v>
      </c>
      <c r="F43" s="19" t="s">
        <v>76</v>
      </c>
      <c r="G43" s="17" t="s">
        <v>103</v>
      </c>
      <c r="H43" s="17" t="s">
        <v>67</v>
      </c>
      <c r="I43" s="17" t="s">
        <v>122</v>
      </c>
      <c r="J43" s="17">
        <v>1000</v>
      </c>
      <c r="K43" s="17" t="s">
        <v>117</v>
      </c>
      <c r="L43" s="17" t="s">
        <v>99</v>
      </c>
      <c r="M43" s="17" t="s">
        <v>72</v>
      </c>
      <c r="N43" s="17" t="s">
        <v>107</v>
      </c>
      <c r="O43" s="17" t="s">
        <v>121</v>
      </c>
      <c r="P43" s="17" t="s">
        <v>80</v>
      </c>
      <c r="Q43" s="20">
        <v>0.14000000000000001</v>
      </c>
      <c r="R43" s="28">
        <v>34.198250000000002</v>
      </c>
      <c r="S43" s="28">
        <v>-77.836381000000003</v>
      </c>
      <c r="T43" s="22" t="s">
        <v>112</v>
      </c>
      <c r="U43" s="23">
        <v>4</v>
      </c>
      <c r="V43" s="23"/>
      <c r="W43" s="23"/>
      <c r="X43" s="23"/>
      <c r="Y43" s="23"/>
      <c r="Z43" s="23"/>
      <c r="AA43" s="23"/>
      <c r="AB43" s="23"/>
      <c r="AC43" s="23"/>
      <c r="AD43" s="23"/>
      <c r="AE43" s="23"/>
      <c r="AF43" s="23"/>
      <c r="AG43" s="24" t="s">
        <v>82</v>
      </c>
      <c r="AH43" s="23">
        <v>-76</v>
      </c>
      <c r="AI43" s="25"/>
    </row>
    <row r="44" spans="1:37" ht="15" x14ac:dyDescent="0.25">
      <c r="A44" s="18">
        <v>45</v>
      </c>
      <c r="B44" s="18">
        <v>7</v>
      </c>
      <c r="C44" s="18" t="s">
        <v>369</v>
      </c>
      <c r="D44" s="71" t="s">
        <v>370</v>
      </c>
      <c r="E44" s="17">
        <v>2008</v>
      </c>
      <c r="F44" s="19" t="s">
        <v>76</v>
      </c>
      <c r="G44" s="17" t="s">
        <v>103</v>
      </c>
      <c r="H44" s="17" t="s">
        <v>67</v>
      </c>
      <c r="I44" s="17" t="s">
        <v>123</v>
      </c>
      <c r="J44" s="17">
        <v>1000</v>
      </c>
      <c r="K44" s="17" t="s">
        <v>117</v>
      </c>
      <c r="L44" s="17" t="s">
        <v>99</v>
      </c>
      <c r="M44" s="17" t="s">
        <v>72</v>
      </c>
      <c r="N44" s="17" t="s">
        <v>107</v>
      </c>
      <c r="O44" s="17" t="s">
        <v>121</v>
      </c>
      <c r="P44" s="17" t="s">
        <v>80</v>
      </c>
      <c r="Q44" s="20">
        <v>0.14000000000000001</v>
      </c>
      <c r="R44" s="28">
        <v>34.198250000000002</v>
      </c>
      <c r="S44" s="28">
        <v>-77.836381000000003</v>
      </c>
      <c r="T44" s="22" t="s">
        <v>112</v>
      </c>
      <c r="U44" s="23">
        <v>4</v>
      </c>
      <c r="V44" s="23"/>
      <c r="W44" s="23"/>
      <c r="X44" s="23"/>
      <c r="Y44" s="23"/>
      <c r="Z44" s="23"/>
      <c r="AA44" s="23"/>
      <c r="AB44" s="23"/>
      <c r="AC44" s="23"/>
      <c r="AD44" s="23"/>
      <c r="AE44" s="23"/>
      <c r="AF44" s="23"/>
      <c r="AG44" s="24" t="s">
        <v>82</v>
      </c>
      <c r="AH44" s="23">
        <v>-1</v>
      </c>
      <c r="AI44" s="25"/>
    </row>
    <row r="45" spans="1:37" ht="15" x14ac:dyDescent="0.25">
      <c r="A45" s="18">
        <v>46</v>
      </c>
      <c r="B45" s="18">
        <v>7</v>
      </c>
      <c r="C45" s="18" t="s">
        <v>369</v>
      </c>
      <c r="D45" s="71" t="s">
        <v>370</v>
      </c>
      <c r="E45" s="17">
        <v>2008</v>
      </c>
      <c r="F45" s="19" t="s">
        <v>59</v>
      </c>
      <c r="G45" s="17" t="s">
        <v>103</v>
      </c>
      <c r="H45" s="17" t="s">
        <v>67</v>
      </c>
      <c r="I45" s="17" t="s">
        <v>113</v>
      </c>
      <c r="J45" s="17">
        <v>378</v>
      </c>
      <c r="K45" s="17" t="s">
        <v>85</v>
      </c>
      <c r="L45" s="17" t="s">
        <v>86</v>
      </c>
      <c r="M45" s="17" t="s">
        <v>72</v>
      </c>
      <c r="N45" s="17" t="s">
        <v>107</v>
      </c>
      <c r="O45" s="17" t="s">
        <v>111</v>
      </c>
      <c r="P45" s="17" t="s">
        <v>80</v>
      </c>
      <c r="Q45" s="20">
        <v>1.5</v>
      </c>
      <c r="R45" s="28">
        <v>35.226742999999999</v>
      </c>
      <c r="S45" s="21">
        <v>-80.840421000000006</v>
      </c>
      <c r="T45" s="22" t="s">
        <v>112</v>
      </c>
      <c r="U45" s="23">
        <v>12</v>
      </c>
      <c r="V45" s="23"/>
      <c r="W45" s="23"/>
      <c r="X45" s="23"/>
      <c r="Y45" s="23"/>
      <c r="Z45" s="23"/>
      <c r="AA45" s="23"/>
      <c r="AB45" s="23"/>
      <c r="AC45" s="23"/>
      <c r="AD45" s="23"/>
      <c r="AE45" s="23"/>
      <c r="AF45" s="23"/>
      <c r="AG45" s="24" t="s">
        <v>82</v>
      </c>
      <c r="AH45" s="23">
        <v>-21</v>
      </c>
      <c r="AI45" s="25"/>
    </row>
    <row r="46" spans="1:37" ht="15" x14ac:dyDescent="0.25">
      <c r="A46" s="18">
        <v>47</v>
      </c>
      <c r="B46" s="18">
        <v>7</v>
      </c>
      <c r="C46" s="18" t="s">
        <v>369</v>
      </c>
      <c r="D46" s="71" t="s">
        <v>370</v>
      </c>
      <c r="E46" s="17">
        <v>2008</v>
      </c>
      <c r="F46" s="19" t="s">
        <v>59</v>
      </c>
      <c r="G46" s="17" t="s">
        <v>103</v>
      </c>
      <c r="H46" s="17" t="s">
        <v>67</v>
      </c>
      <c r="I46" s="17" t="s">
        <v>110</v>
      </c>
      <c r="J46" s="17">
        <v>378</v>
      </c>
      <c r="K46" s="17" t="s">
        <v>85</v>
      </c>
      <c r="L46" s="17" t="s">
        <v>86</v>
      </c>
      <c r="M46" s="17" t="s">
        <v>72</v>
      </c>
      <c r="N46" s="17" t="s">
        <v>107</v>
      </c>
      <c r="O46" s="17" t="s">
        <v>111</v>
      </c>
      <c r="P46" s="17" t="s">
        <v>80</v>
      </c>
      <c r="Q46" s="20">
        <v>2.4</v>
      </c>
      <c r="R46" s="28">
        <v>35.226742999999999</v>
      </c>
      <c r="S46" s="21">
        <v>-80.840421000000006</v>
      </c>
      <c r="T46" s="22" t="s">
        <v>112</v>
      </c>
      <c r="U46" s="23">
        <v>9</v>
      </c>
      <c r="V46" s="23"/>
      <c r="W46" s="23"/>
      <c r="X46" s="23"/>
      <c r="Y46" s="23"/>
      <c r="Z46" s="23"/>
      <c r="AA46" s="23"/>
      <c r="AB46" s="23"/>
      <c r="AC46" s="23"/>
      <c r="AD46" s="23"/>
      <c r="AE46" s="23"/>
      <c r="AF46" s="23"/>
      <c r="AG46" s="24" t="s">
        <v>82</v>
      </c>
      <c r="AH46" s="23">
        <v>-3</v>
      </c>
      <c r="AI46" s="25"/>
    </row>
    <row r="47" spans="1:37" ht="15" x14ac:dyDescent="0.25">
      <c r="A47" s="18">
        <v>48</v>
      </c>
      <c r="B47" s="18">
        <v>7</v>
      </c>
      <c r="C47" s="18" t="s">
        <v>369</v>
      </c>
      <c r="D47" s="71" t="s">
        <v>370</v>
      </c>
      <c r="E47" s="17">
        <v>2008</v>
      </c>
      <c r="F47" s="19" t="s">
        <v>59</v>
      </c>
      <c r="G47" s="17" t="s">
        <v>83</v>
      </c>
      <c r="H47" s="17" t="s">
        <v>67</v>
      </c>
      <c r="I47" s="17" t="s">
        <v>114</v>
      </c>
      <c r="J47" s="17">
        <v>378</v>
      </c>
      <c r="K47" s="17" t="s">
        <v>91</v>
      </c>
      <c r="L47" s="17" t="s">
        <v>86</v>
      </c>
      <c r="M47" s="17" t="s">
        <v>72</v>
      </c>
      <c r="N47" s="17" t="s">
        <v>68</v>
      </c>
      <c r="O47" s="17" t="s">
        <v>111</v>
      </c>
      <c r="P47" s="17" t="s">
        <v>80</v>
      </c>
      <c r="Q47" s="20">
        <v>48.6</v>
      </c>
      <c r="R47" s="28">
        <v>35.226742999999999</v>
      </c>
      <c r="S47" s="21">
        <v>-80.840421000000006</v>
      </c>
      <c r="T47" s="22" t="s">
        <v>112</v>
      </c>
      <c r="U47" s="23">
        <v>14</v>
      </c>
      <c r="V47" s="23"/>
      <c r="W47" s="23"/>
      <c r="X47" s="23"/>
      <c r="Y47" s="23"/>
      <c r="Z47" s="23"/>
      <c r="AA47" s="23"/>
      <c r="AB47" s="23"/>
      <c r="AC47" s="23"/>
      <c r="AD47" s="23"/>
      <c r="AE47" s="23"/>
      <c r="AF47" s="23"/>
      <c r="AG47" s="24" t="s">
        <v>82</v>
      </c>
      <c r="AH47" s="23">
        <v>57</v>
      </c>
      <c r="AI47" s="25"/>
    </row>
    <row r="48" spans="1:37" ht="15" x14ac:dyDescent="0.25">
      <c r="A48" s="18">
        <v>49</v>
      </c>
      <c r="B48" s="18">
        <v>7</v>
      </c>
      <c r="C48" s="18" t="s">
        <v>369</v>
      </c>
      <c r="D48" s="71" t="s">
        <v>370</v>
      </c>
      <c r="E48" s="17">
        <v>2008</v>
      </c>
      <c r="F48" s="19" t="s">
        <v>59</v>
      </c>
      <c r="G48" s="17" t="s">
        <v>103</v>
      </c>
      <c r="H48" s="17" t="s">
        <v>67</v>
      </c>
      <c r="I48" s="17" t="s">
        <v>115</v>
      </c>
      <c r="J48" s="17">
        <v>656</v>
      </c>
      <c r="K48" s="17" t="s">
        <v>98</v>
      </c>
      <c r="L48" s="17" t="s">
        <v>99</v>
      </c>
      <c r="M48" s="17" t="s">
        <v>72</v>
      </c>
      <c r="N48" s="17" t="s">
        <v>107</v>
      </c>
      <c r="O48" s="17" t="s">
        <v>111</v>
      </c>
      <c r="P48" s="17" t="s">
        <v>80</v>
      </c>
      <c r="Q48" s="20">
        <v>6.4</v>
      </c>
      <c r="R48" s="28">
        <v>35.226742999999999</v>
      </c>
      <c r="S48" s="21">
        <v>-80.840421000000006</v>
      </c>
      <c r="T48" s="22" t="s">
        <v>112</v>
      </c>
      <c r="U48" s="23">
        <v>15</v>
      </c>
      <c r="V48" s="23"/>
      <c r="W48" s="23"/>
      <c r="X48" s="23"/>
      <c r="Y48" s="23"/>
      <c r="Z48" s="23"/>
      <c r="AA48" s="23"/>
      <c r="AB48" s="23"/>
      <c r="AC48" s="23"/>
      <c r="AD48" s="23"/>
      <c r="AE48" s="23"/>
      <c r="AF48" s="23"/>
      <c r="AG48" s="24" t="s">
        <v>82</v>
      </c>
      <c r="AH48" s="23">
        <v>70</v>
      </c>
      <c r="AI48" s="25"/>
      <c r="AK48" s="27"/>
    </row>
    <row r="49" spans="1:35" ht="15" x14ac:dyDescent="0.25">
      <c r="A49" s="18">
        <v>50</v>
      </c>
      <c r="B49" s="18">
        <v>7</v>
      </c>
      <c r="C49" s="18" t="s">
        <v>369</v>
      </c>
      <c r="D49" s="71" t="s">
        <v>370</v>
      </c>
      <c r="E49" s="17">
        <v>2008</v>
      </c>
      <c r="F49" s="19" t="s">
        <v>59</v>
      </c>
      <c r="G49" s="17" t="s">
        <v>83</v>
      </c>
      <c r="H49" s="17" t="s">
        <v>67</v>
      </c>
      <c r="I49" s="17" t="s">
        <v>116</v>
      </c>
      <c r="J49" s="17">
        <v>656</v>
      </c>
      <c r="K49" s="17" t="s">
        <v>98</v>
      </c>
      <c r="L49" s="17" t="s">
        <v>99</v>
      </c>
      <c r="M49" s="17" t="s">
        <v>72</v>
      </c>
      <c r="N49" s="17" t="s">
        <v>68</v>
      </c>
      <c r="O49" s="17" t="s">
        <v>111</v>
      </c>
      <c r="P49" s="17" t="s">
        <v>80</v>
      </c>
      <c r="Q49" s="20">
        <v>21</v>
      </c>
      <c r="R49" s="28">
        <v>35.226742999999999</v>
      </c>
      <c r="S49" s="21">
        <v>-80.840421000000006</v>
      </c>
      <c r="T49" s="22" t="s">
        <v>112</v>
      </c>
      <c r="U49" s="23">
        <v>9</v>
      </c>
      <c r="V49" s="23"/>
      <c r="W49" s="23"/>
      <c r="X49" s="23"/>
      <c r="Y49" s="23"/>
      <c r="Z49" s="23"/>
      <c r="AA49" s="23"/>
      <c r="AB49" s="23"/>
      <c r="AC49" s="23"/>
      <c r="AD49" s="23"/>
      <c r="AE49" s="23"/>
      <c r="AF49" s="23"/>
      <c r="AG49" s="24" t="s">
        <v>82</v>
      </c>
      <c r="AH49" s="23">
        <v>99</v>
      </c>
      <c r="AI49" s="25"/>
    </row>
    <row r="50" spans="1:35" ht="15" x14ac:dyDescent="0.25">
      <c r="A50" s="18">
        <v>51</v>
      </c>
      <c r="B50" s="18">
        <v>7</v>
      </c>
      <c r="C50" s="18" t="s">
        <v>369</v>
      </c>
      <c r="D50" s="71" t="s">
        <v>370</v>
      </c>
      <c r="E50" s="17">
        <v>2008</v>
      </c>
      <c r="F50" s="19" t="s">
        <v>59</v>
      </c>
      <c r="G50" s="17" t="s">
        <v>103</v>
      </c>
      <c r="H50" s="17" t="s">
        <v>67</v>
      </c>
      <c r="I50" s="17" t="s">
        <v>117</v>
      </c>
      <c r="J50" s="17">
        <v>1000</v>
      </c>
      <c r="K50" s="17" t="s">
        <v>117</v>
      </c>
      <c r="L50" s="17" t="s">
        <v>99</v>
      </c>
      <c r="M50" s="17" t="s">
        <v>72</v>
      </c>
      <c r="N50" s="17" t="s">
        <v>107</v>
      </c>
      <c r="O50" s="17" t="s">
        <v>111</v>
      </c>
      <c r="P50" s="17" t="s">
        <v>80</v>
      </c>
      <c r="Q50" s="20">
        <v>0.4</v>
      </c>
      <c r="R50" s="28">
        <v>35.226742999999999</v>
      </c>
      <c r="S50" s="21">
        <v>-80.840421000000006</v>
      </c>
      <c r="T50" s="22" t="s">
        <v>112</v>
      </c>
      <c r="U50" s="23">
        <v>19</v>
      </c>
      <c r="V50" s="23"/>
      <c r="W50" s="23"/>
      <c r="X50" s="23"/>
      <c r="Y50" s="23"/>
      <c r="Z50" s="23"/>
      <c r="AA50" s="23"/>
      <c r="AB50" s="23"/>
      <c r="AC50" s="23"/>
      <c r="AD50" s="23"/>
      <c r="AE50" s="23"/>
      <c r="AF50" s="23"/>
      <c r="AG50" s="24" t="s">
        <v>82</v>
      </c>
      <c r="AH50" s="23">
        <v>69</v>
      </c>
      <c r="AI50" s="25"/>
    </row>
    <row r="51" spans="1:35" ht="15" x14ac:dyDescent="0.25">
      <c r="A51" s="18">
        <v>52</v>
      </c>
      <c r="B51" s="18">
        <v>7</v>
      </c>
      <c r="C51" s="18" t="s">
        <v>369</v>
      </c>
      <c r="D51" s="71" t="s">
        <v>370</v>
      </c>
      <c r="E51" s="17">
        <v>2008</v>
      </c>
      <c r="F51" s="19" t="s">
        <v>59</v>
      </c>
      <c r="G51" s="17" t="s">
        <v>103</v>
      </c>
      <c r="H51" s="17" t="s">
        <v>67</v>
      </c>
      <c r="I51" s="17" t="s">
        <v>119</v>
      </c>
      <c r="J51" s="17">
        <v>1005</v>
      </c>
      <c r="K51" s="17" t="s">
        <v>105</v>
      </c>
      <c r="L51" s="17" t="s">
        <v>106</v>
      </c>
      <c r="M51" s="17" t="s">
        <v>72</v>
      </c>
      <c r="N51" s="17" t="s">
        <v>107</v>
      </c>
      <c r="O51" s="17" t="s">
        <v>111</v>
      </c>
      <c r="P51" s="17" t="s">
        <v>80</v>
      </c>
      <c r="Q51" s="20">
        <v>0.9</v>
      </c>
      <c r="R51" s="28">
        <v>35.226742999999999</v>
      </c>
      <c r="S51" s="21">
        <v>-80.840421000000006</v>
      </c>
      <c r="T51" s="22" t="s">
        <v>112</v>
      </c>
      <c r="U51" s="23">
        <v>6</v>
      </c>
      <c r="V51" s="23"/>
      <c r="W51" s="23"/>
      <c r="X51" s="23"/>
      <c r="Y51" s="23"/>
      <c r="Z51" s="23"/>
      <c r="AA51" s="23"/>
      <c r="AB51" s="23"/>
      <c r="AC51" s="23"/>
      <c r="AD51" s="23"/>
      <c r="AE51" s="23"/>
      <c r="AF51" s="23"/>
      <c r="AG51" s="24" t="s">
        <v>82</v>
      </c>
      <c r="AH51" s="23">
        <v>-381</v>
      </c>
      <c r="AI51" s="25"/>
    </row>
    <row r="52" spans="1:35" ht="15" x14ac:dyDescent="0.25">
      <c r="A52" s="18">
        <v>53</v>
      </c>
      <c r="B52" s="18">
        <v>7</v>
      </c>
      <c r="C52" s="18" t="s">
        <v>369</v>
      </c>
      <c r="D52" s="71" t="s">
        <v>370</v>
      </c>
      <c r="E52" s="17">
        <v>2008</v>
      </c>
      <c r="F52" s="19" t="s">
        <v>59</v>
      </c>
      <c r="G52" s="17" t="s">
        <v>103</v>
      </c>
      <c r="H52" s="17" t="s">
        <v>67</v>
      </c>
      <c r="I52" s="17" t="s">
        <v>118</v>
      </c>
      <c r="J52" s="17">
        <v>1005</v>
      </c>
      <c r="K52" s="17" t="s">
        <v>105</v>
      </c>
      <c r="L52" s="17" t="s">
        <v>106</v>
      </c>
      <c r="M52" s="17" t="s">
        <v>72</v>
      </c>
      <c r="N52" s="17" t="s">
        <v>107</v>
      </c>
      <c r="O52" s="17" t="s">
        <v>111</v>
      </c>
      <c r="P52" s="17" t="s">
        <v>80</v>
      </c>
      <c r="Q52" s="20">
        <v>0.9</v>
      </c>
      <c r="R52" s="28">
        <v>35.226742999999999</v>
      </c>
      <c r="S52" s="21">
        <v>-80.840421000000006</v>
      </c>
      <c r="T52" s="22" t="s">
        <v>112</v>
      </c>
      <c r="U52" s="23">
        <v>6</v>
      </c>
      <c r="V52" s="23"/>
      <c r="W52" s="23"/>
      <c r="X52" s="23"/>
      <c r="Y52" s="23"/>
      <c r="Z52" s="23"/>
      <c r="AA52" s="23"/>
      <c r="AB52" s="23"/>
      <c r="AC52" s="23"/>
      <c r="AD52" s="23"/>
      <c r="AE52" s="23"/>
      <c r="AF52" s="23"/>
      <c r="AG52" s="24" t="s">
        <v>82</v>
      </c>
      <c r="AH52" s="23">
        <v>-169</v>
      </c>
      <c r="AI52" s="25"/>
    </row>
    <row r="53" spans="1:35" ht="15" x14ac:dyDescent="0.25">
      <c r="A53" s="18">
        <v>54</v>
      </c>
      <c r="B53" s="18">
        <v>7</v>
      </c>
      <c r="C53" s="18" t="s">
        <v>369</v>
      </c>
      <c r="D53" s="71" t="s">
        <v>370</v>
      </c>
      <c r="E53" s="17">
        <v>2008</v>
      </c>
      <c r="F53" s="19" t="s">
        <v>59</v>
      </c>
      <c r="G53" s="17" t="s">
        <v>103</v>
      </c>
      <c r="H53" s="17" t="s">
        <v>67</v>
      </c>
      <c r="I53" s="17" t="s">
        <v>120</v>
      </c>
      <c r="J53" s="17">
        <v>1005</v>
      </c>
      <c r="K53" s="17" t="s">
        <v>105</v>
      </c>
      <c r="L53" s="17" t="s">
        <v>106</v>
      </c>
      <c r="M53" s="17" t="s">
        <v>72</v>
      </c>
      <c r="N53" s="17" t="s">
        <v>107</v>
      </c>
      <c r="O53" s="17" t="s">
        <v>111</v>
      </c>
      <c r="P53" s="17" t="s">
        <v>80</v>
      </c>
      <c r="Q53" s="20">
        <v>0.3</v>
      </c>
      <c r="R53" s="28">
        <v>35.226742999999999</v>
      </c>
      <c r="S53" s="21">
        <v>-80.840421000000006</v>
      </c>
      <c r="T53" s="22" t="s">
        <v>112</v>
      </c>
      <c r="U53" s="23">
        <v>7</v>
      </c>
      <c r="V53" s="23"/>
      <c r="W53" s="23"/>
      <c r="X53" s="23"/>
      <c r="Y53" s="23"/>
      <c r="Z53" s="23"/>
      <c r="AA53" s="23"/>
      <c r="AB53" s="23"/>
      <c r="AC53" s="23"/>
      <c r="AD53" s="23"/>
      <c r="AE53" s="23"/>
      <c r="AF53" s="23"/>
      <c r="AG53" s="24" t="s">
        <v>82</v>
      </c>
      <c r="AH53" s="23">
        <v>77</v>
      </c>
      <c r="AI53" s="25"/>
    </row>
    <row r="54" spans="1:35" ht="15" x14ac:dyDescent="0.25">
      <c r="A54" s="18">
        <v>55</v>
      </c>
      <c r="B54" s="18">
        <v>8</v>
      </c>
      <c r="C54" s="18" t="s">
        <v>394</v>
      </c>
      <c r="D54" s="71" t="s">
        <v>371</v>
      </c>
      <c r="E54" s="17">
        <v>2008</v>
      </c>
      <c r="F54" s="19" t="s">
        <v>49</v>
      </c>
      <c r="G54" s="17" t="s">
        <v>50</v>
      </c>
      <c r="H54" s="17" t="s">
        <v>51</v>
      </c>
      <c r="I54" s="17" t="s">
        <v>124</v>
      </c>
      <c r="J54" s="17">
        <v>614</v>
      </c>
      <c r="K54" s="17" t="s">
        <v>125</v>
      </c>
      <c r="L54" s="17" t="s">
        <v>50</v>
      </c>
      <c r="M54" s="17" t="s">
        <v>72</v>
      </c>
      <c r="N54" s="17" t="s">
        <v>107</v>
      </c>
      <c r="O54" s="17" t="s">
        <v>126</v>
      </c>
      <c r="P54" s="17" t="s">
        <v>127</v>
      </c>
      <c r="Q54" s="20"/>
      <c r="R54" s="21">
        <v>31.46999812</v>
      </c>
      <c r="S54" s="21">
        <v>-96.925829629999996</v>
      </c>
      <c r="T54" s="22">
        <v>2008</v>
      </c>
      <c r="U54" s="23"/>
      <c r="V54" s="23"/>
      <c r="W54" s="23"/>
      <c r="X54" s="23"/>
      <c r="Y54" s="23"/>
      <c r="Z54" s="23"/>
      <c r="AA54" s="23"/>
      <c r="AB54" s="23"/>
      <c r="AC54" s="23"/>
      <c r="AD54" s="23"/>
      <c r="AE54" s="23"/>
      <c r="AF54" s="23"/>
      <c r="AG54" s="24" t="s">
        <v>82</v>
      </c>
      <c r="AH54" s="23">
        <v>75</v>
      </c>
      <c r="AI54" s="25"/>
    </row>
    <row r="55" spans="1:35" ht="15" x14ac:dyDescent="0.25">
      <c r="A55" s="18">
        <v>56</v>
      </c>
      <c r="B55" s="18">
        <v>9</v>
      </c>
      <c r="C55" s="18" t="s">
        <v>372</v>
      </c>
      <c r="D55" s="71" t="s">
        <v>373</v>
      </c>
      <c r="E55" s="17">
        <v>2009</v>
      </c>
      <c r="F55" s="19" t="s">
        <v>49</v>
      </c>
      <c r="G55" s="17" t="s">
        <v>83</v>
      </c>
      <c r="H55" s="17" t="s">
        <v>67</v>
      </c>
      <c r="I55" s="17" t="s">
        <v>128</v>
      </c>
      <c r="J55" s="17">
        <v>554</v>
      </c>
      <c r="K55" s="17" t="s">
        <v>101</v>
      </c>
      <c r="L55" s="17" t="s">
        <v>106</v>
      </c>
      <c r="M55" s="17" t="s">
        <v>72</v>
      </c>
      <c r="N55" s="17" t="s">
        <v>68</v>
      </c>
      <c r="O55" s="17" t="s">
        <v>129</v>
      </c>
      <c r="P55" s="17" t="s">
        <v>130</v>
      </c>
      <c r="Q55" s="20"/>
      <c r="R55" s="21">
        <v>42.720844999999997</v>
      </c>
      <c r="S55" s="21">
        <v>-87.781947000000002</v>
      </c>
      <c r="T55" s="22" t="s">
        <v>131</v>
      </c>
      <c r="U55" s="23">
        <v>46</v>
      </c>
      <c r="V55" s="23">
        <v>9661</v>
      </c>
      <c r="W55" s="23"/>
      <c r="X55" s="23"/>
      <c r="Y55" s="23">
        <v>100</v>
      </c>
      <c r="Z55" s="23">
        <v>50000</v>
      </c>
      <c r="AA55" s="23">
        <v>16</v>
      </c>
      <c r="AB55" s="23">
        <v>458</v>
      </c>
      <c r="AC55" s="23"/>
      <c r="AD55" s="23"/>
      <c r="AE55" s="23">
        <v>52</v>
      </c>
      <c r="AF55" s="23">
        <v>1203</v>
      </c>
      <c r="AG55" s="24" t="s">
        <v>82</v>
      </c>
      <c r="AH55" s="23"/>
      <c r="AI55" s="26">
        <f t="shared" ref="AI55:AI67" si="1">ROUND(LN(V55)-LN(AB55),4)</f>
        <v>3.0489999999999999</v>
      </c>
    </row>
    <row r="56" spans="1:35" ht="15" x14ac:dyDescent="0.25">
      <c r="A56" s="18">
        <v>57</v>
      </c>
      <c r="B56" s="18">
        <v>10</v>
      </c>
      <c r="C56" s="18" t="s">
        <v>375</v>
      </c>
      <c r="D56" s="71" t="s">
        <v>374</v>
      </c>
      <c r="E56" s="17">
        <v>2009</v>
      </c>
      <c r="F56" s="19" t="s">
        <v>49</v>
      </c>
      <c r="G56" s="17" t="s">
        <v>83</v>
      </c>
      <c r="H56" s="17" t="s">
        <v>67</v>
      </c>
      <c r="I56" s="17" t="s">
        <v>132</v>
      </c>
      <c r="J56" s="17">
        <v>378</v>
      </c>
      <c r="K56" s="17" t="s">
        <v>91</v>
      </c>
      <c r="L56" s="17" t="s">
        <v>86</v>
      </c>
      <c r="M56" s="17" t="s">
        <v>72</v>
      </c>
      <c r="N56" s="17" t="s">
        <v>55</v>
      </c>
      <c r="O56" s="17" t="s">
        <v>133</v>
      </c>
      <c r="P56" s="17" t="s">
        <v>80</v>
      </c>
      <c r="Q56" s="20"/>
      <c r="R56" s="21">
        <v>35.9185597299074</v>
      </c>
      <c r="S56" s="21">
        <v>-78.881879477394193</v>
      </c>
      <c r="T56" s="22"/>
      <c r="U56" s="23">
        <v>5</v>
      </c>
      <c r="V56" s="23">
        <v>5</v>
      </c>
      <c r="W56" s="23"/>
      <c r="X56" s="23"/>
      <c r="Y56" s="23">
        <v>3</v>
      </c>
      <c r="Z56" s="23">
        <v>11</v>
      </c>
      <c r="AA56" s="23">
        <v>5</v>
      </c>
      <c r="AB56" s="23">
        <v>24</v>
      </c>
      <c r="AC56" s="23"/>
      <c r="AD56" s="23"/>
      <c r="AE56" s="23">
        <v>10</v>
      </c>
      <c r="AF56" s="23">
        <v>57</v>
      </c>
      <c r="AG56" s="24" t="s">
        <v>75</v>
      </c>
      <c r="AH56" s="23"/>
      <c r="AI56" s="26">
        <f t="shared" si="1"/>
        <v>-1.5686</v>
      </c>
    </row>
    <row r="57" spans="1:35" ht="15" x14ac:dyDescent="0.25">
      <c r="A57" s="18">
        <v>58</v>
      </c>
      <c r="B57" s="18">
        <v>10</v>
      </c>
      <c r="C57" s="18" t="s">
        <v>375</v>
      </c>
      <c r="D57" s="71" t="s">
        <v>374</v>
      </c>
      <c r="E57" s="17">
        <v>2009</v>
      </c>
      <c r="F57" s="19" t="s">
        <v>49</v>
      </c>
      <c r="G57" s="17" t="s">
        <v>83</v>
      </c>
      <c r="H57" s="17" t="s">
        <v>67</v>
      </c>
      <c r="I57" s="17" t="s">
        <v>132</v>
      </c>
      <c r="J57" s="17">
        <v>378</v>
      </c>
      <c r="K57" s="17" t="s">
        <v>91</v>
      </c>
      <c r="L57" s="17" t="s">
        <v>86</v>
      </c>
      <c r="M57" s="17" t="s">
        <v>72</v>
      </c>
      <c r="N57" s="17" t="s">
        <v>55</v>
      </c>
      <c r="O57" s="17" t="s">
        <v>134</v>
      </c>
      <c r="P57" s="17" t="s">
        <v>80</v>
      </c>
      <c r="Q57" s="20"/>
      <c r="R57" s="21">
        <v>35.9185597299074</v>
      </c>
      <c r="S57" s="21">
        <v>-78.881879477394193</v>
      </c>
      <c r="T57" s="22"/>
      <c r="U57" s="23">
        <v>3</v>
      </c>
      <c r="V57" s="23">
        <v>56</v>
      </c>
      <c r="W57" s="23"/>
      <c r="X57" s="23"/>
      <c r="Y57" s="23">
        <v>0</v>
      </c>
      <c r="Z57" s="23">
        <v>3824</v>
      </c>
      <c r="AA57" s="23">
        <v>3</v>
      </c>
      <c r="AB57" s="23">
        <v>116</v>
      </c>
      <c r="AC57" s="23"/>
      <c r="AD57" s="23"/>
      <c r="AE57" s="23">
        <v>12</v>
      </c>
      <c r="AF57" s="23">
        <v>530</v>
      </c>
      <c r="AG57" s="24" t="s">
        <v>75</v>
      </c>
      <c r="AH57" s="23"/>
      <c r="AI57" s="26">
        <f t="shared" si="1"/>
        <v>-0.72819999999999996</v>
      </c>
    </row>
    <row r="58" spans="1:35" ht="15" x14ac:dyDescent="0.25">
      <c r="A58" s="18">
        <v>59</v>
      </c>
      <c r="B58" s="18">
        <v>10</v>
      </c>
      <c r="C58" s="18" t="s">
        <v>375</v>
      </c>
      <c r="D58" s="71" t="s">
        <v>374</v>
      </c>
      <c r="E58" s="17">
        <v>2009</v>
      </c>
      <c r="F58" s="19" t="s">
        <v>49</v>
      </c>
      <c r="G58" s="17" t="s">
        <v>83</v>
      </c>
      <c r="H58" s="17" t="s">
        <v>67</v>
      </c>
      <c r="I58" s="17" t="s">
        <v>132</v>
      </c>
      <c r="J58" s="17">
        <v>378</v>
      </c>
      <c r="K58" s="17" t="s">
        <v>91</v>
      </c>
      <c r="L58" s="17" t="s">
        <v>86</v>
      </c>
      <c r="M58" s="17" t="s">
        <v>72</v>
      </c>
      <c r="N58" s="17" t="s">
        <v>55</v>
      </c>
      <c r="O58" s="17" t="s">
        <v>135</v>
      </c>
      <c r="P58" s="17" t="s">
        <v>80</v>
      </c>
      <c r="Q58" s="20"/>
      <c r="R58" s="21">
        <v>35.9185597299074</v>
      </c>
      <c r="S58" s="21">
        <v>-78.881879477394193</v>
      </c>
      <c r="T58" s="22"/>
      <c r="U58" s="23">
        <v>7</v>
      </c>
      <c r="V58" s="23">
        <v>6219</v>
      </c>
      <c r="W58" s="23"/>
      <c r="X58" s="23"/>
      <c r="Y58" s="23">
        <v>1015</v>
      </c>
      <c r="Z58" s="23">
        <v>38069</v>
      </c>
      <c r="AA58" s="23">
        <v>7</v>
      </c>
      <c r="AB58" s="23">
        <v>6214</v>
      </c>
      <c r="AC58" s="23"/>
      <c r="AD58" s="23"/>
      <c r="AE58" s="23">
        <v>2268</v>
      </c>
      <c r="AF58" s="23">
        <v>17022</v>
      </c>
      <c r="AG58" s="24" t="s">
        <v>75</v>
      </c>
      <c r="AH58" s="23"/>
      <c r="AI58" s="26">
        <f t="shared" si="1"/>
        <v>8.0000000000000004E-4</v>
      </c>
    </row>
    <row r="59" spans="1:35" ht="15" x14ac:dyDescent="0.25">
      <c r="A59" s="18">
        <v>60</v>
      </c>
      <c r="B59" s="18">
        <v>10</v>
      </c>
      <c r="C59" s="18" t="s">
        <v>375</v>
      </c>
      <c r="D59" s="71" t="s">
        <v>374</v>
      </c>
      <c r="E59" s="17">
        <v>2009</v>
      </c>
      <c r="F59" s="19" t="s">
        <v>49</v>
      </c>
      <c r="G59" s="17" t="s">
        <v>83</v>
      </c>
      <c r="H59" s="17" t="s">
        <v>67</v>
      </c>
      <c r="I59" s="17" t="s">
        <v>132</v>
      </c>
      <c r="J59" s="17">
        <v>378</v>
      </c>
      <c r="K59" s="17" t="s">
        <v>91</v>
      </c>
      <c r="L59" s="17" t="s">
        <v>86</v>
      </c>
      <c r="M59" s="17" t="s">
        <v>72</v>
      </c>
      <c r="N59" s="17" t="s">
        <v>55</v>
      </c>
      <c r="O59" s="17" t="s">
        <v>136</v>
      </c>
      <c r="P59" s="17" t="s">
        <v>80</v>
      </c>
      <c r="Q59" s="20"/>
      <c r="R59" s="21">
        <v>35.9185597299074</v>
      </c>
      <c r="S59" s="21">
        <v>-78.881879477394193</v>
      </c>
      <c r="T59" s="22"/>
      <c r="U59" s="23">
        <v>7</v>
      </c>
      <c r="V59" s="23">
        <v>9403</v>
      </c>
      <c r="W59" s="23"/>
      <c r="X59" s="23"/>
      <c r="Y59" s="23">
        <v>1343</v>
      </c>
      <c r="Z59" s="23">
        <v>65825</v>
      </c>
      <c r="AA59" s="23">
        <v>7</v>
      </c>
      <c r="AB59" s="23">
        <v>4848</v>
      </c>
      <c r="AC59" s="23"/>
      <c r="AD59" s="23"/>
      <c r="AE59" s="23">
        <v>1310</v>
      </c>
      <c r="AF59" s="23">
        <v>17938</v>
      </c>
      <c r="AG59" s="24" t="s">
        <v>75</v>
      </c>
      <c r="AH59" s="23"/>
      <c r="AI59" s="26">
        <f t="shared" si="1"/>
        <v>0.66249999999999998</v>
      </c>
    </row>
    <row r="60" spans="1:35" ht="15" x14ac:dyDescent="0.25">
      <c r="A60" s="18">
        <v>61</v>
      </c>
      <c r="B60" s="18">
        <v>10</v>
      </c>
      <c r="C60" s="18" t="s">
        <v>375</v>
      </c>
      <c r="D60" s="71" t="s">
        <v>374</v>
      </c>
      <c r="E60" s="17">
        <v>2009</v>
      </c>
      <c r="F60" s="19" t="s">
        <v>76</v>
      </c>
      <c r="G60" s="17" t="s">
        <v>83</v>
      </c>
      <c r="H60" s="17" t="s">
        <v>67</v>
      </c>
      <c r="I60" s="17" t="s">
        <v>132</v>
      </c>
      <c r="J60" s="17">
        <v>378</v>
      </c>
      <c r="K60" s="17" t="s">
        <v>91</v>
      </c>
      <c r="L60" s="17" t="s">
        <v>86</v>
      </c>
      <c r="M60" s="17" t="s">
        <v>72</v>
      </c>
      <c r="N60" s="17" t="s">
        <v>55</v>
      </c>
      <c r="O60" s="17" t="s">
        <v>133</v>
      </c>
      <c r="P60" s="17" t="s">
        <v>80</v>
      </c>
      <c r="Q60" s="20"/>
      <c r="R60" s="21">
        <v>35.9185597299074</v>
      </c>
      <c r="S60" s="21">
        <v>-78.881879477394193</v>
      </c>
      <c r="T60" s="22"/>
      <c r="U60" s="23">
        <v>5</v>
      </c>
      <c r="V60" s="23">
        <v>47</v>
      </c>
      <c r="W60" s="23"/>
      <c r="X60" s="23"/>
      <c r="Y60" s="23">
        <v>6</v>
      </c>
      <c r="Z60" s="23">
        <v>348</v>
      </c>
      <c r="AA60" s="23">
        <v>5</v>
      </c>
      <c r="AB60" s="23">
        <v>419</v>
      </c>
      <c r="AC60" s="23"/>
      <c r="AD60" s="23"/>
      <c r="AE60" s="23">
        <v>129</v>
      </c>
      <c r="AF60" s="23">
        <v>1364</v>
      </c>
      <c r="AG60" s="24" t="s">
        <v>75</v>
      </c>
      <c r="AH60" s="23"/>
      <c r="AI60" s="26">
        <f t="shared" si="1"/>
        <v>-2.1877</v>
      </c>
    </row>
    <row r="61" spans="1:35" ht="15" x14ac:dyDescent="0.25">
      <c r="A61" s="18">
        <v>62</v>
      </c>
      <c r="B61" s="18">
        <v>10</v>
      </c>
      <c r="C61" s="18" t="s">
        <v>375</v>
      </c>
      <c r="D61" s="71" t="s">
        <v>374</v>
      </c>
      <c r="E61" s="17">
        <v>2009</v>
      </c>
      <c r="F61" s="19" t="s">
        <v>76</v>
      </c>
      <c r="G61" s="17" t="s">
        <v>83</v>
      </c>
      <c r="H61" s="17" t="s">
        <v>67</v>
      </c>
      <c r="I61" s="17" t="s">
        <v>132</v>
      </c>
      <c r="J61" s="17">
        <v>378</v>
      </c>
      <c r="K61" s="17" t="s">
        <v>91</v>
      </c>
      <c r="L61" s="17" t="s">
        <v>86</v>
      </c>
      <c r="M61" s="17" t="s">
        <v>72</v>
      </c>
      <c r="N61" s="17" t="s">
        <v>55</v>
      </c>
      <c r="O61" s="17" t="s">
        <v>134</v>
      </c>
      <c r="P61" s="17" t="s">
        <v>80</v>
      </c>
      <c r="Q61" s="20"/>
      <c r="R61" s="21">
        <v>35.9185597299074</v>
      </c>
      <c r="S61" s="21">
        <v>-78.881879477394193</v>
      </c>
      <c r="T61" s="22"/>
      <c r="U61" s="23">
        <v>3</v>
      </c>
      <c r="V61" s="23">
        <v>173</v>
      </c>
      <c r="W61" s="23"/>
      <c r="X61" s="23"/>
      <c r="Y61" s="23">
        <v>38</v>
      </c>
      <c r="Z61" s="23">
        <v>783</v>
      </c>
      <c r="AA61" s="23">
        <v>3</v>
      </c>
      <c r="AB61" s="23">
        <v>782</v>
      </c>
      <c r="AC61" s="23"/>
      <c r="AD61" s="23"/>
      <c r="AE61" s="23">
        <v>38</v>
      </c>
      <c r="AF61" s="23">
        <v>15916</v>
      </c>
      <c r="AG61" s="24" t="s">
        <v>75</v>
      </c>
      <c r="AH61" s="23"/>
      <c r="AI61" s="26">
        <f t="shared" si="1"/>
        <v>-1.5085999999999999</v>
      </c>
    </row>
    <row r="62" spans="1:35" ht="15" x14ac:dyDescent="0.25">
      <c r="A62" s="18">
        <v>63</v>
      </c>
      <c r="B62" s="18">
        <v>10</v>
      </c>
      <c r="C62" s="18" t="s">
        <v>375</v>
      </c>
      <c r="D62" s="71" t="s">
        <v>374</v>
      </c>
      <c r="E62" s="17">
        <v>2009</v>
      </c>
      <c r="F62" s="19" t="s">
        <v>76</v>
      </c>
      <c r="G62" s="17" t="s">
        <v>83</v>
      </c>
      <c r="H62" s="17" t="s">
        <v>67</v>
      </c>
      <c r="I62" s="17" t="s">
        <v>132</v>
      </c>
      <c r="J62" s="17">
        <v>378</v>
      </c>
      <c r="K62" s="17" t="s">
        <v>91</v>
      </c>
      <c r="L62" s="17" t="s">
        <v>86</v>
      </c>
      <c r="M62" s="17" t="s">
        <v>72</v>
      </c>
      <c r="N62" s="17" t="s">
        <v>55</v>
      </c>
      <c r="O62" s="17" t="s">
        <v>135</v>
      </c>
      <c r="P62" s="17" t="s">
        <v>80</v>
      </c>
      <c r="Q62" s="20"/>
      <c r="R62" s="21">
        <v>35.9185597299074</v>
      </c>
      <c r="S62" s="21">
        <v>-78.881879477394193</v>
      </c>
      <c r="T62" s="22"/>
      <c r="U62" s="23">
        <v>7</v>
      </c>
      <c r="V62" s="23">
        <v>14627</v>
      </c>
      <c r="W62" s="23"/>
      <c r="X62" s="23"/>
      <c r="Y62" s="23">
        <v>1775</v>
      </c>
      <c r="Z62" s="23">
        <v>120548</v>
      </c>
      <c r="AA62" s="23">
        <v>7</v>
      </c>
      <c r="AB62" s="23">
        <v>30378</v>
      </c>
      <c r="AC62" s="23"/>
      <c r="AD62" s="23"/>
      <c r="AE62" s="23">
        <v>8961</v>
      </c>
      <c r="AF62" s="23">
        <v>102981</v>
      </c>
      <c r="AG62" s="24" t="s">
        <v>75</v>
      </c>
      <c r="AH62" s="23"/>
      <c r="AI62" s="26">
        <f t="shared" si="1"/>
        <v>-0.73080000000000001</v>
      </c>
    </row>
    <row r="63" spans="1:35" ht="15" x14ac:dyDescent="0.25">
      <c r="A63" s="18">
        <v>64</v>
      </c>
      <c r="B63" s="18">
        <v>10</v>
      </c>
      <c r="C63" s="18" t="s">
        <v>375</v>
      </c>
      <c r="D63" s="71" t="s">
        <v>374</v>
      </c>
      <c r="E63" s="17">
        <v>2009</v>
      </c>
      <c r="F63" s="19" t="s">
        <v>76</v>
      </c>
      <c r="G63" s="17" t="s">
        <v>83</v>
      </c>
      <c r="H63" s="17" t="s">
        <v>67</v>
      </c>
      <c r="I63" s="17" t="s">
        <v>132</v>
      </c>
      <c r="J63" s="17">
        <v>378</v>
      </c>
      <c r="K63" s="17" t="s">
        <v>91</v>
      </c>
      <c r="L63" s="17" t="s">
        <v>86</v>
      </c>
      <c r="M63" s="17" t="s">
        <v>72</v>
      </c>
      <c r="N63" s="17" t="s">
        <v>55</v>
      </c>
      <c r="O63" s="17" t="s">
        <v>136</v>
      </c>
      <c r="P63" s="17" t="s">
        <v>80</v>
      </c>
      <c r="Q63" s="20"/>
      <c r="R63" s="21">
        <v>35.9185597299074</v>
      </c>
      <c r="S63" s="21">
        <v>-78.881879477394193</v>
      </c>
      <c r="T63" s="22"/>
      <c r="U63" s="23">
        <v>7</v>
      </c>
      <c r="V63" s="23">
        <v>30925</v>
      </c>
      <c r="W63" s="23"/>
      <c r="X63" s="23"/>
      <c r="Y63" s="23">
        <v>7865</v>
      </c>
      <c r="Z63" s="23">
        <v>121591</v>
      </c>
      <c r="AA63" s="23">
        <v>7</v>
      </c>
      <c r="AB63" s="23">
        <v>19908</v>
      </c>
      <c r="AC63" s="23"/>
      <c r="AD63" s="23"/>
      <c r="AE63" s="23">
        <v>5728</v>
      </c>
      <c r="AF63" s="23">
        <v>69186</v>
      </c>
      <c r="AG63" s="24" t="s">
        <v>75</v>
      </c>
      <c r="AH63" s="23"/>
      <c r="AI63" s="26">
        <f t="shared" si="1"/>
        <v>0.44040000000000001</v>
      </c>
    </row>
    <row r="64" spans="1:35" ht="15" x14ac:dyDescent="0.25">
      <c r="A64" s="18">
        <v>65</v>
      </c>
      <c r="B64" s="18">
        <v>10</v>
      </c>
      <c r="C64" s="18" t="s">
        <v>375</v>
      </c>
      <c r="D64" s="71" t="s">
        <v>374</v>
      </c>
      <c r="E64" s="17">
        <v>2009</v>
      </c>
      <c r="F64" s="19" t="s">
        <v>59</v>
      </c>
      <c r="G64" s="17" t="s">
        <v>83</v>
      </c>
      <c r="H64" s="17" t="s">
        <v>67</v>
      </c>
      <c r="I64" s="17" t="s">
        <v>132</v>
      </c>
      <c r="J64" s="17">
        <v>378</v>
      </c>
      <c r="K64" s="17" t="s">
        <v>91</v>
      </c>
      <c r="L64" s="17" t="s">
        <v>86</v>
      </c>
      <c r="M64" s="17" t="s">
        <v>72</v>
      </c>
      <c r="N64" s="17" t="s">
        <v>55</v>
      </c>
      <c r="O64" s="17" t="s">
        <v>133</v>
      </c>
      <c r="P64" s="17" t="s">
        <v>80</v>
      </c>
      <c r="Q64" s="20"/>
      <c r="R64" s="21">
        <v>35.9185597299074</v>
      </c>
      <c r="S64" s="21">
        <v>-78.881879477394193</v>
      </c>
      <c r="T64" s="22"/>
      <c r="U64" s="23">
        <v>5</v>
      </c>
      <c r="V64" s="23">
        <v>980</v>
      </c>
      <c r="W64" s="23"/>
      <c r="X64" s="23"/>
      <c r="Y64" s="23">
        <v>235</v>
      </c>
      <c r="Z64" s="23">
        <v>4076</v>
      </c>
      <c r="AA64" s="23">
        <v>5</v>
      </c>
      <c r="AB64" s="23">
        <v>2639</v>
      </c>
      <c r="AC64" s="23"/>
      <c r="AD64" s="23"/>
      <c r="AE64" s="23">
        <v>709</v>
      </c>
      <c r="AF64" s="23">
        <v>9814</v>
      </c>
      <c r="AG64" s="24" t="s">
        <v>75</v>
      </c>
      <c r="AH64" s="23"/>
      <c r="AI64" s="26">
        <f t="shared" si="1"/>
        <v>-0.99060000000000004</v>
      </c>
    </row>
    <row r="65" spans="1:39" ht="15" x14ac:dyDescent="0.25">
      <c r="A65" s="18">
        <v>66</v>
      </c>
      <c r="B65" s="18">
        <v>10</v>
      </c>
      <c r="C65" s="18" t="s">
        <v>375</v>
      </c>
      <c r="D65" s="71" t="s">
        <v>374</v>
      </c>
      <c r="E65" s="17">
        <v>2009</v>
      </c>
      <c r="F65" s="19" t="s">
        <v>59</v>
      </c>
      <c r="G65" s="17" t="s">
        <v>83</v>
      </c>
      <c r="H65" s="17" t="s">
        <v>67</v>
      </c>
      <c r="I65" s="17" t="s">
        <v>132</v>
      </c>
      <c r="J65" s="17">
        <v>378</v>
      </c>
      <c r="K65" s="17" t="s">
        <v>91</v>
      </c>
      <c r="L65" s="17" t="s">
        <v>86</v>
      </c>
      <c r="M65" s="17" t="s">
        <v>72</v>
      </c>
      <c r="N65" s="17" t="s">
        <v>55</v>
      </c>
      <c r="O65" s="17" t="s">
        <v>135</v>
      </c>
      <c r="P65" s="17" t="s">
        <v>80</v>
      </c>
      <c r="Q65" s="20"/>
      <c r="R65" s="21">
        <v>35.9185597299074</v>
      </c>
      <c r="S65" s="21">
        <v>-78.881879477394193</v>
      </c>
      <c r="T65" s="22"/>
      <c r="U65" s="23">
        <v>7</v>
      </c>
      <c r="V65" s="23">
        <v>49170</v>
      </c>
      <c r="W65" s="23"/>
      <c r="X65" s="23"/>
      <c r="Y65" s="23">
        <v>11798</v>
      </c>
      <c r="Z65" s="23">
        <v>204921</v>
      </c>
      <c r="AA65" s="23">
        <v>7</v>
      </c>
      <c r="AB65" s="23">
        <v>69476</v>
      </c>
      <c r="AC65" s="23"/>
      <c r="AD65" s="23"/>
      <c r="AE65" s="23">
        <v>24980</v>
      </c>
      <c r="AF65" s="23">
        <v>193241</v>
      </c>
      <c r="AG65" s="24" t="s">
        <v>75</v>
      </c>
      <c r="AH65" s="23"/>
      <c r="AI65" s="26">
        <f t="shared" si="1"/>
        <v>-0.34570000000000001</v>
      </c>
    </row>
    <row r="66" spans="1:39" ht="15" x14ac:dyDescent="0.25">
      <c r="A66" s="18">
        <v>67</v>
      </c>
      <c r="B66" s="18">
        <v>10</v>
      </c>
      <c r="C66" s="18" t="s">
        <v>375</v>
      </c>
      <c r="D66" s="71" t="s">
        <v>374</v>
      </c>
      <c r="E66" s="17">
        <v>2009</v>
      </c>
      <c r="F66" s="19" t="s">
        <v>59</v>
      </c>
      <c r="G66" s="17" t="s">
        <v>83</v>
      </c>
      <c r="H66" s="17" t="s">
        <v>67</v>
      </c>
      <c r="I66" s="17" t="s">
        <v>132</v>
      </c>
      <c r="J66" s="17">
        <v>378</v>
      </c>
      <c r="K66" s="17" t="s">
        <v>91</v>
      </c>
      <c r="L66" s="17" t="s">
        <v>86</v>
      </c>
      <c r="M66" s="17" t="s">
        <v>72</v>
      </c>
      <c r="N66" s="17" t="s">
        <v>55</v>
      </c>
      <c r="O66" s="17" t="s">
        <v>134</v>
      </c>
      <c r="P66" s="17" t="s">
        <v>80</v>
      </c>
      <c r="Q66" s="20"/>
      <c r="R66" s="21">
        <v>35.9185597299074</v>
      </c>
      <c r="S66" s="21">
        <v>-78.881879477394193</v>
      </c>
      <c r="T66" s="22"/>
      <c r="U66" s="23">
        <v>3</v>
      </c>
      <c r="V66" s="23">
        <v>4319</v>
      </c>
      <c r="W66" s="23"/>
      <c r="X66" s="23"/>
      <c r="Y66" s="23">
        <v>870</v>
      </c>
      <c r="Z66" s="23">
        <v>21436</v>
      </c>
      <c r="AA66" s="23">
        <v>3</v>
      </c>
      <c r="AB66" s="23">
        <v>4622</v>
      </c>
      <c r="AC66" s="23"/>
      <c r="AD66" s="23"/>
      <c r="AE66" s="23">
        <v>712</v>
      </c>
      <c r="AF66" s="23">
        <v>3002</v>
      </c>
      <c r="AG66" s="24" t="s">
        <v>75</v>
      </c>
      <c r="AH66" s="23"/>
      <c r="AI66" s="26">
        <f t="shared" si="1"/>
        <v>-6.7799999999999999E-2</v>
      </c>
    </row>
    <row r="67" spans="1:39" ht="15" x14ac:dyDescent="0.25">
      <c r="A67" s="18">
        <v>68</v>
      </c>
      <c r="B67" s="18">
        <v>10</v>
      </c>
      <c r="C67" s="18" t="s">
        <v>375</v>
      </c>
      <c r="D67" s="71" t="s">
        <v>374</v>
      </c>
      <c r="E67" s="17">
        <v>2009</v>
      </c>
      <c r="F67" s="19" t="s">
        <v>59</v>
      </c>
      <c r="G67" s="17" t="s">
        <v>83</v>
      </c>
      <c r="H67" s="17" t="s">
        <v>67</v>
      </c>
      <c r="I67" s="17" t="s">
        <v>132</v>
      </c>
      <c r="J67" s="17">
        <v>378</v>
      </c>
      <c r="K67" s="17" t="s">
        <v>91</v>
      </c>
      <c r="L67" s="17" t="s">
        <v>86</v>
      </c>
      <c r="M67" s="17" t="s">
        <v>72</v>
      </c>
      <c r="N67" s="17" t="s">
        <v>55</v>
      </c>
      <c r="O67" s="17" t="s">
        <v>136</v>
      </c>
      <c r="P67" s="17" t="s">
        <v>80</v>
      </c>
      <c r="Q67" s="20"/>
      <c r="R67" s="21">
        <v>35.9185597299074</v>
      </c>
      <c r="S67" s="21">
        <v>-78.881879477394193</v>
      </c>
      <c r="T67" s="22"/>
      <c r="U67" s="23">
        <v>7</v>
      </c>
      <c r="V67" s="23">
        <v>66217</v>
      </c>
      <c r="W67" s="23"/>
      <c r="X67" s="23"/>
      <c r="Y67" s="23">
        <v>14746</v>
      </c>
      <c r="Z67" s="23">
        <v>297328</v>
      </c>
      <c r="AA67" s="23">
        <v>7</v>
      </c>
      <c r="AB67" s="23">
        <v>45446</v>
      </c>
      <c r="AC67" s="23"/>
      <c r="AD67" s="23"/>
      <c r="AE67" s="23">
        <v>12873</v>
      </c>
      <c r="AF67" s="23">
        <v>160458</v>
      </c>
      <c r="AG67" s="24" t="s">
        <v>75</v>
      </c>
      <c r="AH67" s="23"/>
      <c r="AI67" s="26">
        <f t="shared" si="1"/>
        <v>0.37640000000000001</v>
      </c>
      <c r="AM67" s="27"/>
    </row>
    <row r="68" spans="1:39" ht="15" x14ac:dyDescent="0.25">
      <c r="A68" s="18">
        <v>69</v>
      </c>
      <c r="B68" s="18">
        <v>11</v>
      </c>
      <c r="C68" s="18" t="s">
        <v>376</v>
      </c>
      <c r="D68" s="71" t="s">
        <v>377</v>
      </c>
      <c r="E68" s="17">
        <v>2009</v>
      </c>
      <c r="F68" s="19" t="s">
        <v>49</v>
      </c>
      <c r="G68" s="17" t="s">
        <v>103</v>
      </c>
      <c r="H68" s="17" t="s">
        <v>67</v>
      </c>
      <c r="I68" s="17" t="s">
        <v>137</v>
      </c>
      <c r="J68" s="17">
        <v>1000</v>
      </c>
      <c r="K68" s="17" t="s">
        <v>117</v>
      </c>
      <c r="L68" s="17" t="s">
        <v>99</v>
      </c>
      <c r="M68" s="17" t="s">
        <v>72</v>
      </c>
      <c r="N68" s="17" t="s">
        <v>55</v>
      </c>
      <c r="O68" s="17" t="s">
        <v>138</v>
      </c>
      <c r="P68" s="17" t="s">
        <v>139</v>
      </c>
      <c r="Q68" s="20">
        <v>0.45</v>
      </c>
      <c r="R68" s="21">
        <v>38.998488999999999</v>
      </c>
      <c r="S68" s="21">
        <v>-77.028824999999998</v>
      </c>
      <c r="T68" s="22" t="s">
        <v>140</v>
      </c>
      <c r="U68" s="23">
        <v>5</v>
      </c>
      <c r="V68" s="23"/>
      <c r="W68" s="23"/>
      <c r="X68" s="23"/>
      <c r="Y68" s="23"/>
      <c r="Z68" s="23"/>
      <c r="AA68" s="23"/>
      <c r="AB68" s="23"/>
      <c r="AC68" s="23"/>
      <c r="AD68" s="23"/>
      <c r="AE68" s="23"/>
      <c r="AF68" s="23"/>
      <c r="AG68" s="24" t="s">
        <v>82</v>
      </c>
      <c r="AH68" s="23">
        <v>0</v>
      </c>
      <c r="AI68" s="25"/>
    </row>
    <row r="69" spans="1:39" ht="15" x14ac:dyDescent="0.25">
      <c r="A69" s="18">
        <v>70</v>
      </c>
      <c r="B69" s="18">
        <v>11</v>
      </c>
      <c r="C69" s="18" t="s">
        <v>376</v>
      </c>
      <c r="D69" s="71" t="s">
        <v>377</v>
      </c>
      <c r="E69" s="17">
        <v>2009</v>
      </c>
      <c r="F69" s="19" t="s">
        <v>49</v>
      </c>
      <c r="G69" s="17" t="s">
        <v>103</v>
      </c>
      <c r="H69" s="17" t="s">
        <v>67</v>
      </c>
      <c r="I69" s="17" t="s">
        <v>141</v>
      </c>
      <c r="J69" s="17">
        <v>1000</v>
      </c>
      <c r="K69" s="17" t="s">
        <v>117</v>
      </c>
      <c r="L69" s="17" t="s">
        <v>99</v>
      </c>
      <c r="M69" s="17" t="s">
        <v>72</v>
      </c>
      <c r="N69" s="17" t="s">
        <v>55</v>
      </c>
      <c r="O69" s="17" t="s">
        <v>142</v>
      </c>
      <c r="P69" s="17" t="s">
        <v>139</v>
      </c>
      <c r="Q69" s="20">
        <v>0.28000000000000003</v>
      </c>
      <c r="R69" s="21">
        <v>38.984022000000003</v>
      </c>
      <c r="S69" s="21">
        <v>-76.944393000000005</v>
      </c>
      <c r="T69" s="22" t="s">
        <v>140</v>
      </c>
      <c r="U69" s="23">
        <v>8</v>
      </c>
      <c r="V69" s="23"/>
      <c r="W69" s="23"/>
      <c r="X69" s="23"/>
      <c r="Y69" s="23"/>
      <c r="Z69" s="23"/>
      <c r="AA69" s="23"/>
      <c r="AB69" s="23"/>
      <c r="AC69" s="23"/>
      <c r="AD69" s="23"/>
      <c r="AE69" s="23"/>
      <c r="AF69" s="23"/>
      <c r="AG69" s="24" t="s">
        <v>82</v>
      </c>
      <c r="AH69" s="23">
        <v>57</v>
      </c>
      <c r="AI69" s="25"/>
    </row>
    <row r="70" spans="1:39" ht="15" x14ac:dyDescent="0.25">
      <c r="A70" s="18">
        <v>71</v>
      </c>
      <c r="B70" s="18">
        <v>11</v>
      </c>
      <c r="C70" s="18" t="s">
        <v>376</v>
      </c>
      <c r="D70" s="71" t="s">
        <v>377</v>
      </c>
      <c r="E70" s="17">
        <v>2009</v>
      </c>
      <c r="F70" s="19" t="s">
        <v>59</v>
      </c>
      <c r="G70" s="17" t="s">
        <v>103</v>
      </c>
      <c r="H70" s="17" t="s">
        <v>67</v>
      </c>
      <c r="I70" s="17" t="s">
        <v>141</v>
      </c>
      <c r="J70" s="17">
        <v>1000</v>
      </c>
      <c r="K70" s="17" t="s">
        <v>117</v>
      </c>
      <c r="L70" s="17" t="s">
        <v>99</v>
      </c>
      <c r="M70" s="17" t="s">
        <v>72</v>
      </c>
      <c r="N70" s="17" t="s">
        <v>55</v>
      </c>
      <c r="O70" s="17" t="s">
        <v>142</v>
      </c>
      <c r="P70" s="17" t="s">
        <v>139</v>
      </c>
      <c r="Q70" s="20">
        <v>0.28000000000000003</v>
      </c>
      <c r="R70" s="21">
        <v>38.984022000000003</v>
      </c>
      <c r="S70" s="21">
        <v>-76.944393000000005</v>
      </c>
      <c r="T70" s="22" t="s">
        <v>140</v>
      </c>
      <c r="U70" s="23">
        <v>8</v>
      </c>
      <c r="V70" s="23"/>
      <c r="W70" s="23"/>
      <c r="X70" s="23"/>
      <c r="Y70" s="23"/>
      <c r="Z70" s="23"/>
      <c r="AA70" s="23"/>
      <c r="AB70" s="23"/>
      <c r="AC70" s="23"/>
      <c r="AD70" s="23"/>
      <c r="AE70" s="23"/>
      <c r="AF70" s="23"/>
      <c r="AG70" s="24" t="s">
        <v>82</v>
      </c>
      <c r="AH70" s="23">
        <v>0</v>
      </c>
      <c r="AI70" s="25"/>
    </row>
    <row r="71" spans="1:39" ht="15" x14ac:dyDescent="0.25">
      <c r="A71" s="18">
        <v>72</v>
      </c>
      <c r="B71" s="18">
        <v>11</v>
      </c>
      <c r="C71" s="18" t="s">
        <v>376</v>
      </c>
      <c r="D71" s="71" t="s">
        <v>377</v>
      </c>
      <c r="E71" s="17">
        <v>2009</v>
      </c>
      <c r="F71" s="19" t="s">
        <v>59</v>
      </c>
      <c r="G71" s="17" t="s">
        <v>103</v>
      </c>
      <c r="H71" s="17" t="s">
        <v>67</v>
      </c>
      <c r="I71" s="17" t="s">
        <v>137</v>
      </c>
      <c r="J71" s="17">
        <v>1000</v>
      </c>
      <c r="K71" s="17" t="s">
        <v>117</v>
      </c>
      <c r="L71" s="17" t="s">
        <v>99</v>
      </c>
      <c r="M71" s="17" t="s">
        <v>72</v>
      </c>
      <c r="N71" s="17" t="s">
        <v>55</v>
      </c>
      <c r="O71" s="17" t="s">
        <v>138</v>
      </c>
      <c r="P71" s="17" t="s">
        <v>139</v>
      </c>
      <c r="Q71" s="20">
        <v>0.45</v>
      </c>
      <c r="R71" s="21">
        <v>38.998488999999999</v>
      </c>
      <c r="S71" s="21">
        <v>-77.028824999999998</v>
      </c>
      <c r="T71" s="22" t="s">
        <v>140</v>
      </c>
      <c r="U71" s="23">
        <v>5</v>
      </c>
      <c r="V71" s="23"/>
      <c r="W71" s="23"/>
      <c r="X71" s="23"/>
      <c r="Y71" s="23"/>
      <c r="Z71" s="23"/>
      <c r="AA71" s="23"/>
      <c r="AB71" s="23"/>
      <c r="AC71" s="23"/>
      <c r="AD71" s="23"/>
      <c r="AE71" s="23"/>
      <c r="AF71" s="23"/>
      <c r="AG71" s="24" t="s">
        <v>82</v>
      </c>
      <c r="AH71" s="23">
        <v>50</v>
      </c>
      <c r="AI71" s="25"/>
    </row>
    <row r="72" spans="1:39" ht="15" x14ac:dyDescent="0.25">
      <c r="A72" s="18">
        <v>73</v>
      </c>
      <c r="B72" s="18">
        <v>12</v>
      </c>
      <c r="C72" s="18" t="s">
        <v>379</v>
      </c>
      <c r="D72" s="71" t="s">
        <v>378</v>
      </c>
      <c r="E72" s="17">
        <v>2010</v>
      </c>
      <c r="F72" s="19" t="s">
        <v>49</v>
      </c>
      <c r="G72" s="17" t="s">
        <v>83</v>
      </c>
      <c r="H72" s="17" t="s">
        <v>67</v>
      </c>
      <c r="I72" s="17" t="s">
        <v>143</v>
      </c>
      <c r="J72" s="17">
        <v>378</v>
      </c>
      <c r="K72" s="17" t="s">
        <v>91</v>
      </c>
      <c r="L72" s="17" t="s">
        <v>86</v>
      </c>
      <c r="M72" s="17" t="s">
        <v>72</v>
      </c>
      <c r="N72" s="17" t="s">
        <v>55</v>
      </c>
      <c r="O72" s="17" t="s">
        <v>144</v>
      </c>
      <c r="P72" s="17" t="s">
        <v>80</v>
      </c>
      <c r="Q72" s="20"/>
      <c r="R72" s="21">
        <v>35.9185597299074</v>
      </c>
      <c r="S72" s="21">
        <v>-78.881879477394193</v>
      </c>
      <c r="T72" s="22">
        <v>2012</v>
      </c>
      <c r="U72" s="23">
        <v>8</v>
      </c>
      <c r="V72" s="23">
        <v>5904</v>
      </c>
      <c r="W72" s="23"/>
      <c r="X72" s="23"/>
      <c r="Y72" s="23">
        <v>1673</v>
      </c>
      <c r="Z72" s="23">
        <v>8846</v>
      </c>
      <c r="AA72" s="23">
        <v>8</v>
      </c>
      <c r="AB72" s="23">
        <v>5904</v>
      </c>
      <c r="AC72" s="23"/>
      <c r="AD72" s="23"/>
      <c r="AE72" s="23">
        <v>2914</v>
      </c>
      <c r="AF72" s="23">
        <v>11963</v>
      </c>
      <c r="AG72" s="24" t="s">
        <v>75</v>
      </c>
      <c r="AH72" s="23"/>
      <c r="AI72" s="26">
        <f t="shared" ref="AI72:AI77" si="2">ROUND(LN(V72)-LN(AB72),4)</f>
        <v>0</v>
      </c>
    </row>
    <row r="73" spans="1:39" ht="15" x14ac:dyDescent="0.25">
      <c r="A73" s="18">
        <v>74</v>
      </c>
      <c r="B73" s="18">
        <v>12</v>
      </c>
      <c r="C73" s="18" t="s">
        <v>379</v>
      </c>
      <c r="D73" s="71" t="s">
        <v>378</v>
      </c>
      <c r="E73" s="17">
        <v>2010</v>
      </c>
      <c r="F73" s="19" t="s">
        <v>49</v>
      </c>
      <c r="G73" s="17" t="s">
        <v>83</v>
      </c>
      <c r="H73" s="17" t="s">
        <v>67</v>
      </c>
      <c r="I73" s="17" t="s">
        <v>143</v>
      </c>
      <c r="J73" s="17">
        <v>378</v>
      </c>
      <c r="K73" s="17" t="s">
        <v>91</v>
      </c>
      <c r="L73" s="17" t="s">
        <v>86</v>
      </c>
      <c r="M73" s="17" t="s">
        <v>72</v>
      </c>
      <c r="N73" s="17" t="s">
        <v>55</v>
      </c>
      <c r="O73" s="17" t="s">
        <v>144</v>
      </c>
      <c r="P73" s="17" t="s">
        <v>80</v>
      </c>
      <c r="Q73" s="20"/>
      <c r="R73" s="21">
        <v>35.9185597299074</v>
      </c>
      <c r="S73" s="21">
        <v>-78.881879477394193</v>
      </c>
      <c r="T73" s="22">
        <v>2013</v>
      </c>
      <c r="U73" s="23">
        <v>8</v>
      </c>
      <c r="V73" s="23">
        <v>7112</v>
      </c>
      <c r="W73" s="23"/>
      <c r="X73" s="23"/>
      <c r="Y73" s="23">
        <v>1657</v>
      </c>
      <c r="Z73" s="23">
        <v>30521</v>
      </c>
      <c r="AA73" s="23">
        <v>8</v>
      </c>
      <c r="AB73" s="23">
        <v>4193</v>
      </c>
      <c r="AC73" s="23"/>
      <c r="AD73" s="23"/>
      <c r="AE73" s="23">
        <v>1620</v>
      </c>
      <c r="AF73" s="23">
        <v>10855</v>
      </c>
      <c r="AG73" s="24" t="s">
        <v>75</v>
      </c>
      <c r="AH73" s="23"/>
      <c r="AI73" s="26">
        <f t="shared" si="2"/>
        <v>0.52839999999999998</v>
      </c>
      <c r="AM73" s="27"/>
    </row>
    <row r="74" spans="1:39" ht="15" x14ac:dyDescent="0.25">
      <c r="A74" s="18">
        <v>75</v>
      </c>
      <c r="B74" s="18">
        <v>12</v>
      </c>
      <c r="C74" s="18" t="s">
        <v>379</v>
      </c>
      <c r="D74" s="71" t="s">
        <v>378</v>
      </c>
      <c r="E74" s="17">
        <v>2010</v>
      </c>
      <c r="F74" s="19" t="s">
        <v>76</v>
      </c>
      <c r="G74" s="17" t="s">
        <v>83</v>
      </c>
      <c r="H74" s="17" t="s">
        <v>67</v>
      </c>
      <c r="I74" s="17" t="s">
        <v>143</v>
      </c>
      <c r="J74" s="17">
        <v>378</v>
      </c>
      <c r="K74" s="17" t="s">
        <v>91</v>
      </c>
      <c r="L74" s="17" t="s">
        <v>86</v>
      </c>
      <c r="M74" s="17" t="s">
        <v>72</v>
      </c>
      <c r="N74" s="17" t="s">
        <v>55</v>
      </c>
      <c r="O74" s="17" t="s">
        <v>144</v>
      </c>
      <c r="P74" s="17" t="s">
        <v>80</v>
      </c>
      <c r="Q74" s="20"/>
      <c r="R74" s="21">
        <v>35.9185597299074</v>
      </c>
      <c r="S74" s="21">
        <v>-78.881879477394193</v>
      </c>
      <c r="T74" s="22">
        <v>2014</v>
      </c>
      <c r="U74" s="23">
        <v>8</v>
      </c>
      <c r="V74" s="23">
        <v>16262</v>
      </c>
      <c r="W74" s="23"/>
      <c r="X74" s="23"/>
      <c r="Y74" s="23">
        <v>3710</v>
      </c>
      <c r="Z74" s="23">
        <v>71280</v>
      </c>
      <c r="AA74" s="23">
        <v>8</v>
      </c>
      <c r="AB74" s="23">
        <v>29974</v>
      </c>
      <c r="AC74" s="23"/>
      <c r="AD74" s="23"/>
      <c r="AE74" s="23">
        <v>12864</v>
      </c>
      <c r="AF74" s="23">
        <v>69938</v>
      </c>
      <c r="AG74" s="24" t="s">
        <v>75</v>
      </c>
      <c r="AH74" s="23"/>
      <c r="AI74" s="26">
        <f t="shared" si="2"/>
        <v>-0.61150000000000004</v>
      </c>
    </row>
    <row r="75" spans="1:39" ht="15" x14ac:dyDescent="0.25">
      <c r="A75" s="18">
        <v>76</v>
      </c>
      <c r="B75" s="18">
        <v>12</v>
      </c>
      <c r="C75" s="18" t="s">
        <v>379</v>
      </c>
      <c r="D75" s="71" t="s">
        <v>378</v>
      </c>
      <c r="E75" s="17">
        <v>2010</v>
      </c>
      <c r="F75" s="19" t="s">
        <v>76</v>
      </c>
      <c r="G75" s="17" t="s">
        <v>83</v>
      </c>
      <c r="H75" s="17" t="s">
        <v>67</v>
      </c>
      <c r="I75" s="17" t="s">
        <v>143</v>
      </c>
      <c r="J75" s="17">
        <v>378</v>
      </c>
      <c r="K75" s="17" t="s">
        <v>91</v>
      </c>
      <c r="L75" s="17" t="s">
        <v>86</v>
      </c>
      <c r="M75" s="17" t="s">
        <v>72</v>
      </c>
      <c r="N75" s="17" t="s">
        <v>55</v>
      </c>
      <c r="O75" s="17" t="s">
        <v>144</v>
      </c>
      <c r="P75" s="17" t="s">
        <v>80</v>
      </c>
      <c r="Q75" s="20"/>
      <c r="R75" s="21">
        <v>35.9185597299074</v>
      </c>
      <c r="S75" s="21">
        <v>-78.881879477394193</v>
      </c>
      <c r="T75" s="22">
        <v>2015</v>
      </c>
      <c r="U75" s="23">
        <v>8</v>
      </c>
      <c r="V75" s="23">
        <v>30356</v>
      </c>
      <c r="W75" s="23"/>
      <c r="X75" s="23"/>
      <c r="Y75" s="23">
        <v>11735</v>
      </c>
      <c r="Z75" s="23">
        <v>78525</v>
      </c>
      <c r="AA75" s="23">
        <v>8</v>
      </c>
      <c r="AB75" s="23">
        <v>18189</v>
      </c>
      <c r="AC75" s="23"/>
      <c r="AD75" s="23"/>
      <c r="AE75" s="23">
        <v>7529</v>
      </c>
      <c r="AF75" s="23">
        <v>43942</v>
      </c>
      <c r="AG75" s="24" t="s">
        <v>75</v>
      </c>
      <c r="AH75" s="23"/>
      <c r="AI75" s="26">
        <f t="shared" si="2"/>
        <v>0.51219999999999999</v>
      </c>
    </row>
    <row r="76" spans="1:39" ht="15" x14ac:dyDescent="0.25">
      <c r="A76" s="18">
        <v>77</v>
      </c>
      <c r="B76" s="18">
        <v>12</v>
      </c>
      <c r="C76" s="18" t="s">
        <v>379</v>
      </c>
      <c r="D76" s="71" t="s">
        <v>378</v>
      </c>
      <c r="E76" s="17">
        <v>2010</v>
      </c>
      <c r="F76" s="19" t="s">
        <v>59</v>
      </c>
      <c r="G76" s="17" t="s">
        <v>83</v>
      </c>
      <c r="H76" s="17" t="s">
        <v>67</v>
      </c>
      <c r="I76" s="17" t="s">
        <v>143</v>
      </c>
      <c r="J76" s="17">
        <v>378</v>
      </c>
      <c r="K76" s="17" t="s">
        <v>91</v>
      </c>
      <c r="L76" s="17" t="s">
        <v>86</v>
      </c>
      <c r="M76" s="17" t="s">
        <v>72</v>
      </c>
      <c r="N76" s="17" t="s">
        <v>55</v>
      </c>
      <c r="O76" s="17" t="s">
        <v>144</v>
      </c>
      <c r="P76" s="17" t="s">
        <v>80</v>
      </c>
      <c r="Q76" s="20"/>
      <c r="R76" s="21">
        <v>35.9185597299074</v>
      </c>
      <c r="S76" s="21">
        <v>-78.881879477394193</v>
      </c>
      <c r="T76" s="22">
        <v>2010</v>
      </c>
      <c r="U76" s="23">
        <v>8</v>
      </c>
      <c r="V76" s="23">
        <v>43082</v>
      </c>
      <c r="W76" s="23"/>
      <c r="X76" s="23"/>
      <c r="Y76" s="23">
        <v>15482</v>
      </c>
      <c r="Z76" s="23">
        <v>119889</v>
      </c>
      <c r="AA76" s="23">
        <v>8</v>
      </c>
      <c r="AB76" s="23">
        <v>57677</v>
      </c>
      <c r="AC76" s="23"/>
      <c r="AD76" s="23"/>
      <c r="AE76" s="23">
        <v>25971</v>
      </c>
      <c r="AF76" s="23">
        <v>128090</v>
      </c>
      <c r="AG76" s="24" t="s">
        <v>75</v>
      </c>
      <c r="AH76" s="23"/>
      <c r="AI76" s="26">
        <f t="shared" si="2"/>
        <v>-0.2918</v>
      </c>
    </row>
    <row r="77" spans="1:39" ht="15" x14ac:dyDescent="0.25">
      <c r="A77" s="18">
        <v>78</v>
      </c>
      <c r="B77" s="18">
        <v>12</v>
      </c>
      <c r="C77" s="18" t="s">
        <v>379</v>
      </c>
      <c r="D77" s="71" t="s">
        <v>378</v>
      </c>
      <c r="E77" s="17">
        <v>2010</v>
      </c>
      <c r="F77" s="19" t="s">
        <v>59</v>
      </c>
      <c r="G77" s="17" t="s">
        <v>83</v>
      </c>
      <c r="H77" s="17" t="s">
        <v>67</v>
      </c>
      <c r="I77" s="17" t="s">
        <v>143</v>
      </c>
      <c r="J77" s="17">
        <v>378</v>
      </c>
      <c r="K77" s="17" t="s">
        <v>91</v>
      </c>
      <c r="L77" s="17" t="s">
        <v>86</v>
      </c>
      <c r="M77" s="17" t="s">
        <v>72</v>
      </c>
      <c r="N77" s="17" t="s">
        <v>55</v>
      </c>
      <c r="O77" s="17" t="s">
        <v>144</v>
      </c>
      <c r="P77" s="17" t="s">
        <v>80</v>
      </c>
      <c r="Q77" s="20"/>
      <c r="R77" s="21">
        <v>35.9185597299074</v>
      </c>
      <c r="S77" s="21">
        <v>-78.881879477394193</v>
      </c>
      <c r="T77" s="22">
        <v>2011</v>
      </c>
      <c r="U77" s="23">
        <v>8</v>
      </c>
      <c r="V77" s="23">
        <v>73055</v>
      </c>
      <c r="W77" s="23"/>
      <c r="X77" s="23"/>
      <c r="Y77" s="23">
        <v>25323</v>
      </c>
      <c r="Z77" s="23">
        <v>210761</v>
      </c>
      <c r="AA77" s="23">
        <v>8</v>
      </c>
      <c r="AB77" s="23">
        <v>51519</v>
      </c>
      <c r="AC77" s="23"/>
      <c r="AD77" s="23"/>
      <c r="AE77" s="23">
        <v>20760</v>
      </c>
      <c r="AF77" s="23">
        <v>127848</v>
      </c>
      <c r="AG77" s="24" t="s">
        <v>75</v>
      </c>
      <c r="AH77" s="23"/>
      <c r="AI77" s="26">
        <f t="shared" si="2"/>
        <v>0.3493</v>
      </c>
    </row>
    <row r="78" spans="1:39" ht="15" x14ac:dyDescent="0.25">
      <c r="A78" s="18">
        <v>79</v>
      </c>
      <c r="B78" s="18">
        <v>13</v>
      </c>
      <c r="C78" s="18" t="s">
        <v>380</v>
      </c>
      <c r="D78" s="71" t="s">
        <v>383</v>
      </c>
      <c r="E78" s="17">
        <v>2010</v>
      </c>
      <c r="F78" s="19" t="s">
        <v>76</v>
      </c>
      <c r="G78" s="17" t="s">
        <v>83</v>
      </c>
      <c r="H78" s="17" t="s">
        <v>67</v>
      </c>
      <c r="I78" s="17" t="s">
        <v>145</v>
      </c>
      <c r="J78" s="17">
        <v>606</v>
      </c>
      <c r="K78" s="17" t="s">
        <v>101</v>
      </c>
      <c r="L78" s="17" t="s">
        <v>102</v>
      </c>
      <c r="M78" s="17" t="s">
        <v>72</v>
      </c>
      <c r="N78" s="17" t="s">
        <v>55</v>
      </c>
      <c r="O78" s="17" t="s">
        <v>146</v>
      </c>
      <c r="P78" s="17" t="s">
        <v>80</v>
      </c>
      <c r="Q78" s="20">
        <v>1.9</v>
      </c>
      <c r="R78" s="21">
        <v>34.004183250648303</v>
      </c>
      <c r="S78" s="21">
        <v>-77.903174322587304</v>
      </c>
      <c r="T78" s="22" t="s">
        <v>147</v>
      </c>
      <c r="U78" s="23">
        <v>11</v>
      </c>
      <c r="V78" s="23">
        <v>758</v>
      </c>
      <c r="W78" s="23">
        <v>1534</v>
      </c>
      <c r="X78" s="23"/>
      <c r="Y78" s="23"/>
      <c r="Z78" s="23"/>
      <c r="AA78" s="23">
        <v>22</v>
      </c>
      <c r="AB78" s="23">
        <v>17</v>
      </c>
      <c r="AC78" s="23">
        <v>56</v>
      </c>
      <c r="AD78" s="23"/>
      <c r="AE78" s="23"/>
      <c r="AF78" s="23"/>
      <c r="AG78" s="24" t="s">
        <v>75</v>
      </c>
      <c r="AH78" s="23"/>
      <c r="AI78" s="26">
        <f t="shared" ref="AI78:AI99" si="3">ROUND(LN(V78)-LN(AB78),4)</f>
        <v>3.7974999999999999</v>
      </c>
    </row>
    <row r="79" spans="1:39" ht="15" x14ac:dyDescent="0.25">
      <c r="A79" s="18">
        <v>80</v>
      </c>
      <c r="B79" s="18">
        <v>13</v>
      </c>
      <c r="C79" s="18" t="s">
        <v>380</v>
      </c>
      <c r="D79" s="71" t="s">
        <v>383</v>
      </c>
      <c r="E79" s="17">
        <v>2010</v>
      </c>
      <c r="F79" s="19" t="s">
        <v>76</v>
      </c>
      <c r="G79" s="17" t="s">
        <v>83</v>
      </c>
      <c r="H79" s="17" t="s">
        <v>67</v>
      </c>
      <c r="I79" s="17" t="s">
        <v>145</v>
      </c>
      <c r="J79" s="17">
        <v>606</v>
      </c>
      <c r="K79" s="17" t="s">
        <v>101</v>
      </c>
      <c r="L79" s="17" t="s">
        <v>102</v>
      </c>
      <c r="M79" s="17" t="s">
        <v>72</v>
      </c>
      <c r="N79" s="17" t="s">
        <v>55</v>
      </c>
      <c r="O79" s="17" t="s">
        <v>146</v>
      </c>
      <c r="P79" s="17" t="s">
        <v>80</v>
      </c>
      <c r="Q79" s="20">
        <v>3.2</v>
      </c>
      <c r="R79" s="21">
        <v>34.004183250648303</v>
      </c>
      <c r="S79" s="21">
        <v>-77.903174322587304</v>
      </c>
      <c r="T79" s="22" t="s">
        <v>147</v>
      </c>
      <c r="U79" s="23">
        <v>9</v>
      </c>
      <c r="V79" s="23">
        <v>387</v>
      </c>
      <c r="W79" s="23">
        <v>329</v>
      </c>
      <c r="X79" s="23"/>
      <c r="Y79" s="23"/>
      <c r="Z79" s="23"/>
      <c r="AA79" s="23">
        <v>24</v>
      </c>
      <c r="AB79" s="23">
        <v>57</v>
      </c>
      <c r="AC79" s="23">
        <v>179</v>
      </c>
      <c r="AD79" s="23"/>
      <c r="AE79" s="23"/>
      <c r="AF79" s="23"/>
      <c r="AG79" s="24" t="s">
        <v>75</v>
      </c>
      <c r="AH79" s="23"/>
      <c r="AI79" s="26">
        <f t="shared" si="3"/>
        <v>1.9154</v>
      </c>
    </row>
    <row r="80" spans="1:39" ht="15" x14ac:dyDescent="0.25">
      <c r="A80" s="18">
        <v>81</v>
      </c>
      <c r="B80" s="18">
        <v>14</v>
      </c>
      <c r="C80" s="18" t="s">
        <v>381</v>
      </c>
      <c r="D80" s="71" t="s">
        <v>382</v>
      </c>
      <c r="E80" s="17">
        <v>2010</v>
      </c>
      <c r="F80" s="19" t="s">
        <v>49</v>
      </c>
      <c r="G80" s="17" t="s">
        <v>83</v>
      </c>
      <c r="H80" s="17" t="s">
        <v>67</v>
      </c>
      <c r="I80" s="17" t="s">
        <v>148</v>
      </c>
      <c r="J80" s="17">
        <v>656</v>
      </c>
      <c r="K80" s="17" t="s">
        <v>98</v>
      </c>
      <c r="L80" s="17" t="s">
        <v>99</v>
      </c>
      <c r="M80" s="17" t="s">
        <v>72</v>
      </c>
      <c r="N80" s="17" t="s">
        <v>55</v>
      </c>
      <c r="O80" s="17" t="s">
        <v>149</v>
      </c>
      <c r="P80" s="17" t="s">
        <v>150</v>
      </c>
      <c r="Q80" s="20">
        <v>18.2</v>
      </c>
      <c r="R80" s="21">
        <v>40.036797999999997</v>
      </c>
      <c r="S80" s="21">
        <v>-75.342384999999993</v>
      </c>
      <c r="T80" s="22" t="s">
        <v>151</v>
      </c>
      <c r="U80" s="23">
        <v>33</v>
      </c>
      <c r="V80" s="23">
        <v>3226</v>
      </c>
      <c r="W80" s="23">
        <v>8938</v>
      </c>
      <c r="X80" s="23"/>
      <c r="Y80" s="23"/>
      <c r="Z80" s="23"/>
      <c r="AA80" s="23">
        <v>21</v>
      </c>
      <c r="AB80" s="23">
        <v>418</v>
      </c>
      <c r="AC80" s="23">
        <v>661</v>
      </c>
      <c r="AD80" s="23"/>
      <c r="AE80" s="23"/>
      <c r="AF80" s="23"/>
      <c r="AG80" s="24" t="s">
        <v>75</v>
      </c>
      <c r="AH80" s="23"/>
      <c r="AI80" s="26">
        <f t="shared" si="3"/>
        <v>2.0434999999999999</v>
      </c>
      <c r="AM80" s="27"/>
    </row>
    <row r="81" spans="1:39" ht="15" x14ac:dyDescent="0.25">
      <c r="A81" s="18">
        <v>82</v>
      </c>
      <c r="B81" s="18">
        <v>14</v>
      </c>
      <c r="C81" s="18" t="s">
        <v>381</v>
      </c>
      <c r="D81" s="71" t="s">
        <v>382</v>
      </c>
      <c r="E81" s="17">
        <v>2010</v>
      </c>
      <c r="F81" s="19" t="s">
        <v>49</v>
      </c>
      <c r="G81" s="17" t="s">
        <v>83</v>
      </c>
      <c r="H81" s="17" t="s">
        <v>67</v>
      </c>
      <c r="I81" s="17" t="s">
        <v>148</v>
      </c>
      <c r="J81" s="17">
        <v>656</v>
      </c>
      <c r="K81" s="17" t="s">
        <v>98</v>
      </c>
      <c r="L81" s="17" t="s">
        <v>99</v>
      </c>
      <c r="M81" s="17" t="s">
        <v>72</v>
      </c>
      <c r="N81" s="17" t="s">
        <v>55</v>
      </c>
      <c r="O81" s="17" t="s">
        <v>149</v>
      </c>
      <c r="P81" s="17" t="s">
        <v>150</v>
      </c>
      <c r="Q81" s="20">
        <v>18.2</v>
      </c>
      <c r="R81" s="21">
        <v>40.036797999999997</v>
      </c>
      <c r="S81" s="21">
        <v>-75.342384999999993</v>
      </c>
      <c r="T81" s="22" t="s">
        <v>151</v>
      </c>
      <c r="U81" s="23"/>
      <c r="V81" s="23">
        <v>70</v>
      </c>
      <c r="W81" s="23"/>
      <c r="X81" s="23"/>
      <c r="Y81" s="23"/>
      <c r="Z81" s="23"/>
      <c r="AA81" s="23"/>
      <c r="AB81" s="23">
        <v>30</v>
      </c>
      <c r="AC81" s="23"/>
      <c r="AD81" s="23"/>
      <c r="AE81" s="23"/>
      <c r="AF81" s="23"/>
      <c r="AG81" s="24" t="s">
        <v>152</v>
      </c>
      <c r="AH81" s="23"/>
      <c r="AI81" s="26">
        <f t="shared" si="3"/>
        <v>0.84730000000000005</v>
      </c>
      <c r="AM81" s="27"/>
    </row>
    <row r="82" spans="1:39" ht="15" x14ac:dyDescent="0.25">
      <c r="A82" s="18">
        <v>83</v>
      </c>
      <c r="B82" s="18">
        <v>15</v>
      </c>
      <c r="C82" s="17" t="s">
        <v>384</v>
      </c>
      <c r="D82" s="72" t="s">
        <v>385</v>
      </c>
      <c r="E82" s="17">
        <v>2011</v>
      </c>
      <c r="F82" s="19" t="s">
        <v>49</v>
      </c>
      <c r="G82" s="17" t="s">
        <v>50</v>
      </c>
      <c r="H82" s="17" t="s">
        <v>51</v>
      </c>
      <c r="I82" s="17" t="s">
        <v>153</v>
      </c>
      <c r="J82" s="17">
        <v>528</v>
      </c>
      <c r="K82" s="17" t="s">
        <v>154</v>
      </c>
      <c r="L82" s="17" t="s">
        <v>50</v>
      </c>
      <c r="M82" s="17" t="s">
        <v>54</v>
      </c>
      <c r="N82" s="17" t="s">
        <v>107</v>
      </c>
      <c r="O82" s="17" t="s">
        <v>155</v>
      </c>
      <c r="P82" s="17" t="s">
        <v>127</v>
      </c>
      <c r="Q82" s="20"/>
      <c r="R82" s="21">
        <v>30.31</v>
      </c>
      <c r="S82" s="21">
        <v>-96.24</v>
      </c>
      <c r="T82" s="22" t="s">
        <v>156</v>
      </c>
      <c r="U82" s="23">
        <v>23</v>
      </c>
      <c r="V82" s="23">
        <v>62469</v>
      </c>
      <c r="W82" s="23">
        <v>170689</v>
      </c>
      <c r="X82" s="23"/>
      <c r="Y82" s="23">
        <v>140</v>
      </c>
      <c r="Z82" s="23">
        <v>800000</v>
      </c>
      <c r="AA82" s="23">
        <v>18</v>
      </c>
      <c r="AB82" s="23">
        <v>20210</v>
      </c>
      <c r="AC82" s="23">
        <v>43379</v>
      </c>
      <c r="AD82" s="23"/>
      <c r="AE82" s="23">
        <v>980</v>
      </c>
      <c r="AF82" s="23">
        <v>181000</v>
      </c>
      <c r="AG82" s="24" t="s">
        <v>82</v>
      </c>
      <c r="AH82" s="23"/>
      <c r="AI82" s="26">
        <f t="shared" si="3"/>
        <v>1.1285000000000001</v>
      </c>
    </row>
    <row r="83" spans="1:39" ht="15" x14ac:dyDescent="0.25">
      <c r="A83" s="18">
        <v>84</v>
      </c>
      <c r="B83" s="18">
        <v>15</v>
      </c>
      <c r="C83" s="17" t="s">
        <v>384</v>
      </c>
      <c r="D83" s="72" t="s">
        <v>385</v>
      </c>
      <c r="E83" s="17">
        <v>2011</v>
      </c>
      <c r="F83" s="19" t="s">
        <v>49</v>
      </c>
      <c r="G83" s="17" t="s">
        <v>50</v>
      </c>
      <c r="H83" s="17" t="s">
        <v>51</v>
      </c>
      <c r="I83" s="17" t="s">
        <v>153</v>
      </c>
      <c r="J83" s="17">
        <v>528</v>
      </c>
      <c r="K83" s="17" t="s">
        <v>154</v>
      </c>
      <c r="L83" s="17" t="s">
        <v>50</v>
      </c>
      <c r="M83" s="17" t="s">
        <v>54</v>
      </c>
      <c r="N83" s="17" t="s">
        <v>107</v>
      </c>
      <c r="O83" s="17" t="s">
        <v>157</v>
      </c>
      <c r="P83" s="17" t="s">
        <v>127</v>
      </c>
      <c r="Q83" s="20"/>
      <c r="R83" s="21">
        <v>28.6</v>
      </c>
      <c r="S83" s="21">
        <v>-97.21</v>
      </c>
      <c r="T83" s="22" t="s">
        <v>156</v>
      </c>
      <c r="U83" s="23">
        <v>9</v>
      </c>
      <c r="V83" s="23">
        <v>4475</v>
      </c>
      <c r="W83" s="23">
        <v>3288</v>
      </c>
      <c r="X83" s="23"/>
      <c r="Y83" s="23"/>
      <c r="Z83" s="23"/>
      <c r="AA83" s="23">
        <v>10</v>
      </c>
      <c r="AB83" s="23">
        <v>6286</v>
      </c>
      <c r="AC83" s="23">
        <v>9241</v>
      </c>
      <c r="AD83" s="23"/>
      <c r="AE83" s="23"/>
      <c r="AF83" s="23"/>
      <c r="AG83" s="24" t="s">
        <v>82</v>
      </c>
      <c r="AH83" s="23"/>
      <c r="AI83" s="26">
        <f t="shared" si="3"/>
        <v>-0.33979999999999999</v>
      </c>
    </row>
    <row r="84" spans="1:39" ht="15" x14ac:dyDescent="0.25">
      <c r="A84" s="18">
        <v>85</v>
      </c>
      <c r="B84" s="18">
        <v>15</v>
      </c>
      <c r="C84" s="17" t="s">
        <v>384</v>
      </c>
      <c r="D84" s="72" t="s">
        <v>385</v>
      </c>
      <c r="E84" s="17">
        <v>2011</v>
      </c>
      <c r="F84" s="19" t="s">
        <v>49</v>
      </c>
      <c r="G84" s="17" t="s">
        <v>50</v>
      </c>
      <c r="H84" s="17" t="s">
        <v>51</v>
      </c>
      <c r="I84" s="17" t="s">
        <v>158</v>
      </c>
      <c r="J84" s="17">
        <v>528</v>
      </c>
      <c r="K84" s="17" t="s">
        <v>154</v>
      </c>
      <c r="L84" s="17" t="s">
        <v>50</v>
      </c>
      <c r="M84" s="17" t="s">
        <v>54</v>
      </c>
      <c r="N84" s="17" t="s">
        <v>107</v>
      </c>
      <c r="O84" s="17" t="s">
        <v>126</v>
      </c>
      <c r="P84" s="17" t="s">
        <v>127</v>
      </c>
      <c r="Q84" s="20"/>
      <c r="R84" s="21">
        <v>31.28</v>
      </c>
      <c r="S84" s="21">
        <v>-96.52</v>
      </c>
      <c r="T84" s="22" t="s">
        <v>156</v>
      </c>
      <c r="U84" s="23">
        <v>15</v>
      </c>
      <c r="V84" s="23">
        <v>51548</v>
      </c>
      <c r="W84" s="23">
        <v>161587</v>
      </c>
      <c r="X84" s="23"/>
      <c r="Y84" s="23"/>
      <c r="Z84" s="23"/>
      <c r="AA84" s="23">
        <v>15</v>
      </c>
      <c r="AB84" s="23">
        <v>5932</v>
      </c>
      <c r="AC84" s="23">
        <v>5737</v>
      </c>
      <c r="AD84" s="23"/>
      <c r="AE84" s="23"/>
      <c r="AF84" s="23"/>
      <c r="AG84" s="24" t="s">
        <v>82</v>
      </c>
      <c r="AH84" s="23"/>
      <c r="AI84" s="26">
        <f t="shared" si="3"/>
        <v>2.1621999999999999</v>
      </c>
      <c r="AM84" s="27"/>
    </row>
    <row r="85" spans="1:39" ht="15" x14ac:dyDescent="0.25">
      <c r="A85" s="18">
        <v>86</v>
      </c>
      <c r="B85" s="18">
        <v>15</v>
      </c>
      <c r="C85" s="17" t="s">
        <v>384</v>
      </c>
      <c r="D85" s="72" t="s">
        <v>385</v>
      </c>
      <c r="E85" s="17">
        <v>2011</v>
      </c>
      <c r="F85" s="19" t="s">
        <v>49</v>
      </c>
      <c r="G85" s="17" t="s">
        <v>50</v>
      </c>
      <c r="H85" s="17" t="s">
        <v>51</v>
      </c>
      <c r="I85" s="17" t="s">
        <v>159</v>
      </c>
      <c r="J85" s="17">
        <v>614</v>
      </c>
      <c r="K85" s="17" t="s">
        <v>125</v>
      </c>
      <c r="L85" s="17" t="s">
        <v>50</v>
      </c>
      <c r="M85" s="17" t="s">
        <v>72</v>
      </c>
      <c r="N85" s="17" t="s">
        <v>107</v>
      </c>
      <c r="O85" s="17" t="s">
        <v>160</v>
      </c>
      <c r="P85" s="17" t="s">
        <v>127</v>
      </c>
      <c r="Q85" s="20">
        <f>13*4</f>
        <v>52</v>
      </c>
      <c r="R85" s="21">
        <v>29.53</v>
      </c>
      <c r="S85" s="21">
        <v>-97.45</v>
      </c>
      <c r="T85" s="22" t="s">
        <v>147</v>
      </c>
      <c r="U85" s="23">
        <v>48</v>
      </c>
      <c r="V85" s="23">
        <v>161</v>
      </c>
      <c r="W85" s="23"/>
      <c r="X85" s="23"/>
      <c r="Y85" s="23"/>
      <c r="Z85" s="23"/>
      <c r="AA85" s="23">
        <v>36</v>
      </c>
      <c r="AB85" s="23">
        <v>470</v>
      </c>
      <c r="AC85" s="23"/>
      <c r="AD85" s="23"/>
      <c r="AE85" s="23"/>
      <c r="AF85" s="23"/>
      <c r="AG85" s="24" t="s">
        <v>82</v>
      </c>
      <c r="AH85" s="23"/>
      <c r="AI85" s="26">
        <f t="shared" si="3"/>
        <v>-1.0712999999999999</v>
      </c>
      <c r="AM85" s="27"/>
    </row>
    <row r="86" spans="1:39" ht="15" x14ac:dyDescent="0.25">
      <c r="A86" s="18">
        <v>87</v>
      </c>
      <c r="B86" s="18">
        <v>16</v>
      </c>
      <c r="C86" s="18" t="s">
        <v>386</v>
      </c>
      <c r="D86" s="71" t="s">
        <v>387</v>
      </c>
      <c r="E86" s="17">
        <v>2012</v>
      </c>
      <c r="F86" s="19" t="s">
        <v>49</v>
      </c>
      <c r="G86" s="17" t="s">
        <v>103</v>
      </c>
      <c r="H86" s="17" t="s">
        <v>67</v>
      </c>
      <c r="I86" s="17" t="s">
        <v>132</v>
      </c>
      <c r="J86" s="17">
        <v>378</v>
      </c>
      <c r="K86" s="17" t="s">
        <v>91</v>
      </c>
      <c r="L86" s="17" t="s">
        <v>86</v>
      </c>
      <c r="M86" s="17" t="s">
        <v>72</v>
      </c>
      <c r="N86" s="17" t="s">
        <v>107</v>
      </c>
      <c r="O86" s="17" t="s">
        <v>121</v>
      </c>
      <c r="P86" s="17" t="s">
        <v>80</v>
      </c>
      <c r="Q86" s="20">
        <v>14.8</v>
      </c>
      <c r="R86" s="28">
        <v>34.198250000000002</v>
      </c>
      <c r="S86" s="28">
        <v>-77.836381000000003</v>
      </c>
      <c r="T86" s="22" t="s">
        <v>161</v>
      </c>
      <c r="U86" s="23">
        <v>18</v>
      </c>
      <c r="V86" s="23">
        <v>1273</v>
      </c>
      <c r="W86" s="23">
        <v>19639</v>
      </c>
      <c r="X86" s="23"/>
      <c r="Y86" s="23"/>
      <c r="Z86" s="23"/>
      <c r="AA86" s="23">
        <v>18</v>
      </c>
      <c r="AB86" s="23">
        <v>60</v>
      </c>
      <c r="AC86" s="23">
        <v>843</v>
      </c>
      <c r="AD86" s="23"/>
      <c r="AE86" s="23"/>
      <c r="AF86" s="23"/>
      <c r="AG86" s="24" t="s">
        <v>75</v>
      </c>
      <c r="AH86" s="23"/>
      <c r="AI86" s="26">
        <f t="shared" si="3"/>
        <v>3.0548000000000002</v>
      </c>
    </row>
    <row r="87" spans="1:39" ht="15" x14ac:dyDescent="0.25">
      <c r="A87" s="18">
        <v>88</v>
      </c>
      <c r="B87" s="18">
        <v>16</v>
      </c>
      <c r="C87" s="18" t="s">
        <v>386</v>
      </c>
      <c r="D87" s="71" t="s">
        <v>387</v>
      </c>
      <c r="E87" s="17">
        <v>2012</v>
      </c>
      <c r="F87" s="19" t="s">
        <v>49</v>
      </c>
      <c r="G87" s="17" t="s">
        <v>83</v>
      </c>
      <c r="H87" s="17" t="s">
        <v>67</v>
      </c>
      <c r="I87" s="17" t="s">
        <v>132</v>
      </c>
      <c r="J87" s="17">
        <v>378</v>
      </c>
      <c r="K87" s="17" t="s">
        <v>91</v>
      </c>
      <c r="L87" s="17" t="s">
        <v>86</v>
      </c>
      <c r="M87" s="17" t="s">
        <v>72</v>
      </c>
      <c r="N87" s="17" t="s">
        <v>68</v>
      </c>
      <c r="O87" s="17" t="s">
        <v>121</v>
      </c>
      <c r="P87" s="17" t="s">
        <v>80</v>
      </c>
      <c r="Q87" s="20">
        <v>7.6</v>
      </c>
      <c r="R87" s="28">
        <v>34.198250000000002</v>
      </c>
      <c r="S87" s="28">
        <v>-77.836381000000003</v>
      </c>
      <c r="T87" s="22" t="s">
        <v>161</v>
      </c>
      <c r="U87" s="23">
        <v>15</v>
      </c>
      <c r="V87" s="23">
        <v>2483</v>
      </c>
      <c r="W87" s="23">
        <v>6555</v>
      </c>
      <c r="X87" s="23"/>
      <c r="Y87" s="23"/>
      <c r="Z87" s="23"/>
      <c r="AA87" s="23">
        <v>15</v>
      </c>
      <c r="AB87" s="23">
        <v>62</v>
      </c>
      <c r="AC87" s="23">
        <v>5082</v>
      </c>
      <c r="AD87" s="23"/>
      <c r="AE87" s="23"/>
      <c r="AF87" s="23"/>
      <c r="AG87" s="24" t="s">
        <v>75</v>
      </c>
      <c r="AH87" s="23"/>
      <c r="AI87" s="26">
        <f t="shared" si="3"/>
        <v>3.6901000000000002</v>
      </c>
    </row>
    <row r="88" spans="1:39" ht="15" x14ac:dyDescent="0.25">
      <c r="A88" s="18">
        <v>89</v>
      </c>
      <c r="B88" s="18">
        <v>16</v>
      </c>
      <c r="C88" s="18" t="s">
        <v>386</v>
      </c>
      <c r="D88" s="71" t="s">
        <v>387</v>
      </c>
      <c r="E88" s="17">
        <v>2012</v>
      </c>
      <c r="F88" s="19" t="s">
        <v>49</v>
      </c>
      <c r="G88" s="17" t="s">
        <v>83</v>
      </c>
      <c r="H88" s="17" t="s">
        <v>67</v>
      </c>
      <c r="I88" s="17" t="s">
        <v>162</v>
      </c>
      <c r="J88" s="17">
        <v>656</v>
      </c>
      <c r="K88" s="17" t="s">
        <v>98</v>
      </c>
      <c r="L88" s="17" t="s">
        <v>99</v>
      </c>
      <c r="M88" s="17" t="s">
        <v>72</v>
      </c>
      <c r="N88" s="17" t="s">
        <v>68</v>
      </c>
      <c r="O88" s="17" t="s">
        <v>121</v>
      </c>
      <c r="P88" s="17" t="s">
        <v>80</v>
      </c>
      <c r="Q88" s="20">
        <v>2</v>
      </c>
      <c r="R88" s="28">
        <v>34.198250000000002</v>
      </c>
      <c r="S88" s="28">
        <v>-77.836381000000003</v>
      </c>
      <c r="T88" s="22" t="s">
        <v>161</v>
      </c>
      <c r="U88" s="23">
        <v>18</v>
      </c>
      <c r="V88" s="23">
        <v>425</v>
      </c>
      <c r="W88" s="23">
        <v>2516</v>
      </c>
      <c r="X88" s="23"/>
      <c r="Y88" s="23"/>
      <c r="Z88" s="23"/>
      <c r="AA88" s="23">
        <v>18</v>
      </c>
      <c r="AB88" s="23">
        <v>503</v>
      </c>
      <c r="AC88" s="23">
        <v>6335</v>
      </c>
      <c r="AD88" s="23"/>
      <c r="AE88" s="23"/>
      <c r="AF88" s="23"/>
      <c r="AG88" s="24" t="s">
        <v>75</v>
      </c>
      <c r="AH88" s="23"/>
      <c r="AI88" s="26">
        <f t="shared" si="3"/>
        <v>-0.16850000000000001</v>
      </c>
    </row>
    <row r="89" spans="1:39" ht="15" x14ac:dyDescent="0.25">
      <c r="A89" s="18">
        <v>90</v>
      </c>
      <c r="B89" s="18">
        <v>16</v>
      </c>
      <c r="C89" s="18" t="s">
        <v>386</v>
      </c>
      <c r="D89" s="71" t="s">
        <v>387</v>
      </c>
      <c r="E89" s="17">
        <v>2012</v>
      </c>
      <c r="F89" s="19" t="s">
        <v>49</v>
      </c>
      <c r="G89" s="17" t="s">
        <v>103</v>
      </c>
      <c r="H89" s="17" t="s">
        <v>67</v>
      </c>
      <c r="I89" s="17" t="s">
        <v>162</v>
      </c>
      <c r="J89" s="17">
        <v>656</v>
      </c>
      <c r="K89" s="17" t="s">
        <v>98</v>
      </c>
      <c r="L89" s="17" t="s">
        <v>99</v>
      </c>
      <c r="M89" s="17" t="s">
        <v>72</v>
      </c>
      <c r="N89" s="17" t="s">
        <v>107</v>
      </c>
      <c r="O89" s="17" t="s">
        <v>121</v>
      </c>
      <c r="P89" s="17" t="s">
        <v>80</v>
      </c>
      <c r="Q89" s="20">
        <v>12.7</v>
      </c>
      <c r="R89" s="28">
        <v>34.198250000000002</v>
      </c>
      <c r="S89" s="28">
        <v>-77.836381000000003</v>
      </c>
      <c r="T89" s="22" t="s">
        <v>161</v>
      </c>
      <c r="U89" s="23">
        <v>18</v>
      </c>
      <c r="V89" s="23">
        <v>834</v>
      </c>
      <c r="W89" s="23">
        <v>3833</v>
      </c>
      <c r="X89" s="23"/>
      <c r="Y89" s="23"/>
      <c r="Z89" s="23"/>
      <c r="AA89" s="23">
        <v>18</v>
      </c>
      <c r="AB89" s="23">
        <v>826</v>
      </c>
      <c r="AC89" s="23">
        <v>9870</v>
      </c>
      <c r="AD89" s="23"/>
      <c r="AE89" s="23"/>
      <c r="AF89" s="23"/>
      <c r="AG89" s="24" t="s">
        <v>75</v>
      </c>
      <c r="AH89" s="23"/>
      <c r="AI89" s="26">
        <f t="shared" si="3"/>
        <v>9.5999999999999992E-3</v>
      </c>
    </row>
    <row r="90" spans="1:39" ht="15" x14ac:dyDescent="0.25">
      <c r="A90" s="18">
        <v>91</v>
      </c>
      <c r="B90" s="18">
        <v>16</v>
      </c>
      <c r="C90" s="18" t="s">
        <v>386</v>
      </c>
      <c r="D90" s="71" t="s">
        <v>387</v>
      </c>
      <c r="E90" s="17">
        <v>2012</v>
      </c>
      <c r="F90" s="19" t="s">
        <v>49</v>
      </c>
      <c r="G90" s="17" t="s">
        <v>103</v>
      </c>
      <c r="H90" s="17" t="s">
        <v>67</v>
      </c>
      <c r="I90" s="17" t="s">
        <v>117</v>
      </c>
      <c r="J90" s="17">
        <v>1000</v>
      </c>
      <c r="K90" s="17" t="s">
        <v>117</v>
      </c>
      <c r="L90" s="17" t="s">
        <v>99</v>
      </c>
      <c r="M90" s="17" t="s">
        <v>72</v>
      </c>
      <c r="N90" s="17" t="s">
        <v>107</v>
      </c>
      <c r="O90" s="17" t="s">
        <v>121</v>
      </c>
      <c r="P90" s="17" t="s">
        <v>80</v>
      </c>
      <c r="Q90" s="20">
        <v>0.05</v>
      </c>
      <c r="R90" s="28">
        <v>34.198250000000002</v>
      </c>
      <c r="S90" s="28">
        <v>-77.836381000000003</v>
      </c>
      <c r="T90" s="22" t="s">
        <v>161</v>
      </c>
      <c r="U90" s="23">
        <v>20</v>
      </c>
      <c r="V90" s="23">
        <v>130</v>
      </c>
      <c r="W90" s="23">
        <v>2106</v>
      </c>
      <c r="X90" s="23"/>
      <c r="Y90" s="23"/>
      <c r="Z90" s="23"/>
      <c r="AA90" s="23">
        <v>20</v>
      </c>
      <c r="AB90" s="23">
        <v>284</v>
      </c>
      <c r="AC90" s="23">
        <v>5632</v>
      </c>
      <c r="AD90" s="23"/>
      <c r="AE90" s="23"/>
      <c r="AF90" s="23"/>
      <c r="AG90" s="24" t="s">
        <v>75</v>
      </c>
      <c r="AH90" s="23"/>
      <c r="AI90" s="26">
        <f t="shared" si="3"/>
        <v>-0.78139999999999998</v>
      </c>
    </row>
    <row r="91" spans="1:39" ht="15" x14ac:dyDescent="0.25">
      <c r="A91" s="18">
        <v>92</v>
      </c>
      <c r="B91" s="18">
        <v>16</v>
      </c>
      <c r="C91" s="18" t="s">
        <v>386</v>
      </c>
      <c r="D91" s="71" t="s">
        <v>387</v>
      </c>
      <c r="E91" s="17">
        <v>2012</v>
      </c>
      <c r="F91" s="19" t="s">
        <v>49</v>
      </c>
      <c r="G91" s="17" t="s">
        <v>103</v>
      </c>
      <c r="H91" s="17" t="s">
        <v>67</v>
      </c>
      <c r="I91" s="17" t="s">
        <v>117</v>
      </c>
      <c r="J91" s="17">
        <v>1000</v>
      </c>
      <c r="K91" s="17" t="s">
        <v>117</v>
      </c>
      <c r="L91" s="17" t="s">
        <v>99</v>
      </c>
      <c r="M91" s="17" t="s">
        <v>72</v>
      </c>
      <c r="N91" s="17" t="s">
        <v>107</v>
      </c>
      <c r="O91" s="17" t="s">
        <v>121</v>
      </c>
      <c r="P91" s="17" t="s">
        <v>80</v>
      </c>
      <c r="Q91" s="20">
        <v>0.1</v>
      </c>
      <c r="R91" s="28">
        <v>34.198250000000002</v>
      </c>
      <c r="S91" s="28">
        <v>-77.836381000000003</v>
      </c>
      <c r="T91" s="22" t="s">
        <v>161</v>
      </c>
      <c r="U91" s="23">
        <v>20</v>
      </c>
      <c r="V91" s="23">
        <v>130</v>
      </c>
      <c r="W91" s="23">
        <v>2106</v>
      </c>
      <c r="X91" s="23"/>
      <c r="Y91" s="23"/>
      <c r="Z91" s="23"/>
      <c r="AA91" s="23">
        <v>20</v>
      </c>
      <c r="AB91" s="23">
        <v>39</v>
      </c>
      <c r="AC91" s="23">
        <v>1959</v>
      </c>
      <c r="AD91" s="23"/>
      <c r="AE91" s="23"/>
      <c r="AF91" s="23"/>
      <c r="AG91" s="24" t="s">
        <v>75</v>
      </c>
      <c r="AH91" s="23"/>
      <c r="AI91" s="26">
        <f t="shared" si="3"/>
        <v>1.204</v>
      </c>
    </row>
    <row r="92" spans="1:39" ht="15" x14ac:dyDescent="0.25">
      <c r="A92" s="18">
        <v>93</v>
      </c>
      <c r="B92" s="18">
        <v>16</v>
      </c>
      <c r="C92" s="18" t="s">
        <v>386</v>
      </c>
      <c r="D92" s="71" t="s">
        <v>387</v>
      </c>
      <c r="E92" s="17">
        <v>2012</v>
      </c>
      <c r="F92" s="19" t="s">
        <v>76</v>
      </c>
      <c r="G92" s="17" t="s">
        <v>103</v>
      </c>
      <c r="H92" s="17" t="s">
        <v>67</v>
      </c>
      <c r="I92" s="17" t="s">
        <v>132</v>
      </c>
      <c r="J92" s="17">
        <v>378</v>
      </c>
      <c r="K92" s="17" t="s">
        <v>91</v>
      </c>
      <c r="L92" s="17" t="s">
        <v>86</v>
      </c>
      <c r="M92" s="17" t="s">
        <v>72</v>
      </c>
      <c r="N92" s="17" t="s">
        <v>107</v>
      </c>
      <c r="O92" s="17" t="s">
        <v>121</v>
      </c>
      <c r="P92" s="17" t="s">
        <v>80</v>
      </c>
      <c r="Q92" s="20">
        <v>14.8</v>
      </c>
      <c r="R92" s="28">
        <v>34.198250000000002</v>
      </c>
      <c r="S92" s="28">
        <v>-77.836381000000003</v>
      </c>
      <c r="T92" s="22" t="s">
        <v>161</v>
      </c>
      <c r="U92" s="23">
        <v>18</v>
      </c>
      <c r="V92" s="23">
        <v>274</v>
      </c>
      <c r="W92" s="23">
        <v>6218</v>
      </c>
      <c r="X92" s="23"/>
      <c r="Y92" s="23"/>
      <c r="Z92" s="23"/>
      <c r="AA92" s="23">
        <v>18</v>
      </c>
      <c r="AB92" s="23">
        <v>37</v>
      </c>
      <c r="AC92" s="23">
        <v>563</v>
      </c>
      <c r="AD92" s="23"/>
      <c r="AE92" s="23"/>
      <c r="AF92" s="23"/>
      <c r="AG92" s="24" t="s">
        <v>75</v>
      </c>
      <c r="AH92" s="23"/>
      <c r="AI92" s="26">
        <f t="shared" si="3"/>
        <v>2.0022000000000002</v>
      </c>
    </row>
    <row r="93" spans="1:39" ht="15" x14ac:dyDescent="0.25">
      <c r="A93" s="18">
        <v>94</v>
      </c>
      <c r="B93" s="18">
        <v>16</v>
      </c>
      <c r="C93" s="18" t="s">
        <v>386</v>
      </c>
      <c r="D93" s="71" t="s">
        <v>387</v>
      </c>
      <c r="E93" s="17">
        <v>2012</v>
      </c>
      <c r="F93" s="19" t="s">
        <v>76</v>
      </c>
      <c r="G93" s="17" t="s">
        <v>83</v>
      </c>
      <c r="H93" s="17" t="s">
        <v>67</v>
      </c>
      <c r="I93" s="17" t="s">
        <v>132</v>
      </c>
      <c r="J93" s="17">
        <v>378</v>
      </c>
      <c r="K93" s="17" t="s">
        <v>91</v>
      </c>
      <c r="L93" s="17" t="s">
        <v>86</v>
      </c>
      <c r="M93" s="17" t="s">
        <v>72</v>
      </c>
      <c r="N93" s="17" t="s">
        <v>68</v>
      </c>
      <c r="O93" s="17" t="s">
        <v>121</v>
      </c>
      <c r="P93" s="17" t="s">
        <v>80</v>
      </c>
      <c r="Q93" s="20">
        <v>7.6</v>
      </c>
      <c r="R93" s="28">
        <v>34.198250000000002</v>
      </c>
      <c r="S93" s="28">
        <v>-77.836381000000003</v>
      </c>
      <c r="T93" s="22" t="s">
        <v>161</v>
      </c>
      <c r="U93" s="23">
        <v>15</v>
      </c>
      <c r="V93" s="23">
        <v>2356</v>
      </c>
      <c r="W93" s="23">
        <v>8111</v>
      </c>
      <c r="X93" s="23"/>
      <c r="Y93" s="23"/>
      <c r="Z93" s="23"/>
      <c r="AA93" s="23">
        <v>15</v>
      </c>
      <c r="AB93" s="23">
        <v>237</v>
      </c>
      <c r="AC93" s="23">
        <v>6491</v>
      </c>
      <c r="AD93" s="23"/>
      <c r="AE93" s="23"/>
      <c r="AF93" s="23"/>
      <c r="AG93" s="24" t="s">
        <v>75</v>
      </c>
      <c r="AH93" s="23"/>
      <c r="AI93" s="26">
        <f t="shared" si="3"/>
        <v>2.2967</v>
      </c>
    </row>
    <row r="94" spans="1:39" ht="15" x14ac:dyDescent="0.25">
      <c r="A94" s="18">
        <v>95</v>
      </c>
      <c r="B94" s="18">
        <v>16</v>
      </c>
      <c r="C94" s="18" t="s">
        <v>386</v>
      </c>
      <c r="D94" s="71" t="s">
        <v>387</v>
      </c>
      <c r="E94" s="17">
        <v>2012</v>
      </c>
      <c r="F94" s="19" t="s">
        <v>76</v>
      </c>
      <c r="G94" s="17" t="s">
        <v>83</v>
      </c>
      <c r="H94" s="17" t="s">
        <v>67</v>
      </c>
      <c r="I94" s="17" t="s">
        <v>162</v>
      </c>
      <c r="J94" s="17">
        <v>656</v>
      </c>
      <c r="K94" s="17" t="s">
        <v>98</v>
      </c>
      <c r="L94" s="17" t="s">
        <v>99</v>
      </c>
      <c r="M94" s="17" t="s">
        <v>72</v>
      </c>
      <c r="N94" s="17" t="s">
        <v>68</v>
      </c>
      <c r="O94" s="17" t="s">
        <v>121</v>
      </c>
      <c r="P94" s="17" t="s">
        <v>80</v>
      </c>
      <c r="Q94" s="20">
        <v>2</v>
      </c>
      <c r="R94" s="28">
        <v>34.198250000000002</v>
      </c>
      <c r="S94" s="28">
        <v>-77.836381000000003</v>
      </c>
      <c r="T94" s="22" t="s">
        <v>161</v>
      </c>
      <c r="U94" s="23">
        <v>19</v>
      </c>
      <c r="V94" s="23">
        <v>866</v>
      </c>
      <c r="W94" s="23">
        <v>5428</v>
      </c>
      <c r="X94" s="23"/>
      <c r="Y94" s="23"/>
      <c r="Z94" s="23"/>
      <c r="AA94" s="23">
        <v>19</v>
      </c>
      <c r="AB94" s="23">
        <v>510</v>
      </c>
      <c r="AC94" s="23">
        <v>5827</v>
      </c>
      <c r="AD94" s="23"/>
      <c r="AE94" s="23"/>
      <c r="AF94" s="23"/>
      <c r="AG94" s="24" t="s">
        <v>75</v>
      </c>
      <c r="AH94" s="23"/>
      <c r="AI94" s="26">
        <f t="shared" si="3"/>
        <v>0.52949999999999997</v>
      </c>
    </row>
    <row r="95" spans="1:39" ht="15" x14ac:dyDescent="0.25">
      <c r="A95" s="18">
        <v>96</v>
      </c>
      <c r="B95" s="18">
        <v>16</v>
      </c>
      <c r="C95" s="18" t="s">
        <v>386</v>
      </c>
      <c r="D95" s="71" t="s">
        <v>387</v>
      </c>
      <c r="E95" s="17">
        <v>2012</v>
      </c>
      <c r="F95" s="19" t="s">
        <v>76</v>
      </c>
      <c r="G95" s="17" t="s">
        <v>103</v>
      </c>
      <c r="H95" s="17" t="s">
        <v>67</v>
      </c>
      <c r="I95" s="17" t="s">
        <v>162</v>
      </c>
      <c r="J95" s="17">
        <v>656</v>
      </c>
      <c r="K95" s="17" t="s">
        <v>98</v>
      </c>
      <c r="L95" s="17" t="s">
        <v>99</v>
      </c>
      <c r="M95" s="17" t="s">
        <v>72</v>
      </c>
      <c r="N95" s="17" t="s">
        <v>107</v>
      </c>
      <c r="O95" s="17" t="s">
        <v>121</v>
      </c>
      <c r="P95" s="17" t="s">
        <v>80</v>
      </c>
      <c r="Q95" s="20">
        <v>12.7</v>
      </c>
      <c r="R95" s="28">
        <v>34.198250000000002</v>
      </c>
      <c r="S95" s="28">
        <v>-77.836381000000003</v>
      </c>
      <c r="T95" s="22" t="s">
        <v>161</v>
      </c>
      <c r="U95" s="23">
        <v>18</v>
      </c>
      <c r="V95" s="23">
        <v>1018</v>
      </c>
      <c r="W95" s="23">
        <v>6135</v>
      </c>
      <c r="X95" s="23"/>
      <c r="Y95" s="23"/>
      <c r="Z95" s="23"/>
      <c r="AA95" s="23">
        <v>18</v>
      </c>
      <c r="AB95" s="23">
        <v>316</v>
      </c>
      <c r="AC95" s="23">
        <v>8437</v>
      </c>
      <c r="AD95" s="23"/>
      <c r="AE95" s="23"/>
      <c r="AF95" s="23"/>
      <c r="AG95" s="24" t="s">
        <v>75</v>
      </c>
      <c r="AH95" s="23"/>
      <c r="AI95" s="26">
        <f t="shared" si="3"/>
        <v>1.1698999999999999</v>
      </c>
    </row>
    <row r="96" spans="1:39" ht="15" x14ac:dyDescent="0.25">
      <c r="A96" s="18">
        <v>97</v>
      </c>
      <c r="B96" s="18">
        <v>16</v>
      </c>
      <c r="C96" s="18" t="s">
        <v>386</v>
      </c>
      <c r="D96" s="71" t="s">
        <v>387</v>
      </c>
      <c r="E96" s="17">
        <v>2012</v>
      </c>
      <c r="F96" s="19" t="s">
        <v>76</v>
      </c>
      <c r="G96" s="17" t="s">
        <v>103</v>
      </c>
      <c r="H96" s="17" t="s">
        <v>67</v>
      </c>
      <c r="I96" s="17" t="s">
        <v>117</v>
      </c>
      <c r="J96" s="17">
        <v>1000</v>
      </c>
      <c r="K96" s="17" t="s">
        <v>117</v>
      </c>
      <c r="L96" s="17" t="s">
        <v>99</v>
      </c>
      <c r="M96" s="17" t="s">
        <v>72</v>
      </c>
      <c r="N96" s="17" t="s">
        <v>107</v>
      </c>
      <c r="O96" s="17" t="s">
        <v>121</v>
      </c>
      <c r="P96" s="17" t="s">
        <v>80</v>
      </c>
      <c r="Q96" s="20">
        <v>0.05</v>
      </c>
      <c r="R96" s="28">
        <v>34.198250000000002</v>
      </c>
      <c r="S96" s="28">
        <v>-77.836381000000003</v>
      </c>
      <c r="T96" s="22" t="s">
        <v>161</v>
      </c>
      <c r="U96" s="23">
        <v>20</v>
      </c>
      <c r="V96" s="23">
        <v>375</v>
      </c>
      <c r="W96" s="23">
        <v>1355</v>
      </c>
      <c r="X96" s="23"/>
      <c r="Y96" s="23"/>
      <c r="Z96" s="23"/>
      <c r="AA96" s="23">
        <v>20</v>
      </c>
      <c r="AB96" s="23">
        <v>378</v>
      </c>
      <c r="AC96" s="23">
        <v>4839</v>
      </c>
      <c r="AD96" s="23"/>
      <c r="AE96" s="23"/>
      <c r="AF96" s="23"/>
      <c r="AG96" s="24" t="s">
        <v>75</v>
      </c>
      <c r="AH96" s="23"/>
      <c r="AI96" s="26">
        <f t="shared" si="3"/>
        <v>-8.0000000000000002E-3</v>
      </c>
    </row>
    <row r="97" spans="1:39" ht="15" x14ac:dyDescent="0.25">
      <c r="A97" s="18">
        <v>98</v>
      </c>
      <c r="B97" s="18">
        <v>16</v>
      </c>
      <c r="C97" s="18" t="s">
        <v>386</v>
      </c>
      <c r="D97" s="71" t="s">
        <v>387</v>
      </c>
      <c r="E97" s="17">
        <v>2012</v>
      </c>
      <c r="F97" s="19" t="s">
        <v>76</v>
      </c>
      <c r="G97" s="17" t="s">
        <v>103</v>
      </c>
      <c r="H97" s="17" t="s">
        <v>67</v>
      </c>
      <c r="I97" s="17" t="s">
        <v>117</v>
      </c>
      <c r="J97" s="17">
        <v>1000</v>
      </c>
      <c r="K97" s="17" t="s">
        <v>117</v>
      </c>
      <c r="L97" s="17" t="s">
        <v>99</v>
      </c>
      <c r="M97" s="17" t="s">
        <v>72</v>
      </c>
      <c r="N97" s="17" t="s">
        <v>107</v>
      </c>
      <c r="O97" s="17" t="s">
        <v>121</v>
      </c>
      <c r="P97" s="17" t="s">
        <v>80</v>
      </c>
      <c r="Q97" s="20">
        <v>0.1</v>
      </c>
      <c r="R97" s="28">
        <v>34.198250000000002</v>
      </c>
      <c r="S97" s="28">
        <v>-77.836381000000003</v>
      </c>
      <c r="T97" s="22" t="s">
        <v>161</v>
      </c>
      <c r="U97" s="23">
        <v>20</v>
      </c>
      <c r="V97" s="23">
        <v>375</v>
      </c>
      <c r="W97" s="23">
        <v>1355</v>
      </c>
      <c r="X97" s="23"/>
      <c r="Y97" s="23"/>
      <c r="Z97" s="23"/>
      <c r="AA97" s="23">
        <v>20</v>
      </c>
      <c r="AB97" s="23">
        <v>39</v>
      </c>
      <c r="AC97" s="23">
        <v>323</v>
      </c>
      <c r="AD97" s="23"/>
      <c r="AE97" s="23"/>
      <c r="AF97" s="23"/>
      <c r="AG97" s="24" t="s">
        <v>75</v>
      </c>
      <c r="AH97" s="23"/>
      <c r="AI97" s="26">
        <f t="shared" si="3"/>
        <v>2.2633999999999999</v>
      </c>
    </row>
    <row r="98" spans="1:39" ht="15" x14ac:dyDescent="0.25">
      <c r="A98" s="18">
        <v>99</v>
      </c>
      <c r="B98" s="18">
        <v>17</v>
      </c>
      <c r="C98" s="18" t="s">
        <v>388</v>
      </c>
      <c r="D98" s="71" t="s">
        <v>389</v>
      </c>
      <c r="E98" s="17">
        <v>2012</v>
      </c>
      <c r="F98" s="19" t="s">
        <v>49</v>
      </c>
      <c r="G98" s="17" t="s">
        <v>50</v>
      </c>
      <c r="H98" s="17" t="s">
        <v>51</v>
      </c>
      <c r="I98" s="17" t="s">
        <v>163</v>
      </c>
      <c r="J98" s="17">
        <v>656</v>
      </c>
      <c r="K98" s="17" t="s">
        <v>98</v>
      </c>
      <c r="L98" s="17" t="s">
        <v>99</v>
      </c>
      <c r="M98" s="17" t="s">
        <v>72</v>
      </c>
      <c r="N98" s="17" t="s">
        <v>55</v>
      </c>
      <c r="O98" s="17" t="s">
        <v>164</v>
      </c>
      <c r="P98" s="17" t="s">
        <v>165</v>
      </c>
      <c r="Q98" s="20"/>
      <c r="R98" s="21">
        <v>37.812663851874298</v>
      </c>
      <c r="S98" s="21">
        <v>-122.273823319999</v>
      </c>
      <c r="T98" s="22" t="s">
        <v>161</v>
      </c>
      <c r="U98" s="23">
        <v>78</v>
      </c>
      <c r="V98" s="23">
        <v>11764</v>
      </c>
      <c r="W98" s="23"/>
      <c r="X98" s="23"/>
      <c r="Y98" s="23">
        <v>411</v>
      </c>
      <c r="Z98" s="23">
        <v>22975</v>
      </c>
      <c r="AA98" s="23">
        <v>78</v>
      </c>
      <c r="AB98" s="23">
        <v>4964</v>
      </c>
      <c r="AC98" s="23"/>
      <c r="AD98" s="23"/>
      <c r="AE98" s="23">
        <v>1056</v>
      </c>
      <c r="AF98" s="23">
        <v>7629</v>
      </c>
      <c r="AG98" s="24" t="s">
        <v>75</v>
      </c>
      <c r="AH98" s="23"/>
      <c r="AI98" s="26">
        <f t="shared" si="3"/>
        <v>0.86280000000000001</v>
      </c>
    </row>
    <row r="99" spans="1:39" ht="15" x14ac:dyDescent="0.25">
      <c r="A99" s="18">
        <v>100</v>
      </c>
      <c r="B99" s="18">
        <v>17</v>
      </c>
      <c r="C99" s="18" t="s">
        <v>388</v>
      </c>
      <c r="D99" s="71" t="s">
        <v>389</v>
      </c>
      <c r="E99" s="17">
        <v>2012</v>
      </c>
      <c r="F99" s="19" t="s">
        <v>77</v>
      </c>
      <c r="G99" s="17" t="s">
        <v>50</v>
      </c>
      <c r="H99" s="17" t="s">
        <v>51</v>
      </c>
      <c r="I99" s="17" t="s">
        <v>163</v>
      </c>
      <c r="J99" s="17">
        <v>656</v>
      </c>
      <c r="K99" s="17" t="s">
        <v>98</v>
      </c>
      <c r="L99" s="17" t="s">
        <v>99</v>
      </c>
      <c r="M99" s="17" t="s">
        <v>72</v>
      </c>
      <c r="N99" s="17" t="s">
        <v>55</v>
      </c>
      <c r="O99" s="17" t="s">
        <v>164</v>
      </c>
      <c r="P99" s="17" t="s">
        <v>165</v>
      </c>
      <c r="Q99" s="20"/>
      <c r="R99" s="21">
        <v>37.812663851874298</v>
      </c>
      <c r="S99" s="21">
        <v>-122.273823319999</v>
      </c>
      <c r="T99" s="22" t="s">
        <v>161</v>
      </c>
      <c r="U99" s="23">
        <v>78</v>
      </c>
      <c r="V99" s="23">
        <v>718181</v>
      </c>
      <c r="W99" s="23"/>
      <c r="X99" s="23"/>
      <c r="Y99" s="23">
        <v>147887</v>
      </c>
      <c r="Z99" s="23">
        <v>1312911</v>
      </c>
      <c r="AA99" s="23">
        <v>78</v>
      </c>
      <c r="AB99" s="23">
        <v>234090</v>
      </c>
      <c r="AC99" s="23"/>
      <c r="AD99" s="23"/>
      <c r="AE99" s="23">
        <v>62441</v>
      </c>
      <c r="AF99" s="23">
        <v>427230</v>
      </c>
      <c r="AG99" s="24" t="s">
        <v>75</v>
      </c>
      <c r="AH99" s="23"/>
      <c r="AI99" s="26">
        <f t="shared" si="3"/>
        <v>1.121</v>
      </c>
    </row>
    <row r="100" spans="1:39" ht="15" x14ac:dyDescent="0.25">
      <c r="A100" s="18">
        <v>101</v>
      </c>
      <c r="B100" s="18">
        <v>18</v>
      </c>
      <c r="C100" s="18" t="s">
        <v>391</v>
      </c>
      <c r="D100" s="71" t="s">
        <v>390</v>
      </c>
      <c r="E100" s="17">
        <v>2013</v>
      </c>
      <c r="F100" s="19" t="s">
        <v>49</v>
      </c>
      <c r="G100" s="17" t="s">
        <v>83</v>
      </c>
      <c r="H100" s="17" t="s">
        <v>67</v>
      </c>
      <c r="I100" s="17" t="s">
        <v>104</v>
      </c>
      <c r="J100" s="17">
        <v>1001</v>
      </c>
      <c r="K100" s="17" t="s">
        <v>105</v>
      </c>
      <c r="L100" s="17" t="s">
        <v>106</v>
      </c>
      <c r="M100" s="17" t="s">
        <v>72</v>
      </c>
      <c r="N100" s="17" t="s">
        <v>55</v>
      </c>
      <c r="O100" s="17" t="s">
        <v>166</v>
      </c>
      <c r="P100" s="17" t="s">
        <v>165</v>
      </c>
      <c r="Q100" s="20"/>
      <c r="R100" s="21">
        <v>34.12959</v>
      </c>
      <c r="S100" s="21">
        <v>-118.48053</v>
      </c>
      <c r="T100" s="22">
        <v>2012</v>
      </c>
      <c r="U100" s="23"/>
      <c r="V100" s="23"/>
      <c r="W100" s="23"/>
      <c r="X100" s="23"/>
      <c r="Y100" s="23"/>
      <c r="Z100" s="23"/>
      <c r="AA100" s="23"/>
      <c r="AB100" s="23"/>
      <c r="AC100" s="23"/>
      <c r="AD100" s="23"/>
      <c r="AE100" s="23"/>
      <c r="AF100" s="23"/>
      <c r="AG100" s="24" t="s">
        <v>75</v>
      </c>
      <c r="AH100" s="23">
        <v>-63</v>
      </c>
      <c r="AI100" s="25"/>
    </row>
    <row r="101" spans="1:39" ht="15" x14ac:dyDescent="0.25">
      <c r="A101" s="18">
        <v>102</v>
      </c>
      <c r="B101" s="18">
        <v>18</v>
      </c>
      <c r="C101" s="18" t="s">
        <v>391</v>
      </c>
      <c r="D101" s="71" t="s">
        <v>390</v>
      </c>
      <c r="E101" s="17">
        <v>2013</v>
      </c>
      <c r="F101" s="19" t="s">
        <v>76</v>
      </c>
      <c r="G101" s="17" t="s">
        <v>83</v>
      </c>
      <c r="H101" s="17" t="s">
        <v>67</v>
      </c>
      <c r="I101" s="17" t="s">
        <v>104</v>
      </c>
      <c r="J101" s="17">
        <v>1001</v>
      </c>
      <c r="K101" s="17" t="s">
        <v>105</v>
      </c>
      <c r="L101" s="17" t="s">
        <v>106</v>
      </c>
      <c r="M101" s="17" t="s">
        <v>72</v>
      </c>
      <c r="N101" s="17" t="s">
        <v>55</v>
      </c>
      <c r="O101" s="17" t="s">
        <v>166</v>
      </c>
      <c r="P101" s="17" t="s">
        <v>165</v>
      </c>
      <c r="Q101" s="20"/>
      <c r="R101" s="21">
        <v>34.12959</v>
      </c>
      <c r="S101" s="21">
        <v>-118.48053</v>
      </c>
      <c r="T101" s="22">
        <v>2012</v>
      </c>
      <c r="U101" s="23"/>
      <c r="V101" s="23"/>
      <c r="W101" s="23"/>
      <c r="X101" s="23"/>
      <c r="Y101" s="23"/>
      <c r="Z101" s="23"/>
      <c r="AA101" s="23"/>
      <c r="AB101" s="23"/>
      <c r="AC101" s="23"/>
      <c r="AD101" s="23"/>
      <c r="AE101" s="23"/>
      <c r="AF101" s="23"/>
      <c r="AG101" s="24" t="s">
        <v>75</v>
      </c>
      <c r="AH101" s="23">
        <v>-50</v>
      </c>
      <c r="AI101" s="25"/>
    </row>
    <row r="102" spans="1:39" ht="15" x14ac:dyDescent="0.25">
      <c r="A102" s="18">
        <v>103</v>
      </c>
      <c r="B102" s="18">
        <v>19</v>
      </c>
      <c r="C102" s="18" t="s">
        <v>393</v>
      </c>
      <c r="D102" s="72" t="s">
        <v>392</v>
      </c>
      <c r="E102" s="17">
        <v>2013</v>
      </c>
      <c r="F102" s="19" t="s">
        <v>49</v>
      </c>
      <c r="G102" s="17" t="s">
        <v>50</v>
      </c>
      <c r="H102" s="17" t="s">
        <v>51</v>
      </c>
      <c r="I102" s="17" t="s">
        <v>167</v>
      </c>
      <c r="J102" s="17">
        <v>528</v>
      </c>
      <c r="K102" s="17" t="s">
        <v>154</v>
      </c>
      <c r="L102" s="17" t="s">
        <v>50</v>
      </c>
      <c r="M102" s="17" t="s">
        <v>72</v>
      </c>
      <c r="N102" s="17" t="s">
        <v>107</v>
      </c>
      <c r="O102" s="17" t="s">
        <v>157</v>
      </c>
      <c r="P102" s="17" t="s">
        <v>127</v>
      </c>
      <c r="Q102" s="20">
        <v>6</v>
      </c>
      <c r="R102" s="21">
        <v>28.03472</v>
      </c>
      <c r="S102" s="21">
        <v>-97.504440000000002</v>
      </c>
      <c r="T102" s="22">
        <v>2012</v>
      </c>
      <c r="U102" s="23"/>
      <c r="V102" s="23"/>
      <c r="W102" s="23"/>
      <c r="X102" s="23"/>
      <c r="Y102" s="23"/>
      <c r="Z102" s="23"/>
      <c r="AA102" s="23"/>
      <c r="AB102" s="23"/>
      <c r="AC102" s="23"/>
      <c r="AD102" s="23"/>
      <c r="AE102" s="23"/>
      <c r="AF102" s="23"/>
      <c r="AG102" s="24" t="s">
        <v>75</v>
      </c>
      <c r="AH102" s="23">
        <v>-69</v>
      </c>
      <c r="AI102" s="25"/>
    </row>
    <row r="103" spans="1:39" ht="15" x14ac:dyDescent="0.25">
      <c r="A103" s="18">
        <v>104</v>
      </c>
      <c r="B103" s="18">
        <v>20</v>
      </c>
      <c r="C103" s="18" t="s">
        <v>396</v>
      </c>
      <c r="D103" s="71" t="s">
        <v>395</v>
      </c>
      <c r="E103" s="17">
        <v>2014</v>
      </c>
      <c r="F103" s="19" t="s">
        <v>49</v>
      </c>
      <c r="G103" s="17" t="s">
        <v>83</v>
      </c>
      <c r="H103" s="17" t="s">
        <v>67</v>
      </c>
      <c r="I103" s="17" t="s">
        <v>163</v>
      </c>
      <c r="J103" s="17">
        <v>656</v>
      </c>
      <c r="K103" s="17" t="s">
        <v>98</v>
      </c>
      <c r="L103" s="17" t="s">
        <v>99</v>
      </c>
      <c r="M103" s="17" t="s">
        <v>72</v>
      </c>
      <c r="N103" s="17" t="s">
        <v>107</v>
      </c>
      <c r="O103" s="17" t="s">
        <v>168</v>
      </c>
      <c r="P103" s="17" t="s">
        <v>80</v>
      </c>
      <c r="Q103" s="20">
        <v>9.1999999999999993</v>
      </c>
      <c r="R103" s="21">
        <v>35.617985093945499</v>
      </c>
      <c r="S103" s="21">
        <v>-77.382162515541495</v>
      </c>
      <c r="T103" s="22" t="s">
        <v>169</v>
      </c>
      <c r="U103" s="23">
        <v>11</v>
      </c>
      <c r="V103" s="23">
        <v>896</v>
      </c>
      <c r="W103" s="23"/>
      <c r="X103" s="23"/>
      <c r="Y103" s="23"/>
      <c r="Z103" s="23"/>
      <c r="AA103" s="23">
        <v>11</v>
      </c>
      <c r="AB103" s="23">
        <v>367</v>
      </c>
      <c r="AC103" s="23"/>
      <c r="AD103" s="23"/>
      <c r="AE103" s="23"/>
      <c r="AF103" s="23"/>
      <c r="AG103" s="24" t="s">
        <v>75</v>
      </c>
      <c r="AH103" s="23"/>
      <c r="AI103" s="26">
        <f>ROUND(LN(V103)-LN(AB103),4)</f>
        <v>0.89259999999999995</v>
      </c>
    </row>
    <row r="104" spans="1:39" ht="15" x14ac:dyDescent="0.25">
      <c r="A104" s="18">
        <v>105</v>
      </c>
      <c r="B104" s="18">
        <v>21</v>
      </c>
      <c r="C104" s="18" t="s">
        <v>397</v>
      </c>
      <c r="D104" s="71" t="s">
        <v>398</v>
      </c>
      <c r="E104" s="17">
        <v>2015</v>
      </c>
      <c r="F104" s="19" t="s">
        <v>49</v>
      </c>
      <c r="G104" s="17" t="s">
        <v>50</v>
      </c>
      <c r="H104" s="17" t="s">
        <v>51</v>
      </c>
      <c r="I104" s="29" t="s">
        <v>170</v>
      </c>
      <c r="J104" s="17">
        <v>382</v>
      </c>
      <c r="K104" s="17" t="s">
        <v>53</v>
      </c>
      <c r="L104" s="17" t="s">
        <v>50</v>
      </c>
      <c r="M104" s="17" t="s">
        <v>72</v>
      </c>
      <c r="N104" s="17" t="s">
        <v>55</v>
      </c>
      <c r="O104" s="17" t="s">
        <v>171</v>
      </c>
      <c r="P104" s="17" t="s">
        <v>172</v>
      </c>
      <c r="Q104" s="20">
        <v>19700</v>
      </c>
      <c r="R104" s="21">
        <v>36.281191999999997</v>
      </c>
      <c r="S104" s="21">
        <v>-91.919697999999997</v>
      </c>
      <c r="T104" s="22" t="s">
        <v>173</v>
      </c>
      <c r="U104" s="23"/>
      <c r="V104" s="23"/>
      <c r="W104" s="23"/>
      <c r="X104" s="23"/>
      <c r="Y104" s="23"/>
      <c r="Z104" s="23"/>
      <c r="AA104" s="23"/>
      <c r="AB104" s="23"/>
      <c r="AC104" s="23"/>
      <c r="AD104" s="23"/>
      <c r="AE104" s="23"/>
      <c r="AF104" s="23"/>
      <c r="AG104" s="24" t="s">
        <v>82</v>
      </c>
      <c r="AH104" s="30">
        <v>-146</v>
      </c>
      <c r="AI104" s="25"/>
    </row>
    <row r="105" spans="1:39" ht="15" x14ac:dyDescent="0.25">
      <c r="A105" s="18">
        <v>106</v>
      </c>
      <c r="B105" s="18">
        <v>22</v>
      </c>
      <c r="C105" s="18" t="s">
        <v>399</v>
      </c>
      <c r="D105" s="71" t="s">
        <v>400</v>
      </c>
      <c r="E105" s="17">
        <v>2015</v>
      </c>
      <c r="F105" s="19" t="s">
        <v>59</v>
      </c>
      <c r="G105" s="17" t="s">
        <v>50</v>
      </c>
      <c r="H105" s="17" t="s">
        <v>51</v>
      </c>
      <c r="I105" s="17" t="s">
        <v>174</v>
      </c>
      <c r="J105" s="17">
        <v>329</v>
      </c>
      <c r="K105" s="17" t="s">
        <v>175</v>
      </c>
      <c r="L105" s="17" t="s">
        <v>60</v>
      </c>
      <c r="M105" s="17" t="s">
        <v>54</v>
      </c>
      <c r="N105" s="17" t="s">
        <v>107</v>
      </c>
      <c r="P105" s="17" t="s">
        <v>176</v>
      </c>
      <c r="Q105" s="20"/>
      <c r="R105" s="21"/>
      <c r="S105" s="21"/>
      <c r="T105" s="22"/>
      <c r="U105" s="23"/>
      <c r="V105" s="23"/>
      <c r="W105" s="23"/>
      <c r="X105" s="23"/>
      <c r="Y105" s="23"/>
      <c r="Z105" s="23"/>
      <c r="AA105" s="23"/>
      <c r="AB105" s="23"/>
      <c r="AC105" s="23"/>
      <c r="AD105" s="23"/>
      <c r="AE105" s="23"/>
      <c r="AF105" s="23"/>
      <c r="AG105" s="24"/>
      <c r="AH105" s="23">
        <v>60</v>
      </c>
      <c r="AI105" s="25"/>
    </row>
    <row r="106" spans="1:39" ht="15" x14ac:dyDescent="0.25">
      <c r="A106" s="18">
        <v>107</v>
      </c>
      <c r="B106" s="18">
        <v>22</v>
      </c>
      <c r="C106" s="18" t="s">
        <v>399</v>
      </c>
      <c r="D106" s="71" t="s">
        <v>400</v>
      </c>
      <c r="E106" s="17">
        <v>2015</v>
      </c>
      <c r="F106" s="19" t="s">
        <v>59</v>
      </c>
      <c r="G106" s="17" t="s">
        <v>50</v>
      </c>
      <c r="H106" s="17" t="s">
        <v>51</v>
      </c>
      <c r="I106" s="17" t="s">
        <v>177</v>
      </c>
      <c r="J106" s="17">
        <v>345</v>
      </c>
      <c r="K106" s="17" t="s">
        <v>175</v>
      </c>
      <c r="L106" s="17" t="s">
        <v>60</v>
      </c>
      <c r="M106" s="17" t="s">
        <v>54</v>
      </c>
      <c r="N106" s="17" t="s">
        <v>107</v>
      </c>
      <c r="P106" s="17" t="s">
        <v>176</v>
      </c>
      <c r="Q106" s="20"/>
      <c r="R106" s="21"/>
      <c r="S106" s="21"/>
      <c r="T106" s="22"/>
      <c r="U106" s="23"/>
      <c r="V106" s="23"/>
      <c r="W106" s="23"/>
      <c r="X106" s="23"/>
      <c r="Y106" s="23"/>
      <c r="Z106" s="23"/>
      <c r="AA106" s="23"/>
      <c r="AB106" s="23"/>
      <c r="AC106" s="23"/>
      <c r="AD106" s="23"/>
      <c r="AE106" s="23"/>
      <c r="AF106" s="23"/>
      <c r="AG106" s="24"/>
      <c r="AH106" s="31">
        <v>50</v>
      </c>
      <c r="AI106" s="25"/>
    </row>
    <row r="107" spans="1:39" ht="15" x14ac:dyDescent="0.25">
      <c r="A107" s="18">
        <v>108</v>
      </c>
      <c r="B107" s="18">
        <v>22</v>
      </c>
      <c r="C107" s="18" t="s">
        <v>399</v>
      </c>
      <c r="D107" s="71" t="s">
        <v>400</v>
      </c>
      <c r="E107" s="17">
        <v>2015</v>
      </c>
      <c r="F107" s="19" t="s">
        <v>59</v>
      </c>
      <c r="G107" s="17" t="s">
        <v>50</v>
      </c>
      <c r="H107" s="17" t="s">
        <v>51</v>
      </c>
      <c r="I107" s="17" t="s">
        <v>178</v>
      </c>
      <c r="J107" s="17">
        <v>345</v>
      </c>
      <c r="K107" s="17" t="s">
        <v>175</v>
      </c>
      <c r="L107" s="17" t="s">
        <v>60</v>
      </c>
      <c r="M107" s="17" t="s">
        <v>54</v>
      </c>
      <c r="N107" s="17" t="s">
        <v>107</v>
      </c>
      <c r="P107" s="17" t="s">
        <v>176</v>
      </c>
      <c r="Q107" s="20"/>
      <c r="R107" s="21"/>
      <c r="S107" s="21"/>
      <c r="T107" s="22"/>
      <c r="U107" s="23"/>
      <c r="V107" s="23"/>
      <c r="W107" s="23"/>
      <c r="X107" s="23"/>
      <c r="Y107" s="23"/>
      <c r="Z107" s="23"/>
      <c r="AA107" s="23"/>
      <c r="AB107" s="23"/>
      <c r="AC107" s="23"/>
      <c r="AD107" s="23"/>
      <c r="AE107" s="23"/>
      <c r="AF107" s="23"/>
      <c r="AG107" s="24"/>
      <c r="AH107" s="23">
        <v>90</v>
      </c>
      <c r="AI107" s="25"/>
    </row>
    <row r="108" spans="1:39" ht="15" x14ac:dyDescent="0.25">
      <c r="A108" s="18">
        <v>109</v>
      </c>
      <c r="B108" s="18">
        <v>22</v>
      </c>
      <c r="C108" s="18" t="s">
        <v>399</v>
      </c>
      <c r="D108" s="71" t="s">
        <v>400</v>
      </c>
      <c r="E108" s="17">
        <v>2015</v>
      </c>
      <c r="F108" s="19" t="s">
        <v>59</v>
      </c>
      <c r="G108" s="17" t="s">
        <v>50</v>
      </c>
      <c r="H108" s="17" t="s">
        <v>51</v>
      </c>
      <c r="I108" s="17" t="s">
        <v>179</v>
      </c>
      <c r="J108" s="17">
        <v>313</v>
      </c>
      <c r="K108" s="17" t="s">
        <v>62</v>
      </c>
      <c r="L108" s="17" t="s">
        <v>50</v>
      </c>
      <c r="M108" s="17" t="s">
        <v>72</v>
      </c>
      <c r="N108" s="17" t="s">
        <v>107</v>
      </c>
      <c r="P108" s="17" t="s">
        <v>176</v>
      </c>
      <c r="Q108" s="20"/>
      <c r="R108" s="21"/>
      <c r="S108" s="21"/>
      <c r="T108" s="22"/>
      <c r="U108" s="23"/>
      <c r="V108" s="23"/>
      <c r="W108" s="23"/>
      <c r="X108" s="23"/>
      <c r="Y108" s="23"/>
      <c r="Z108" s="23"/>
      <c r="AA108" s="23"/>
      <c r="AB108" s="23"/>
      <c r="AC108" s="23"/>
      <c r="AD108" s="23"/>
      <c r="AE108" s="23"/>
      <c r="AF108" s="23"/>
      <c r="AG108" s="24"/>
      <c r="AH108" s="23">
        <v>90</v>
      </c>
      <c r="AI108" s="25"/>
    </row>
    <row r="109" spans="1:39" ht="15" x14ac:dyDescent="0.25">
      <c r="A109" s="18">
        <v>110</v>
      </c>
      <c r="B109" s="18">
        <v>23</v>
      </c>
      <c r="C109" s="18" t="s">
        <v>402</v>
      </c>
      <c r="D109" s="71" t="s">
        <v>401</v>
      </c>
      <c r="E109" s="17">
        <v>2016</v>
      </c>
      <c r="F109" s="32" t="s">
        <v>49</v>
      </c>
      <c r="G109" s="17" t="s">
        <v>83</v>
      </c>
      <c r="H109" s="17" t="s">
        <v>67</v>
      </c>
      <c r="I109" s="17" t="s">
        <v>98</v>
      </c>
      <c r="J109" s="17">
        <v>656</v>
      </c>
      <c r="K109" s="17" t="s">
        <v>98</v>
      </c>
      <c r="L109" s="17" t="s">
        <v>99</v>
      </c>
      <c r="M109" s="17" t="s">
        <v>72</v>
      </c>
      <c r="N109" s="17" t="s">
        <v>55</v>
      </c>
      <c r="O109" s="17" t="s">
        <v>180</v>
      </c>
      <c r="P109" s="17" t="s">
        <v>127</v>
      </c>
      <c r="Q109" s="20">
        <v>60.7</v>
      </c>
      <c r="R109" s="21">
        <v>29.510332999999999</v>
      </c>
      <c r="S109" s="21">
        <v>-95.043082999999996</v>
      </c>
      <c r="T109" s="22">
        <v>2016</v>
      </c>
      <c r="U109" s="23">
        <v>7</v>
      </c>
      <c r="V109" s="23">
        <v>9386</v>
      </c>
      <c r="W109" s="23">
        <v>7116</v>
      </c>
      <c r="X109" s="23"/>
      <c r="Y109" s="23"/>
      <c r="Z109" s="23"/>
      <c r="AA109" s="23">
        <v>17</v>
      </c>
      <c r="AB109" s="23">
        <v>2335</v>
      </c>
      <c r="AC109" s="23">
        <v>2072</v>
      </c>
      <c r="AD109" s="23"/>
      <c r="AE109" s="23"/>
      <c r="AF109" s="23"/>
      <c r="AG109" s="24" t="s">
        <v>75</v>
      </c>
      <c r="AH109" s="23"/>
      <c r="AI109" s="26">
        <f>ROUND(LN(V109)-LN(AB109),4)</f>
        <v>1.3912</v>
      </c>
      <c r="AM109" s="27"/>
    </row>
    <row r="110" spans="1:39" ht="15" x14ac:dyDescent="0.25">
      <c r="A110" s="18">
        <v>111</v>
      </c>
      <c r="B110" s="18">
        <v>24</v>
      </c>
      <c r="C110" s="18" t="s">
        <v>403</v>
      </c>
      <c r="D110" s="71" t="s">
        <v>404</v>
      </c>
      <c r="E110" s="17">
        <v>2016</v>
      </c>
      <c r="F110" s="19" t="s">
        <v>49</v>
      </c>
      <c r="G110" s="17" t="s">
        <v>103</v>
      </c>
      <c r="H110" s="17" t="s">
        <v>67</v>
      </c>
      <c r="I110" s="17" t="s">
        <v>181</v>
      </c>
      <c r="J110" s="17">
        <v>393</v>
      </c>
      <c r="K110" s="17" t="s">
        <v>93</v>
      </c>
      <c r="L110" s="17" t="s">
        <v>94</v>
      </c>
      <c r="M110" s="17" t="s">
        <v>72</v>
      </c>
      <c r="N110" s="17" t="s">
        <v>68</v>
      </c>
      <c r="O110" s="17" t="s">
        <v>182</v>
      </c>
      <c r="P110" s="17" t="s">
        <v>64</v>
      </c>
      <c r="Q110" s="20"/>
      <c r="R110" s="21">
        <v>38.705200509663101</v>
      </c>
      <c r="S110" s="21">
        <v>-77.231631772083006</v>
      </c>
      <c r="T110" s="22"/>
      <c r="U110" s="23">
        <v>16</v>
      </c>
      <c r="V110" s="23">
        <v>4.7</v>
      </c>
      <c r="W110" s="23">
        <v>10.5</v>
      </c>
      <c r="X110" s="23"/>
      <c r="Y110" s="23"/>
      <c r="Z110" s="23"/>
      <c r="AA110" s="23">
        <v>16</v>
      </c>
      <c r="AB110" s="23">
        <v>8.9</v>
      </c>
      <c r="AC110" s="23">
        <v>27.6</v>
      </c>
      <c r="AD110" s="23"/>
      <c r="AE110" s="23"/>
      <c r="AF110" s="23"/>
      <c r="AG110" s="24" t="s">
        <v>82</v>
      </c>
      <c r="AH110" s="23"/>
      <c r="AI110" s="26">
        <f t="shared" ref="AI110:AI118" si="4">ROUND(LN(V110)-LN(AB110),4)</f>
        <v>-0.63849999999999996</v>
      </c>
    </row>
    <row r="111" spans="1:39" ht="15" x14ac:dyDescent="0.25">
      <c r="A111" s="18">
        <v>112</v>
      </c>
      <c r="B111" s="18">
        <v>24</v>
      </c>
      <c r="C111" s="18" t="s">
        <v>403</v>
      </c>
      <c r="D111" s="71" t="s">
        <v>404</v>
      </c>
      <c r="E111" s="17">
        <v>2016</v>
      </c>
      <c r="F111" s="19" t="s">
        <v>49</v>
      </c>
      <c r="G111" s="17" t="s">
        <v>103</v>
      </c>
      <c r="H111" s="17" t="s">
        <v>67</v>
      </c>
      <c r="I111" s="17" t="s">
        <v>183</v>
      </c>
      <c r="J111" s="17">
        <v>393</v>
      </c>
      <c r="K111" s="17" t="s">
        <v>93</v>
      </c>
      <c r="L111" s="17" t="s">
        <v>94</v>
      </c>
      <c r="M111" s="17" t="s">
        <v>72</v>
      </c>
      <c r="N111" s="17" t="s">
        <v>68</v>
      </c>
      <c r="O111" s="17" t="s">
        <v>182</v>
      </c>
      <c r="P111" s="17" t="s">
        <v>64</v>
      </c>
      <c r="Q111" s="20"/>
      <c r="R111" s="21">
        <v>38.705200509663101</v>
      </c>
      <c r="S111" s="21">
        <v>-77.231631772083006</v>
      </c>
      <c r="T111" s="22"/>
      <c r="U111" s="23">
        <v>16</v>
      </c>
      <c r="V111" s="23">
        <v>4.7</v>
      </c>
      <c r="W111" s="23">
        <v>11</v>
      </c>
      <c r="X111" s="23"/>
      <c r="Y111" s="23"/>
      <c r="Z111" s="23"/>
      <c r="AA111" s="23">
        <v>16</v>
      </c>
      <c r="AB111" s="23">
        <v>0.5</v>
      </c>
      <c r="AC111" s="23">
        <v>0.7</v>
      </c>
      <c r="AD111" s="23"/>
      <c r="AE111" s="23"/>
      <c r="AF111" s="23"/>
      <c r="AG111" s="24" t="s">
        <v>82</v>
      </c>
      <c r="AH111" s="23"/>
      <c r="AI111" s="26">
        <f t="shared" si="4"/>
        <v>2.2406999999999999</v>
      </c>
    </row>
    <row r="112" spans="1:39" ht="15" x14ac:dyDescent="0.25">
      <c r="A112" s="18">
        <v>113</v>
      </c>
      <c r="B112" s="18">
        <v>24</v>
      </c>
      <c r="C112" s="18" t="s">
        <v>403</v>
      </c>
      <c r="D112" s="71" t="s">
        <v>404</v>
      </c>
      <c r="E112" s="17">
        <v>2016</v>
      </c>
      <c r="F112" s="19" t="s">
        <v>77</v>
      </c>
      <c r="G112" s="17" t="s">
        <v>103</v>
      </c>
      <c r="H112" s="17" t="s">
        <v>67</v>
      </c>
      <c r="I112" s="17" t="s">
        <v>183</v>
      </c>
      <c r="J112" s="17">
        <v>393</v>
      </c>
      <c r="K112" s="17" t="s">
        <v>93</v>
      </c>
      <c r="L112" s="17" t="s">
        <v>94</v>
      </c>
      <c r="M112" s="17" t="s">
        <v>72</v>
      </c>
      <c r="N112" s="17" t="s">
        <v>68</v>
      </c>
      <c r="O112" s="17" t="s">
        <v>182</v>
      </c>
      <c r="P112" s="17" t="s">
        <v>64</v>
      </c>
      <c r="Q112" s="20"/>
      <c r="R112" s="21">
        <v>38.705200509663101</v>
      </c>
      <c r="S112" s="21">
        <v>-77.231631772083006</v>
      </c>
      <c r="T112" s="22"/>
      <c r="U112" s="23">
        <v>16</v>
      </c>
      <c r="V112" s="23">
        <v>8378</v>
      </c>
      <c r="W112" s="23">
        <v>9962</v>
      </c>
      <c r="X112" s="23"/>
      <c r="Y112" s="23"/>
      <c r="Z112" s="23"/>
      <c r="AA112" s="23">
        <v>16</v>
      </c>
      <c r="AB112" s="23">
        <v>3570</v>
      </c>
      <c r="AC112" s="23">
        <v>9199</v>
      </c>
      <c r="AD112" s="23"/>
      <c r="AE112" s="23"/>
      <c r="AF112" s="23"/>
      <c r="AG112" s="24" t="s">
        <v>82</v>
      </c>
      <c r="AH112" s="23"/>
      <c r="AI112" s="26">
        <f t="shared" si="4"/>
        <v>0.85299999999999998</v>
      </c>
    </row>
    <row r="113" spans="1:35" ht="15" x14ac:dyDescent="0.25">
      <c r="A113" s="18">
        <v>114</v>
      </c>
      <c r="B113" s="18">
        <v>24</v>
      </c>
      <c r="C113" s="18" t="s">
        <v>403</v>
      </c>
      <c r="D113" s="71" t="s">
        <v>404</v>
      </c>
      <c r="E113" s="17">
        <v>2016</v>
      </c>
      <c r="F113" s="19" t="s">
        <v>77</v>
      </c>
      <c r="G113" s="17" t="s">
        <v>103</v>
      </c>
      <c r="H113" s="17" t="s">
        <v>67</v>
      </c>
      <c r="I113" s="17" t="s">
        <v>181</v>
      </c>
      <c r="J113" s="17">
        <v>393</v>
      </c>
      <c r="K113" s="17" t="s">
        <v>93</v>
      </c>
      <c r="L113" s="17" t="s">
        <v>94</v>
      </c>
      <c r="M113" s="17" t="s">
        <v>72</v>
      </c>
      <c r="N113" s="17" t="s">
        <v>68</v>
      </c>
      <c r="O113" s="17" t="s">
        <v>182</v>
      </c>
      <c r="P113" s="17" t="s">
        <v>64</v>
      </c>
      <c r="Q113" s="20"/>
      <c r="R113" s="21">
        <v>38.705200509663101</v>
      </c>
      <c r="S113" s="21">
        <v>-77.231631772083006</v>
      </c>
      <c r="T113" s="22"/>
      <c r="U113" s="23">
        <v>16</v>
      </c>
      <c r="V113" s="23">
        <v>8378</v>
      </c>
      <c r="W113" s="23">
        <v>9962</v>
      </c>
      <c r="X113" s="23"/>
      <c r="Y113" s="23"/>
      <c r="Z113" s="23"/>
      <c r="AA113" s="23">
        <v>16</v>
      </c>
      <c r="AB113" s="23">
        <v>2845</v>
      </c>
      <c r="AC113" s="23">
        <v>7058</v>
      </c>
      <c r="AD113" s="23"/>
      <c r="AE113" s="23"/>
      <c r="AF113" s="23"/>
      <c r="AG113" s="24" t="s">
        <v>82</v>
      </c>
      <c r="AH113" s="23"/>
      <c r="AI113" s="26">
        <f t="shared" si="4"/>
        <v>1.08</v>
      </c>
    </row>
    <row r="114" spans="1:35" ht="15" x14ac:dyDescent="0.25">
      <c r="A114" s="18">
        <v>115</v>
      </c>
      <c r="B114" s="18">
        <v>25</v>
      </c>
      <c r="C114" s="18" t="s">
        <v>405</v>
      </c>
      <c r="D114" s="71" t="s">
        <v>406</v>
      </c>
      <c r="E114" s="17">
        <v>2016</v>
      </c>
      <c r="F114" s="19" t="s">
        <v>49</v>
      </c>
      <c r="G114" s="17" t="s">
        <v>50</v>
      </c>
      <c r="H114" s="17" t="s">
        <v>51</v>
      </c>
      <c r="I114" s="17" t="s">
        <v>346</v>
      </c>
      <c r="J114" s="17">
        <v>382</v>
      </c>
      <c r="K114" s="17" t="s">
        <v>53</v>
      </c>
      <c r="L114" s="17" t="s">
        <v>50</v>
      </c>
      <c r="M114" s="17" t="s">
        <v>72</v>
      </c>
      <c r="N114" s="17" t="s">
        <v>55</v>
      </c>
      <c r="O114" s="17" t="s">
        <v>184</v>
      </c>
      <c r="P114" s="17" t="s">
        <v>185</v>
      </c>
      <c r="Q114" s="20"/>
      <c r="R114" s="21">
        <v>37.793385463154799</v>
      </c>
      <c r="S114" s="21">
        <v>-94.346127758117603</v>
      </c>
      <c r="T114" s="22" t="s">
        <v>186</v>
      </c>
      <c r="U114" s="23">
        <v>27</v>
      </c>
      <c r="V114" s="23">
        <v>305</v>
      </c>
      <c r="W114" s="23">
        <v>937</v>
      </c>
      <c r="X114" s="23"/>
      <c r="Y114" s="23"/>
      <c r="Z114" s="23"/>
      <c r="AA114" s="23">
        <v>24</v>
      </c>
      <c r="AB114" s="23">
        <v>27</v>
      </c>
      <c r="AC114" s="23">
        <v>65</v>
      </c>
      <c r="AD114" s="23"/>
      <c r="AE114" s="23"/>
      <c r="AF114" s="23"/>
      <c r="AG114" s="24" t="s">
        <v>82</v>
      </c>
      <c r="AH114" s="23"/>
      <c r="AI114" s="26">
        <f t="shared" si="4"/>
        <v>2.4245000000000001</v>
      </c>
    </row>
    <row r="115" spans="1:35" ht="15" x14ac:dyDescent="0.25">
      <c r="A115" s="18">
        <v>116</v>
      </c>
      <c r="B115" s="18">
        <v>26</v>
      </c>
      <c r="C115" s="18" t="s">
        <v>407</v>
      </c>
      <c r="D115" s="71" t="s">
        <v>408</v>
      </c>
      <c r="E115" s="17">
        <v>2016</v>
      </c>
      <c r="F115" s="19" t="s">
        <v>76</v>
      </c>
      <c r="G115" s="17" t="s">
        <v>83</v>
      </c>
      <c r="H115" s="17" t="s">
        <v>67</v>
      </c>
      <c r="I115" s="17" t="s">
        <v>145</v>
      </c>
      <c r="J115" s="17">
        <v>606</v>
      </c>
      <c r="K115" s="17" t="s">
        <v>101</v>
      </c>
      <c r="L115" s="17" t="s">
        <v>102</v>
      </c>
      <c r="M115" s="17" t="s">
        <v>72</v>
      </c>
      <c r="N115" s="17" t="s">
        <v>68</v>
      </c>
      <c r="O115" s="17" t="s">
        <v>187</v>
      </c>
      <c r="P115" s="17" t="s">
        <v>80</v>
      </c>
      <c r="Q115" s="20">
        <v>0.62</v>
      </c>
      <c r="R115" s="21">
        <v>34.195399999999999</v>
      </c>
      <c r="S115" s="21">
        <v>-77.805019000000001</v>
      </c>
      <c r="T115" s="22" t="s">
        <v>188</v>
      </c>
      <c r="U115" s="23">
        <v>14</v>
      </c>
      <c r="V115" s="23">
        <v>443</v>
      </c>
      <c r="W115" s="23"/>
      <c r="X115" s="23"/>
      <c r="Y115" s="23">
        <v>1</v>
      </c>
      <c r="Z115" s="23">
        <v>16100</v>
      </c>
      <c r="AA115" s="23">
        <v>9</v>
      </c>
      <c r="AB115" s="23">
        <v>670</v>
      </c>
      <c r="AC115" s="23"/>
      <c r="AD115" s="23"/>
      <c r="AE115" s="23">
        <v>18</v>
      </c>
      <c r="AF115" s="23">
        <v>7800</v>
      </c>
      <c r="AG115" s="24" t="s">
        <v>189</v>
      </c>
      <c r="AH115" s="23"/>
      <c r="AI115" s="26">
        <f t="shared" si="4"/>
        <v>-0.41370000000000001</v>
      </c>
    </row>
    <row r="116" spans="1:35" ht="15" x14ac:dyDescent="0.25">
      <c r="A116" s="18">
        <v>117</v>
      </c>
      <c r="B116" s="18">
        <v>26</v>
      </c>
      <c r="C116" s="18" t="s">
        <v>407</v>
      </c>
      <c r="D116" s="71" t="s">
        <v>408</v>
      </c>
      <c r="E116" s="17">
        <v>2016</v>
      </c>
      <c r="F116" s="19" t="s">
        <v>76</v>
      </c>
      <c r="G116" s="17" t="s">
        <v>83</v>
      </c>
      <c r="H116" s="17" t="s">
        <v>67</v>
      </c>
      <c r="I116" s="17" t="s">
        <v>145</v>
      </c>
      <c r="J116" s="17">
        <v>606</v>
      </c>
      <c r="K116" s="17" t="s">
        <v>101</v>
      </c>
      <c r="L116" s="17" t="s">
        <v>102</v>
      </c>
      <c r="M116" s="17" t="s">
        <v>72</v>
      </c>
      <c r="N116" s="17" t="s">
        <v>68</v>
      </c>
      <c r="O116" s="17" t="s">
        <v>190</v>
      </c>
      <c r="P116" s="17" t="s">
        <v>80</v>
      </c>
      <c r="Q116" s="20">
        <v>1.5</v>
      </c>
      <c r="R116" s="21">
        <v>34.214930000000003</v>
      </c>
      <c r="S116" s="21">
        <v>-77.806274000000002</v>
      </c>
      <c r="T116" s="22" t="s">
        <v>188</v>
      </c>
      <c r="U116" s="23">
        <v>15</v>
      </c>
      <c r="V116" s="23">
        <v>1260</v>
      </c>
      <c r="W116" s="23"/>
      <c r="X116" s="23"/>
      <c r="Y116" s="23">
        <v>100</v>
      </c>
      <c r="Z116" s="23">
        <v>9750</v>
      </c>
      <c r="AA116" s="23">
        <v>12</v>
      </c>
      <c r="AB116" s="23">
        <v>361</v>
      </c>
      <c r="AC116" s="23"/>
      <c r="AD116" s="23"/>
      <c r="AE116" s="23">
        <v>2</v>
      </c>
      <c r="AF116" s="23">
        <v>9200</v>
      </c>
      <c r="AG116" s="24" t="s">
        <v>189</v>
      </c>
      <c r="AH116" s="23"/>
      <c r="AI116" s="26">
        <f t="shared" si="4"/>
        <v>1.25</v>
      </c>
    </row>
    <row r="117" spans="1:35" ht="15" x14ac:dyDescent="0.25">
      <c r="A117" s="18">
        <v>118</v>
      </c>
      <c r="B117" s="18">
        <v>26</v>
      </c>
      <c r="C117" s="18" t="s">
        <v>407</v>
      </c>
      <c r="D117" s="71" t="s">
        <v>408</v>
      </c>
      <c r="E117" s="17">
        <v>2016</v>
      </c>
      <c r="F117" s="19" t="s">
        <v>59</v>
      </c>
      <c r="G117" s="17" t="s">
        <v>83</v>
      </c>
      <c r="H117" s="17" t="s">
        <v>67</v>
      </c>
      <c r="I117" s="17" t="s">
        <v>145</v>
      </c>
      <c r="J117" s="17">
        <v>606</v>
      </c>
      <c r="K117" s="17" t="s">
        <v>101</v>
      </c>
      <c r="L117" s="17" t="s">
        <v>102</v>
      </c>
      <c r="M117" s="17" t="s">
        <v>72</v>
      </c>
      <c r="N117" s="17" t="s">
        <v>68</v>
      </c>
      <c r="O117" s="17" t="s">
        <v>187</v>
      </c>
      <c r="P117" s="17" t="s">
        <v>80</v>
      </c>
      <c r="Q117" s="20">
        <v>0.62</v>
      </c>
      <c r="R117" s="21">
        <v>34.195399999999999</v>
      </c>
      <c r="S117" s="21">
        <v>-77.805019000000001</v>
      </c>
      <c r="T117" s="22" t="s">
        <v>188</v>
      </c>
      <c r="U117" s="23">
        <v>13</v>
      </c>
      <c r="V117" s="23">
        <v>170</v>
      </c>
      <c r="W117" s="23"/>
      <c r="X117" s="23"/>
      <c r="Y117" s="23">
        <v>1</v>
      </c>
      <c r="Z117" s="23">
        <v>5550</v>
      </c>
      <c r="AA117" s="23">
        <v>9</v>
      </c>
      <c r="AB117" s="23">
        <v>674</v>
      </c>
      <c r="AC117" s="23"/>
      <c r="AD117" s="23"/>
      <c r="AE117" s="23">
        <v>6</v>
      </c>
      <c r="AF117" s="23">
        <v>15200</v>
      </c>
      <c r="AG117" s="24" t="s">
        <v>189</v>
      </c>
      <c r="AH117" s="23"/>
      <c r="AI117" s="26">
        <f t="shared" si="4"/>
        <v>-1.3774</v>
      </c>
    </row>
    <row r="118" spans="1:35" ht="15" x14ac:dyDescent="0.25">
      <c r="A118" s="18">
        <v>119</v>
      </c>
      <c r="B118" s="18">
        <v>26</v>
      </c>
      <c r="C118" s="18" t="s">
        <v>407</v>
      </c>
      <c r="D118" s="71" t="s">
        <v>408</v>
      </c>
      <c r="E118" s="17">
        <v>2016</v>
      </c>
      <c r="F118" s="19" t="s">
        <v>59</v>
      </c>
      <c r="G118" s="17" t="s">
        <v>83</v>
      </c>
      <c r="H118" s="17" t="s">
        <v>67</v>
      </c>
      <c r="I118" s="17" t="s">
        <v>145</v>
      </c>
      <c r="J118" s="17">
        <v>606</v>
      </c>
      <c r="K118" s="17" t="s">
        <v>101</v>
      </c>
      <c r="L118" s="17" t="s">
        <v>102</v>
      </c>
      <c r="M118" s="17" t="s">
        <v>72</v>
      </c>
      <c r="N118" s="17" t="s">
        <v>68</v>
      </c>
      <c r="O118" s="17" t="s">
        <v>190</v>
      </c>
      <c r="P118" s="17" t="s">
        <v>80</v>
      </c>
      <c r="Q118" s="20">
        <v>1.5</v>
      </c>
      <c r="R118" s="21">
        <v>34.214930000000003</v>
      </c>
      <c r="S118" s="21">
        <v>-77.806274000000002</v>
      </c>
      <c r="T118" s="22" t="s">
        <v>188</v>
      </c>
      <c r="U118" s="23">
        <v>16</v>
      </c>
      <c r="V118" s="23">
        <v>550</v>
      </c>
      <c r="W118" s="23"/>
      <c r="X118" s="23"/>
      <c r="Y118" s="23">
        <v>35</v>
      </c>
      <c r="Z118" s="23">
        <v>5900</v>
      </c>
      <c r="AA118" s="23">
        <v>12</v>
      </c>
      <c r="AB118" s="23">
        <v>239</v>
      </c>
      <c r="AC118" s="23"/>
      <c r="AD118" s="23"/>
      <c r="AE118" s="23">
        <v>7</v>
      </c>
      <c r="AF118" s="23">
        <v>2350</v>
      </c>
      <c r="AG118" s="24" t="s">
        <v>189</v>
      </c>
      <c r="AH118" s="23"/>
      <c r="AI118" s="26">
        <f t="shared" si="4"/>
        <v>0.83350000000000002</v>
      </c>
    </row>
    <row r="119" spans="1:35" ht="15" x14ac:dyDescent="0.25">
      <c r="A119" s="18">
        <v>120</v>
      </c>
      <c r="B119" s="18">
        <v>27</v>
      </c>
      <c r="C119" s="18" t="s">
        <v>409</v>
      </c>
      <c r="D119" s="71" t="s">
        <v>410</v>
      </c>
      <c r="E119" s="17">
        <v>2016</v>
      </c>
      <c r="F119" s="19" t="s">
        <v>49</v>
      </c>
      <c r="G119" s="17" t="s">
        <v>103</v>
      </c>
      <c r="H119" s="17" t="s">
        <v>67</v>
      </c>
      <c r="I119" s="17" t="s">
        <v>191</v>
      </c>
      <c r="J119" s="17">
        <v>1007</v>
      </c>
      <c r="K119" s="17" t="s">
        <v>192</v>
      </c>
      <c r="L119" s="17" t="s">
        <v>99</v>
      </c>
      <c r="M119" s="17" t="s">
        <v>72</v>
      </c>
      <c r="N119" s="17" t="s">
        <v>107</v>
      </c>
      <c r="O119" s="17" t="s">
        <v>193</v>
      </c>
      <c r="P119" s="17" t="s">
        <v>109</v>
      </c>
      <c r="Q119" s="20">
        <v>1.98</v>
      </c>
      <c r="R119" s="28">
        <v>41.486201000000001</v>
      </c>
      <c r="S119" s="21">
        <v>-71.530765000000002</v>
      </c>
      <c r="T119" s="22" t="s">
        <v>188</v>
      </c>
      <c r="U119" s="23"/>
      <c r="V119" s="23"/>
      <c r="W119" s="23"/>
      <c r="X119" s="23"/>
      <c r="Y119" s="23"/>
      <c r="Z119" s="23"/>
      <c r="AA119" s="23"/>
      <c r="AB119" s="23"/>
      <c r="AC119" s="23"/>
      <c r="AD119" s="23"/>
      <c r="AE119" s="23"/>
      <c r="AF119" s="23"/>
      <c r="AG119" s="24" t="s">
        <v>82</v>
      </c>
      <c r="AH119" s="23">
        <v>71.3</v>
      </c>
      <c r="AI119" s="25"/>
    </row>
    <row r="120" spans="1:35" ht="15" x14ac:dyDescent="0.25">
      <c r="A120" s="18">
        <v>121</v>
      </c>
      <c r="B120" s="18">
        <v>27</v>
      </c>
      <c r="C120" s="18" t="s">
        <v>409</v>
      </c>
      <c r="D120" s="71" t="s">
        <v>410</v>
      </c>
      <c r="E120" s="17">
        <v>2016</v>
      </c>
      <c r="F120" s="19" t="s">
        <v>49</v>
      </c>
      <c r="G120" s="17" t="s">
        <v>103</v>
      </c>
      <c r="H120" s="17" t="s">
        <v>67</v>
      </c>
      <c r="I120" s="17" t="s">
        <v>194</v>
      </c>
      <c r="J120" s="17">
        <v>1007</v>
      </c>
      <c r="K120" s="17" t="s">
        <v>192</v>
      </c>
      <c r="L120" s="17" t="s">
        <v>99</v>
      </c>
      <c r="M120" s="17" t="s">
        <v>72</v>
      </c>
      <c r="N120" s="17" t="s">
        <v>107</v>
      </c>
      <c r="O120" s="17" t="s">
        <v>193</v>
      </c>
      <c r="P120" s="17" t="s">
        <v>109</v>
      </c>
      <c r="Q120" s="20">
        <v>1.98</v>
      </c>
      <c r="R120" s="28">
        <v>41.486201000000001</v>
      </c>
      <c r="S120" s="21">
        <v>-71.530765000000002</v>
      </c>
      <c r="T120" s="22" t="s">
        <v>188</v>
      </c>
      <c r="U120" s="23"/>
      <c r="V120" s="23"/>
      <c r="W120" s="23"/>
      <c r="X120" s="23"/>
      <c r="Y120" s="23"/>
      <c r="Z120" s="23"/>
      <c r="AA120" s="23"/>
      <c r="AB120" s="23"/>
      <c r="AC120" s="23"/>
      <c r="AD120" s="23"/>
      <c r="AE120" s="23"/>
      <c r="AF120" s="23"/>
      <c r="AG120" s="24" t="s">
        <v>82</v>
      </c>
      <c r="AH120" s="23">
        <v>77.3</v>
      </c>
      <c r="AI120" s="25"/>
    </row>
    <row r="121" spans="1:35" ht="15" x14ac:dyDescent="0.25">
      <c r="A121" s="18">
        <v>122</v>
      </c>
      <c r="B121" s="18">
        <v>27</v>
      </c>
      <c r="C121" s="18" t="s">
        <v>409</v>
      </c>
      <c r="D121" s="71" t="s">
        <v>410</v>
      </c>
      <c r="E121" s="17">
        <v>2016</v>
      </c>
      <c r="F121" s="19" t="s">
        <v>49</v>
      </c>
      <c r="G121" s="17" t="s">
        <v>103</v>
      </c>
      <c r="H121" s="17" t="s">
        <v>67</v>
      </c>
      <c r="I121" s="17" t="s">
        <v>191</v>
      </c>
      <c r="J121" s="17">
        <v>1007</v>
      </c>
      <c r="K121" s="17" t="s">
        <v>192</v>
      </c>
      <c r="L121" s="17" t="s">
        <v>99</v>
      </c>
      <c r="M121" s="17" t="s">
        <v>72</v>
      </c>
      <c r="N121" s="17" t="s">
        <v>107</v>
      </c>
      <c r="O121" s="17" t="s">
        <v>193</v>
      </c>
      <c r="P121" s="17" t="s">
        <v>109</v>
      </c>
      <c r="Q121" s="20">
        <v>1.98</v>
      </c>
      <c r="R121" s="28">
        <v>41.486201000000001</v>
      </c>
      <c r="S121" s="21">
        <v>-71.530765000000002</v>
      </c>
      <c r="T121" s="22" t="s">
        <v>188</v>
      </c>
      <c r="U121" s="23"/>
      <c r="V121" s="23"/>
      <c r="W121" s="23"/>
      <c r="X121" s="23"/>
      <c r="Y121" s="23"/>
      <c r="Z121" s="23"/>
      <c r="AA121" s="23"/>
      <c r="AB121" s="23"/>
      <c r="AC121" s="23"/>
      <c r="AD121" s="23"/>
      <c r="AE121" s="23"/>
      <c r="AF121" s="23"/>
      <c r="AG121" s="24" t="s">
        <v>82</v>
      </c>
      <c r="AH121" s="23">
        <v>86.3</v>
      </c>
      <c r="AI121" s="25"/>
    </row>
    <row r="122" spans="1:35" ht="15" x14ac:dyDescent="0.25">
      <c r="A122" s="18">
        <v>123</v>
      </c>
      <c r="B122" s="18">
        <v>27</v>
      </c>
      <c r="C122" s="18" t="s">
        <v>409</v>
      </c>
      <c r="D122" s="71" t="s">
        <v>410</v>
      </c>
      <c r="E122" s="17">
        <v>2016</v>
      </c>
      <c r="F122" s="19" t="s">
        <v>49</v>
      </c>
      <c r="G122" s="17" t="s">
        <v>103</v>
      </c>
      <c r="H122" s="17" t="s">
        <v>67</v>
      </c>
      <c r="I122" s="17" t="s">
        <v>194</v>
      </c>
      <c r="J122" s="17">
        <v>1007</v>
      </c>
      <c r="K122" s="17" t="s">
        <v>192</v>
      </c>
      <c r="L122" s="17" t="s">
        <v>99</v>
      </c>
      <c r="M122" s="17" t="s">
        <v>72</v>
      </c>
      <c r="N122" s="17" t="s">
        <v>107</v>
      </c>
      <c r="O122" s="17" t="s">
        <v>193</v>
      </c>
      <c r="P122" s="17" t="s">
        <v>109</v>
      </c>
      <c r="Q122" s="20">
        <v>1.98</v>
      </c>
      <c r="R122" s="28">
        <v>41.486201000000001</v>
      </c>
      <c r="S122" s="21">
        <v>-71.530765000000002</v>
      </c>
      <c r="T122" s="22" t="s">
        <v>188</v>
      </c>
      <c r="U122" s="23"/>
      <c r="V122" s="23"/>
      <c r="W122" s="23"/>
      <c r="X122" s="23"/>
      <c r="Y122" s="23"/>
      <c r="Z122" s="23"/>
      <c r="AA122" s="23"/>
      <c r="AB122" s="23"/>
      <c r="AC122" s="23"/>
      <c r="AD122" s="23"/>
      <c r="AE122" s="23"/>
      <c r="AF122" s="23"/>
      <c r="AG122" s="24" t="s">
        <v>82</v>
      </c>
      <c r="AH122" s="23">
        <v>89.9</v>
      </c>
      <c r="AI122" s="25"/>
    </row>
    <row r="123" spans="1:35" ht="15" x14ac:dyDescent="0.25">
      <c r="A123" s="18">
        <v>124</v>
      </c>
      <c r="B123" s="18">
        <v>28</v>
      </c>
      <c r="C123" s="18" t="s">
        <v>411</v>
      </c>
      <c r="D123" s="72" t="s">
        <v>412</v>
      </c>
      <c r="E123" s="17">
        <v>2017</v>
      </c>
      <c r="F123" s="19" t="s">
        <v>49</v>
      </c>
      <c r="G123" s="17" t="s">
        <v>83</v>
      </c>
      <c r="H123" s="17" t="s">
        <v>67</v>
      </c>
      <c r="I123" s="17" t="s">
        <v>195</v>
      </c>
      <c r="J123" s="17">
        <v>1006</v>
      </c>
      <c r="K123" s="17" t="s">
        <v>195</v>
      </c>
      <c r="L123" s="17" t="s">
        <v>99</v>
      </c>
      <c r="M123" s="17" t="s">
        <v>72</v>
      </c>
      <c r="N123" s="17" t="s">
        <v>68</v>
      </c>
      <c r="O123" s="17" t="s">
        <v>196</v>
      </c>
      <c r="P123" s="17" t="s">
        <v>185</v>
      </c>
      <c r="Q123" s="20"/>
      <c r="R123" s="21">
        <v>38.598222999999997</v>
      </c>
      <c r="S123" s="21">
        <v>-90.243050999999994</v>
      </c>
      <c r="T123" s="22" t="s">
        <v>197</v>
      </c>
      <c r="U123" s="23">
        <v>16</v>
      </c>
      <c r="V123" s="23">
        <v>4100</v>
      </c>
      <c r="W123" s="23">
        <v>5800</v>
      </c>
      <c r="X123" s="23"/>
      <c r="Y123" s="23"/>
      <c r="Z123" s="23"/>
      <c r="AA123" s="23">
        <v>16</v>
      </c>
      <c r="AB123" s="23">
        <v>1500</v>
      </c>
      <c r="AC123" s="23">
        <v>3700</v>
      </c>
      <c r="AD123" s="23"/>
      <c r="AE123" s="23"/>
      <c r="AF123" s="23"/>
      <c r="AG123" s="24" t="s">
        <v>75</v>
      </c>
      <c r="AH123" s="23"/>
      <c r="AI123" s="26">
        <f t="shared" ref="AI123:AI131" si="5">ROUND(LN(V123)-LN(AB123),4)</f>
        <v>1.0055000000000001</v>
      </c>
    </row>
    <row r="124" spans="1:35" ht="15" x14ac:dyDescent="0.25">
      <c r="A124" s="18">
        <v>125</v>
      </c>
      <c r="B124" s="18">
        <v>29</v>
      </c>
      <c r="C124" s="18" t="s">
        <v>413</v>
      </c>
      <c r="D124" s="71" t="s">
        <v>414</v>
      </c>
      <c r="E124" s="17">
        <v>2017</v>
      </c>
      <c r="F124" s="33" t="s">
        <v>49</v>
      </c>
      <c r="G124" s="17" t="s">
        <v>103</v>
      </c>
      <c r="H124" s="17" t="s">
        <v>67</v>
      </c>
      <c r="I124" s="33" t="s">
        <v>198</v>
      </c>
      <c r="J124" s="17">
        <v>1000</v>
      </c>
      <c r="K124" s="17" t="s">
        <v>117</v>
      </c>
      <c r="L124" s="17" t="s">
        <v>99</v>
      </c>
      <c r="M124" s="33" t="s">
        <v>72</v>
      </c>
      <c r="N124" s="17" t="s">
        <v>107</v>
      </c>
      <c r="O124" s="33" t="s">
        <v>199</v>
      </c>
      <c r="P124" s="33" t="s">
        <v>200</v>
      </c>
      <c r="Q124" s="34">
        <v>0.26</v>
      </c>
      <c r="R124" s="35">
        <v>36.577978100000003</v>
      </c>
      <c r="S124" s="35" t="s">
        <v>201</v>
      </c>
      <c r="T124" s="33" t="s">
        <v>202</v>
      </c>
      <c r="U124" s="23">
        <v>20</v>
      </c>
      <c r="V124" s="36">
        <v>1800</v>
      </c>
      <c r="W124" s="36">
        <v>4700</v>
      </c>
      <c r="X124" s="36"/>
      <c r="Y124" s="36"/>
      <c r="Z124" s="36"/>
      <c r="AA124" s="36">
        <v>20</v>
      </c>
      <c r="AB124" s="36">
        <v>2000</v>
      </c>
      <c r="AC124" s="36">
        <v>3000</v>
      </c>
      <c r="AD124" s="36"/>
      <c r="AE124" s="36"/>
      <c r="AF124" s="36"/>
      <c r="AG124" s="24" t="s">
        <v>75</v>
      </c>
      <c r="AH124" s="23"/>
      <c r="AI124" s="26">
        <f t="shared" si="5"/>
        <v>-0.10539999999999999</v>
      </c>
    </row>
    <row r="125" spans="1:35" ht="15" x14ac:dyDescent="0.25">
      <c r="A125" s="18">
        <v>126</v>
      </c>
      <c r="B125" s="18">
        <v>29</v>
      </c>
      <c r="C125" s="18" t="s">
        <v>413</v>
      </c>
      <c r="D125" s="71" t="s">
        <v>414</v>
      </c>
      <c r="E125" s="17">
        <v>2017</v>
      </c>
      <c r="F125" s="33" t="s">
        <v>49</v>
      </c>
      <c r="G125" s="17" t="s">
        <v>103</v>
      </c>
      <c r="H125" s="17" t="s">
        <v>67</v>
      </c>
      <c r="I125" s="33" t="s">
        <v>198</v>
      </c>
      <c r="J125" s="17">
        <v>1000</v>
      </c>
      <c r="K125" s="17" t="s">
        <v>117</v>
      </c>
      <c r="L125" s="17" t="s">
        <v>99</v>
      </c>
      <c r="M125" s="33" t="s">
        <v>72</v>
      </c>
      <c r="N125" s="17" t="s">
        <v>107</v>
      </c>
      <c r="O125" s="33" t="s">
        <v>203</v>
      </c>
      <c r="P125" s="33" t="s">
        <v>200</v>
      </c>
      <c r="Q125" s="34">
        <v>0.62</v>
      </c>
      <c r="R125" s="35">
        <v>36.579642999999997</v>
      </c>
      <c r="S125" s="35">
        <v>-94.768416999999999</v>
      </c>
      <c r="T125" s="33" t="s">
        <v>202</v>
      </c>
      <c r="U125" s="23">
        <v>20</v>
      </c>
      <c r="V125" s="36">
        <v>1600</v>
      </c>
      <c r="W125" s="36">
        <v>1940</v>
      </c>
      <c r="X125" s="36"/>
      <c r="Y125" s="36"/>
      <c r="Z125" s="36"/>
      <c r="AA125" s="36">
        <v>20</v>
      </c>
      <c r="AB125" s="36">
        <v>810</v>
      </c>
      <c r="AC125" s="36">
        <v>1200</v>
      </c>
      <c r="AD125" s="36"/>
      <c r="AE125" s="36"/>
      <c r="AF125" s="36"/>
      <c r="AG125" s="24" t="s">
        <v>75</v>
      </c>
      <c r="AH125" s="23"/>
      <c r="AI125" s="26">
        <f t="shared" si="5"/>
        <v>0.68069999999999997</v>
      </c>
    </row>
    <row r="126" spans="1:35" ht="15" x14ac:dyDescent="0.25">
      <c r="A126" s="18">
        <v>127</v>
      </c>
      <c r="B126" s="18">
        <v>29</v>
      </c>
      <c r="C126" s="18" t="s">
        <v>413</v>
      </c>
      <c r="D126" s="71" t="s">
        <v>414</v>
      </c>
      <c r="E126" s="17">
        <v>2017</v>
      </c>
      <c r="F126" s="33" t="s">
        <v>49</v>
      </c>
      <c r="G126" s="17" t="s">
        <v>103</v>
      </c>
      <c r="H126" s="17" t="s">
        <v>67</v>
      </c>
      <c r="I126" s="33" t="s">
        <v>198</v>
      </c>
      <c r="J126" s="17">
        <v>1000</v>
      </c>
      <c r="K126" s="17" t="s">
        <v>117</v>
      </c>
      <c r="L126" s="17" t="s">
        <v>99</v>
      </c>
      <c r="M126" s="33" t="s">
        <v>72</v>
      </c>
      <c r="N126" s="17" t="s">
        <v>107</v>
      </c>
      <c r="O126" s="33" t="s">
        <v>204</v>
      </c>
      <c r="P126" s="33" t="s">
        <v>200</v>
      </c>
      <c r="Q126" s="34">
        <v>0.76</v>
      </c>
      <c r="R126" s="35">
        <v>36.610923</v>
      </c>
      <c r="S126" s="35" t="s">
        <v>205</v>
      </c>
      <c r="T126" s="33" t="s">
        <v>202</v>
      </c>
      <c r="U126" s="23">
        <v>20</v>
      </c>
      <c r="V126" s="36">
        <v>4900</v>
      </c>
      <c r="W126" s="36">
        <v>7700</v>
      </c>
      <c r="X126" s="36"/>
      <c r="Y126" s="36"/>
      <c r="Z126" s="36"/>
      <c r="AA126" s="36">
        <v>20</v>
      </c>
      <c r="AB126" s="36">
        <v>310</v>
      </c>
      <c r="AC126" s="36">
        <v>380</v>
      </c>
      <c r="AD126" s="36"/>
      <c r="AE126" s="36"/>
      <c r="AF126" s="36"/>
      <c r="AG126" s="24" t="s">
        <v>75</v>
      </c>
      <c r="AH126" s="23"/>
      <c r="AI126" s="26">
        <f t="shared" si="5"/>
        <v>2.7604000000000002</v>
      </c>
    </row>
    <row r="127" spans="1:35" ht="15" x14ac:dyDescent="0.25">
      <c r="A127" s="18">
        <v>128</v>
      </c>
      <c r="B127" s="18">
        <v>29</v>
      </c>
      <c r="C127" s="18" t="s">
        <v>413</v>
      </c>
      <c r="D127" s="71" t="s">
        <v>414</v>
      </c>
      <c r="E127" s="17">
        <v>2017</v>
      </c>
      <c r="F127" s="33" t="s">
        <v>76</v>
      </c>
      <c r="G127" s="17" t="s">
        <v>103</v>
      </c>
      <c r="H127" s="17" t="s">
        <v>67</v>
      </c>
      <c r="I127" s="33" t="s">
        <v>198</v>
      </c>
      <c r="J127" s="17">
        <v>1000</v>
      </c>
      <c r="K127" s="17" t="s">
        <v>117</v>
      </c>
      <c r="L127" s="17" t="s">
        <v>99</v>
      </c>
      <c r="M127" s="33" t="s">
        <v>72</v>
      </c>
      <c r="N127" s="17" t="s">
        <v>107</v>
      </c>
      <c r="O127" s="33" t="s">
        <v>203</v>
      </c>
      <c r="P127" s="33" t="s">
        <v>200</v>
      </c>
      <c r="Q127" s="34">
        <v>0.62</v>
      </c>
      <c r="R127" s="35">
        <v>36.579642999999997</v>
      </c>
      <c r="S127" s="35">
        <v>-94.768416999999999</v>
      </c>
      <c r="T127" s="33" t="s">
        <v>202</v>
      </c>
      <c r="U127" s="23">
        <v>20</v>
      </c>
      <c r="V127" s="36">
        <v>3130</v>
      </c>
      <c r="W127" s="36">
        <v>4200</v>
      </c>
      <c r="X127" s="36"/>
      <c r="Y127" s="36"/>
      <c r="Z127" s="36"/>
      <c r="AA127" s="36">
        <v>20</v>
      </c>
      <c r="AB127" s="36">
        <v>2100</v>
      </c>
      <c r="AC127" s="36">
        <v>3600</v>
      </c>
      <c r="AD127" s="36"/>
      <c r="AE127" s="36"/>
      <c r="AF127" s="36"/>
      <c r="AG127" s="24" t="s">
        <v>75</v>
      </c>
      <c r="AH127" s="23"/>
      <c r="AI127" s="26">
        <f t="shared" si="5"/>
        <v>0.39910000000000001</v>
      </c>
    </row>
    <row r="128" spans="1:35" ht="15" x14ac:dyDescent="0.25">
      <c r="A128" s="18">
        <v>129</v>
      </c>
      <c r="B128" s="18">
        <v>29</v>
      </c>
      <c r="C128" s="18" t="s">
        <v>413</v>
      </c>
      <c r="D128" s="71" t="s">
        <v>414</v>
      </c>
      <c r="E128" s="17">
        <v>2017</v>
      </c>
      <c r="F128" s="33" t="s">
        <v>76</v>
      </c>
      <c r="G128" s="17" t="s">
        <v>103</v>
      </c>
      <c r="H128" s="17" t="s">
        <v>67</v>
      </c>
      <c r="I128" s="33" t="s">
        <v>198</v>
      </c>
      <c r="J128" s="17">
        <v>1000</v>
      </c>
      <c r="K128" s="17" t="s">
        <v>117</v>
      </c>
      <c r="L128" s="17" t="s">
        <v>99</v>
      </c>
      <c r="M128" s="33" t="s">
        <v>72</v>
      </c>
      <c r="N128" s="17" t="s">
        <v>107</v>
      </c>
      <c r="O128" s="33" t="s">
        <v>199</v>
      </c>
      <c r="P128" s="33" t="s">
        <v>200</v>
      </c>
      <c r="Q128" s="34">
        <v>0.26</v>
      </c>
      <c r="R128" s="35">
        <v>36.577978100000003</v>
      </c>
      <c r="S128" s="35" t="s">
        <v>201</v>
      </c>
      <c r="T128" s="33" t="s">
        <v>202</v>
      </c>
      <c r="U128" s="23">
        <v>20</v>
      </c>
      <c r="V128" s="36">
        <v>3400</v>
      </c>
      <c r="W128" s="36">
        <v>6300</v>
      </c>
      <c r="X128" s="36"/>
      <c r="Y128" s="36"/>
      <c r="Z128" s="36"/>
      <c r="AA128" s="36">
        <v>20</v>
      </c>
      <c r="AB128" s="36">
        <v>800</v>
      </c>
      <c r="AC128" s="36">
        <v>1700</v>
      </c>
      <c r="AD128" s="36"/>
      <c r="AE128" s="36"/>
      <c r="AF128" s="36"/>
      <c r="AG128" s="24" t="s">
        <v>75</v>
      </c>
      <c r="AH128" s="23"/>
      <c r="AI128" s="26">
        <f t="shared" si="5"/>
        <v>1.4469000000000001</v>
      </c>
    </row>
    <row r="129" spans="1:35" ht="15" x14ac:dyDescent="0.25">
      <c r="A129" s="18">
        <v>130</v>
      </c>
      <c r="B129" s="18">
        <v>29</v>
      </c>
      <c r="C129" s="18" t="s">
        <v>413</v>
      </c>
      <c r="D129" s="71" t="s">
        <v>414</v>
      </c>
      <c r="E129" s="17">
        <v>2017</v>
      </c>
      <c r="F129" s="33" t="s">
        <v>76</v>
      </c>
      <c r="G129" s="17" t="s">
        <v>103</v>
      </c>
      <c r="H129" s="17" t="s">
        <v>67</v>
      </c>
      <c r="I129" s="33" t="s">
        <v>198</v>
      </c>
      <c r="J129" s="17">
        <v>1000</v>
      </c>
      <c r="K129" s="17" t="s">
        <v>117</v>
      </c>
      <c r="L129" s="17" t="s">
        <v>99</v>
      </c>
      <c r="M129" s="33" t="s">
        <v>72</v>
      </c>
      <c r="N129" s="17" t="s">
        <v>107</v>
      </c>
      <c r="O129" s="33" t="s">
        <v>204</v>
      </c>
      <c r="P129" s="33" t="s">
        <v>200</v>
      </c>
      <c r="Q129" s="34">
        <v>0.76</v>
      </c>
      <c r="R129" s="35">
        <v>36.610923</v>
      </c>
      <c r="S129" s="35" t="s">
        <v>205</v>
      </c>
      <c r="T129" s="33" t="s">
        <v>202</v>
      </c>
      <c r="U129" s="23">
        <v>20</v>
      </c>
      <c r="V129" s="36">
        <v>15000</v>
      </c>
      <c r="W129" s="36">
        <v>10000</v>
      </c>
      <c r="X129" s="36"/>
      <c r="Y129" s="36"/>
      <c r="Z129" s="36"/>
      <c r="AA129" s="36">
        <v>20</v>
      </c>
      <c r="AB129" s="36">
        <v>350</v>
      </c>
      <c r="AC129" s="36">
        <v>440</v>
      </c>
      <c r="AD129" s="36"/>
      <c r="AE129" s="36"/>
      <c r="AF129" s="36"/>
      <c r="AG129" s="24" t="s">
        <v>75</v>
      </c>
      <c r="AH129" s="23"/>
      <c r="AI129" s="26">
        <f t="shared" si="5"/>
        <v>3.7578999999999998</v>
      </c>
    </row>
    <row r="130" spans="1:35" ht="15" x14ac:dyDescent="0.25">
      <c r="A130" s="18">
        <v>131</v>
      </c>
      <c r="B130" s="18">
        <v>30</v>
      </c>
      <c r="C130" s="18" t="s">
        <v>416</v>
      </c>
      <c r="D130" s="71" t="s">
        <v>429</v>
      </c>
      <c r="E130" s="17">
        <v>2018</v>
      </c>
      <c r="F130" s="19" t="s">
        <v>49</v>
      </c>
      <c r="G130" s="17" t="s">
        <v>103</v>
      </c>
      <c r="H130" s="17" t="s">
        <v>67</v>
      </c>
      <c r="I130" s="17" t="s">
        <v>206</v>
      </c>
      <c r="J130" s="17">
        <v>1000</v>
      </c>
      <c r="K130" s="17" t="s">
        <v>117</v>
      </c>
      <c r="L130" s="17" t="s">
        <v>99</v>
      </c>
      <c r="M130" s="17" t="s">
        <v>72</v>
      </c>
      <c r="N130" s="17" t="s">
        <v>107</v>
      </c>
      <c r="O130" s="17" t="s">
        <v>207</v>
      </c>
      <c r="P130" s="17" t="s">
        <v>127</v>
      </c>
      <c r="Q130" s="20">
        <v>0.16</v>
      </c>
      <c r="R130" s="21">
        <v>26.218229999999998</v>
      </c>
      <c r="S130" s="21">
        <v>-98.253839999999997</v>
      </c>
      <c r="T130" s="22">
        <v>2018</v>
      </c>
      <c r="U130" s="23">
        <v>8</v>
      </c>
      <c r="V130" s="23">
        <v>2640.2</v>
      </c>
      <c r="W130" s="23">
        <v>7202</v>
      </c>
      <c r="X130" s="23"/>
      <c r="Y130" s="23"/>
      <c r="Z130" s="23"/>
      <c r="AA130" s="23">
        <v>8</v>
      </c>
      <c r="AB130" s="23">
        <v>1354.6</v>
      </c>
      <c r="AC130" s="23">
        <v>524</v>
      </c>
      <c r="AD130" s="23"/>
      <c r="AE130" s="23"/>
      <c r="AF130" s="23"/>
      <c r="AG130" s="24" t="s">
        <v>75</v>
      </c>
      <c r="AH130" s="23"/>
      <c r="AI130" s="26">
        <f t="shared" si="5"/>
        <v>0.6673</v>
      </c>
    </row>
    <row r="131" spans="1:35" ht="15" x14ac:dyDescent="0.25">
      <c r="A131" s="18">
        <v>132</v>
      </c>
      <c r="B131" s="18">
        <v>30</v>
      </c>
      <c r="C131" s="18" t="s">
        <v>416</v>
      </c>
      <c r="D131" s="71" t="s">
        <v>415</v>
      </c>
      <c r="E131" s="17">
        <v>2018</v>
      </c>
      <c r="F131" s="19" t="s">
        <v>49</v>
      </c>
      <c r="G131" s="17" t="s">
        <v>103</v>
      </c>
      <c r="H131" s="17" t="s">
        <v>67</v>
      </c>
      <c r="I131" s="17" t="s">
        <v>100</v>
      </c>
      <c r="J131" s="17">
        <v>1003</v>
      </c>
      <c r="K131" s="17" t="s">
        <v>101</v>
      </c>
      <c r="L131" s="17" t="s">
        <v>102</v>
      </c>
      <c r="M131" s="17" t="s">
        <v>72</v>
      </c>
      <c r="N131" s="17" t="s">
        <v>107</v>
      </c>
      <c r="O131" s="17" t="s">
        <v>207</v>
      </c>
      <c r="P131" s="17" t="s">
        <v>127</v>
      </c>
      <c r="Q131" s="20">
        <v>0.09</v>
      </c>
      <c r="R131" s="21">
        <v>26.218229999999998</v>
      </c>
      <c r="S131" s="21">
        <v>-98.253839999999997</v>
      </c>
      <c r="T131" s="22">
        <v>2018</v>
      </c>
      <c r="U131" s="23">
        <v>11</v>
      </c>
      <c r="V131" s="23">
        <v>1173</v>
      </c>
      <c r="W131" s="23">
        <v>784</v>
      </c>
      <c r="X131" s="23"/>
      <c r="Y131" s="23"/>
      <c r="Z131" s="23"/>
      <c r="AA131" s="23">
        <v>11</v>
      </c>
      <c r="AB131" s="23">
        <v>1030</v>
      </c>
      <c r="AC131" s="23">
        <v>1056</v>
      </c>
      <c r="AD131" s="23"/>
      <c r="AE131" s="23"/>
      <c r="AF131" s="23"/>
      <c r="AG131" s="24" t="s">
        <v>75</v>
      </c>
      <c r="AH131" s="23"/>
      <c r="AI131" s="26">
        <f t="shared" si="5"/>
        <v>0.13</v>
      </c>
    </row>
    <row r="132" spans="1:35" ht="15" x14ac:dyDescent="0.25">
      <c r="A132" s="18">
        <v>133</v>
      </c>
      <c r="B132" s="18">
        <v>31</v>
      </c>
      <c r="C132" s="18" t="s">
        <v>417</v>
      </c>
      <c r="D132" s="71" t="s">
        <v>418</v>
      </c>
      <c r="E132" s="17">
        <v>2019</v>
      </c>
      <c r="F132" s="19" t="s">
        <v>59</v>
      </c>
      <c r="G132" s="17" t="s">
        <v>50</v>
      </c>
      <c r="H132" s="17" t="s">
        <v>51</v>
      </c>
      <c r="I132" s="17" t="s">
        <v>208</v>
      </c>
      <c r="J132" s="17">
        <v>382</v>
      </c>
      <c r="K132" s="17" t="s">
        <v>53</v>
      </c>
      <c r="L132" s="17" t="s">
        <v>50</v>
      </c>
      <c r="M132" s="17" t="s">
        <v>72</v>
      </c>
      <c r="N132" s="17" t="s">
        <v>55</v>
      </c>
      <c r="O132" s="17" t="s">
        <v>209</v>
      </c>
      <c r="P132" s="17" t="s">
        <v>165</v>
      </c>
      <c r="Q132" s="20">
        <v>56000</v>
      </c>
      <c r="R132" s="21">
        <v>38.012417621612997</v>
      </c>
      <c r="S132" s="21">
        <v>-122.76716878435801</v>
      </c>
      <c r="T132" s="22" t="s">
        <v>210</v>
      </c>
      <c r="U132" s="23">
        <v>1053</v>
      </c>
      <c r="V132" s="23"/>
      <c r="W132" s="23"/>
      <c r="X132" s="23"/>
      <c r="Y132" s="23"/>
      <c r="Z132" s="23"/>
      <c r="AA132" s="23"/>
      <c r="AB132" s="23"/>
      <c r="AC132" s="23"/>
      <c r="AD132" s="23"/>
      <c r="AE132" s="23"/>
      <c r="AF132" s="23"/>
      <c r="AG132" s="24" t="s">
        <v>75</v>
      </c>
      <c r="AH132" s="23">
        <v>95</v>
      </c>
      <c r="AI132" s="25"/>
    </row>
    <row r="133" spans="1:35" ht="15" x14ac:dyDescent="0.25">
      <c r="A133" s="18">
        <v>134</v>
      </c>
      <c r="B133" s="18">
        <v>32</v>
      </c>
      <c r="C133" s="18" t="s">
        <v>420</v>
      </c>
      <c r="D133" s="71" t="s">
        <v>419</v>
      </c>
      <c r="E133" s="17">
        <v>2020</v>
      </c>
      <c r="F133" s="19" t="s">
        <v>49</v>
      </c>
      <c r="G133" s="17" t="s">
        <v>50</v>
      </c>
      <c r="H133" s="17" t="s">
        <v>51</v>
      </c>
      <c r="I133" s="17" t="s">
        <v>158</v>
      </c>
      <c r="J133" s="17">
        <v>528</v>
      </c>
      <c r="K133" s="17" t="s">
        <v>154</v>
      </c>
      <c r="L133" s="17" t="s">
        <v>50</v>
      </c>
      <c r="M133" s="17" t="s">
        <v>54</v>
      </c>
      <c r="N133" s="17" t="s">
        <v>107</v>
      </c>
      <c r="O133" s="17" t="s">
        <v>211</v>
      </c>
      <c r="P133" s="17" t="s">
        <v>74</v>
      </c>
      <c r="Q133" s="20"/>
      <c r="R133" s="21">
        <v>40.522291000000003</v>
      </c>
      <c r="S133" s="21">
        <v>-98.055076</v>
      </c>
      <c r="T133" s="22">
        <v>2019</v>
      </c>
      <c r="U133" s="23"/>
      <c r="V133" s="23"/>
      <c r="W133" s="23"/>
      <c r="X133" s="23"/>
      <c r="Y133" s="23"/>
      <c r="Z133" s="23"/>
      <c r="AA133" s="23"/>
      <c r="AB133" s="23"/>
      <c r="AC133" s="23"/>
      <c r="AD133" s="23"/>
      <c r="AE133" s="23"/>
      <c r="AF133" s="23"/>
      <c r="AG133" s="24"/>
      <c r="AH133" s="23">
        <v>73</v>
      </c>
      <c r="AI133" s="25"/>
    </row>
    <row r="134" spans="1:35" ht="15" x14ac:dyDescent="0.25">
      <c r="A134" s="18">
        <v>135</v>
      </c>
      <c r="B134" s="18">
        <v>33</v>
      </c>
      <c r="C134" s="18" t="s">
        <v>421</v>
      </c>
      <c r="D134" s="71" t="s">
        <v>422</v>
      </c>
      <c r="E134" s="17">
        <v>2021</v>
      </c>
      <c r="F134" s="19" t="s">
        <v>76</v>
      </c>
      <c r="G134" s="17" t="s">
        <v>83</v>
      </c>
      <c r="H134" s="17" t="s">
        <v>67</v>
      </c>
      <c r="I134" s="17" t="s">
        <v>145</v>
      </c>
      <c r="J134" s="17">
        <v>606</v>
      </c>
      <c r="K134" s="17" t="s">
        <v>101</v>
      </c>
      <c r="L134" s="17" t="s">
        <v>102</v>
      </c>
      <c r="M134" s="17" t="s">
        <v>72</v>
      </c>
      <c r="N134" s="17" t="s">
        <v>68</v>
      </c>
      <c r="O134" s="17" t="s">
        <v>212</v>
      </c>
      <c r="P134" s="17" t="s">
        <v>80</v>
      </c>
      <c r="Q134" s="20">
        <v>1.04</v>
      </c>
      <c r="R134" s="21">
        <v>34.195960999999997</v>
      </c>
      <c r="S134" s="21">
        <v>-77.804248000000001</v>
      </c>
      <c r="T134" s="22" t="s">
        <v>213</v>
      </c>
      <c r="U134" s="23">
        <v>9</v>
      </c>
      <c r="V134" s="23">
        <v>5623</v>
      </c>
      <c r="W134" s="23">
        <v>4039</v>
      </c>
      <c r="X134" s="23"/>
      <c r="Y134" s="23">
        <v>60</v>
      </c>
      <c r="Z134" s="23">
        <v>12725</v>
      </c>
      <c r="AA134" s="23">
        <v>9</v>
      </c>
      <c r="AB134" s="23">
        <v>1774</v>
      </c>
      <c r="AC134" s="23">
        <v>1282</v>
      </c>
      <c r="AD134" s="23"/>
      <c r="AE134" s="23">
        <v>300</v>
      </c>
      <c r="AF134" s="23">
        <v>4145</v>
      </c>
      <c r="AG134" s="24" t="s">
        <v>75</v>
      </c>
      <c r="AH134" s="23"/>
      <c r="AI134" s="26">
        <f>ROUND(LN(V134)-LN(AB134),4)</f>
        <v>1.1536</v>
      </c>
    </row>
    <row r="135" spans="1:35" ht="15" x14ac:dyDescent="0.25">
      <c r="A135" s="18">
        <v>136</v>
      </c>
      <c r="B135" s="18">
        <v>34</v>
      </c>
      <c r="C135" s="18" t="s">
        <v>423</v>
      </c>
      <c r="D135" s="72" t="s">
        <v>424</v>
      </c>
      <c r="E135" s="17">
        <v>2022</v>
      </c>
      <c r="F135" s="19" t="s">
        <v>49</v>
      </c>
      <c r="G135" s="17" t="s">
        <v>103</v>
      </c>
      <c r="H135" s="17" t="s">
        <v>67</v>
      </c>
      <c r="I135" s="29" t="s">
        <v>95</v>
      </c>
      <c r="J135" s="17">
        <v>1002</v>
      </c>
      <c r="K135" s="17" t="s">
        <v>96</v>
      </c>
      <c r="L135" s="17" t="s">
        <v>94</v>
      </c>
      <c r="M135" s="17" t="s">
        <v>72</v>
      </c>
      <c r="N135" s="17" t="s">
        <v>55</v>
      </c>
      <c r="O135" s="17" t="s">
        <v>214</v>
      </c>
      <c r="P135" s="17" t="s">
        <v>165</v>
      </c>
      <c r="Q135" s="20"/>
      <c r="R135" s="21">
        <v>34.240932999999998</v>
      </c>
      <c r="S135" s="21">
        <v>-117.265986</v>
      </c>
      <c r="T135" s="22" t="s">
        <v>215</v>
      </c>
      <c r="U135" s="23">
        <v>20</v>
      </c>
      <c r="V135" s="23"/>
      <c r="W135" s="23"/>
      <c r="X135" s="23"/>
      <c r="Y135" s="23"/>
      <c r="Z135" s="23"/>
      <c r="AA135" s="23"/>
      <c r="AB135" s="23"/>
      <c r="AC135" s="23"/>
      <c r="AD135" s="23"/>
      <c r="AE135" s="23"/>
      <c r="AF135" s="23"/>
      <c r="AG135" s="24" t="s">
        <v>75</v>
      </c>
      <c r="AH135" s="23">
        <v>-7.9</v>
      </c>
      <c r="AI135" s="25"/>
    </row>
    <row r="136" spans="1:35" ht="15" x14ac:dyDescent="0.25">
      <c r="A136" s="18">
        <v>135</v>
      </c>
      <c r="B136" s="17">
        <v>35</v>
      </c>
      <c r="C136" s="18" t="s">
        <v>421</v>
      </c>
      <c r="D136" s="71" t="s">
        <v>422</v>
      </c>
      <c r="E136" s="17">
        <v>2021</v>
      </c>
      <c r="F136" s="19" t="s">
        <v>76</v>
      </c>
      <c r="G136" s="17" t="s">
        <v>83</v>
      </c>
      <c r="H136" s="17" t="s">
        <v>67</v>
      </c>
      <c r="I136" s="17" t="s">
        <v>145</v>
      </c>
      <c r="J136" s="17">
        <v>606</v>
      </c>
      <c r="K136" s="17" t="s">
        <v>101</v>
      </c>
      <c r="L136" s="17" t="s">
        <v>102</v>
      </c>
      <c r="M136" s="17" t="s">
        <v>72</v>
      </c>
      <c r="N136" s="17" t="s">
        <v>68</v>
      </c>
      <c r="O136" s="17" t="s">
        <v>212</v>
      </c>
      <c r="P136" s="17" t="s">
        <v>80</v>
      </c>
      <c r="Q136" s="20">
        <v>1.04</v>
      </c>
      <c r="R136" s="21">
        <v>34.195960999999997</v>
      </c>
      <c r="S136" s="21">
        <v>-77.804248000000001</v>
      </c>
      <c r="T136" s="22" t="s">
        <v>213</v>
      </c>
      <c r="U136" s="17">
        <v>9</v>
      </c>
      <c r="V136" s="17">
        <v>3869</v>
      </c>
      <c r="W136" s="17">
        <v>2458</v>
      </c>
      <c r="Y136" s="17">
        <v>1082</v>
      </c>
      <c r="Z136" s="17">
        <v>8375</v>
      </c>
      <c r="AA136" s="17">
        <v>9</v>
      </c>
      <c r="AB136" s="17">
        <v>8725</v>
      </c>
      <c r="AC136" s="17">
        <v>8625</v>
      </c>
      <c r="AE136" s="17">
        <v>712</v>
      </c>
      <c r="AF136" s="17">
        <v>22220</v>
      </c>
      <c r="AG136" s="24" t="s">
        <v>75</v>
      </c>
    </row>
  </sheetData>
  <sheetProtection sort="0" autoFilter="0"/>
  <autoFilter ref="A1:AM135" xr:uid="{C4A49DD9-3EDA-431A-AEF2-FD2447968FFA}"/>
  <sortState xmlns:xlrd2="http://schemas.microsoft.com/office/spreadsheetml/2017/richdata2" ref="A2:AH136">
    <sortCondition ref="A1:A136"/>
  </sortState>
  <hyperlinks>
    <hyperlink ref="D4" r:id="rId1" xr:uid="{696AD1DD-4F4A-45DB-AA50-23E9C3EB88AF}"/>
    <hyperlink ref="D5" r:id="rId2" xr:uid="{64E1EE01-E4BD-40E7-9BEF-4FF4072789AD}"/>
    <hyperlink ref="D6" r:id="rId3" xr:uid="{50321576-FAC7-477C-BE92-31E70A0348A1}"/>
    <hyperlink ref="D7" r:id="rId4" xr:uid="{3875B663-F4FF-456C-BBA3-CE4DD52E4AFC}"/>
    <hyperlink ref="D8" r:id="rId5" xr:uid="{B2C768A9-42BB-4E59-9056-4682EF1D48B0}"/>
    <hyperlink ref="D9" r:id="rId6" xr:uid="{6CDD74A0-792B-435D-98E3-2F85B95C91C8}"/>
    <hyperlink ref="D13" r:id="rId7" xr:uid="{708DCB79-7CB5-4262-B775-0FE97CAADD65}"/>
    <hyperlink ref="D14" r:id="rId8" xr:uid="{BDE02322-9A2F-48F7-82E4-EB149F92A475}"/>
    <hyperlink ref="D15" r:id="rId9" xr:uid="{F4695458-8523-48E3-A3EB-941B6474CEED}"/>
    <hyperlink ref="D16" r:id="rId10" xr:uid="{2016E7CB-5917-49E1-973D-37D3493D5AB7}"/>
    <hyperlink ref="D17" r:id="rId11" xr:uid="{E7079CC9-DAF4-44E2-A1D2-ED403B9BC6C0}"/>
    <hyperlink ref="D18:D22" r:id="rId12" display="https://doi.org/10.1111/j.1752-1688.2003.tb03690.x" xr:uid="{5586DE4A-393B-49C1-AA52-B9736EB2B6B9}"/>
    <hyperlink ref="D23" r:id="rId13" xr:uid="{F04E0165-6672-4A9C-84B6-39D0F5DD4097}"/>
    <hyperlink ref="D24:D30" r:id="rId14" display="https://doi.org/10.1080/10934520600927484" xr:uid="{D5D08BA8-E3D0-4994-BD1F-91D991F55FA5}"/>
    <hyperlink ref="D31" r:id="rId15" xr:uid="{4CA67B7B-B2C0-4B9D-912E-3D7DCD750596}"/>
    <hyperlink ref="D32:D53" r:id="rId16" display="https://doi.org/10.13031/2013.24699" xr:uid="{B0F703E4-2A7D-4E61-8F06-9E795D77E170}"/>
    <hyperlink ref="D78" r:id="rId17" xr:uid="{72181952-D021-40BE-97C8-93A01C049B9F}"/>
    <hyperlink ref="D79" r:id="rId18" xr:uid="{F7E809AA-CDCB-48AB-8D0C-B182D33EEC93}"/>
    <hyperlink ref="D82" r:id="rId19" xr:uid="{48E97C33-03BF-42EB-BC15-C843C51C6613}"/>
    <hyperlink ref="D83" r:id="rId20" xr:uid="{F753F4BD-0E31-415E-B39E-8CDE8A2C53F7}"/>
    <hyperlink ref="D84" r:id="rId21" xr:uid="{6B3D8378-610B-45DC-845D-CCBFE5B3C085}"/>
    <hyperlink ref="D85" r:id="rId22" xr:uid="{BE327C3B-A28F-4694-A2C3-41EC0415D5D9}"/>
    <hyperlink ref="D2" r:id="rId23" xr:uid="{399F774A-5017-47BD-90C7-A549BDE0D235}"/>
    <hyperlink ref="D3" r:id="rId24" xr:uid="{FCB7692F-5DB9-4F99-A77B-00DA3F8DE984}"/>
    <hyperlink ref="D10" r:id="rId25" xr:uid="{477848A1-46B5-429C-8D47-5179E15088E3}"/>
    <hyperlink ref="D11" r:id="rId26" xr:uid="{A51E1308-D362-42D1-BF69-4EB62CA7BA22}"/>
    <hyperlink ref="D12" r:id="rId27" xr:uid="{41615FB0-646C-467D-A1C4-5A875BF9433F}"/>
    <hyperlink ref="D54" r:id="rId28" xr:uid="{B3A4101F-9488-4FEA-8E68-68FDA820ED58}"/>
    <hyperlink ref="D55" r:id="rId29" xr:uid="{E2B719F5-6FA6-4D5D-AC70-3AFB7047FD5F}"/>
    <hyperlink ref="D56" r:id="rId30" xr:uid="{C96242FC-5103-49F6-970A-F94D67FEB1E2}"/>
    <hyperlink ref="D57:D67" r:id="rId31" display="https://doi.org/10.1061/(ASCE)EE.1943-7870.0000040" xr:uid="{BA057A4F-FD99-4301-8143-14A938672445}"/>
    <hyperlink ref="D68" r:id="rId32" xr:uid="{3E12C18A-7E64-4421-A795-F9C4EDC651E2}"/>
    <hyperlink ref="D69:D71" r:id="rId33" display="https://doi.org/10.1061/(ASCE)EE.1943-7870.0000026" xr:uid="{5AC37DAE-9A99-44CF-99C4-E1D92FC8F8E0}"/>
    <hyperlink ref="D72" r:id="rId34" xr:uid="{57798B02-E927-4F0A-A4D0-F8A743CCCAFA}"/>
    <hyperlink ref="D73:D77" r:id="rId35" display="https://doi.org/10.2166/wh.2009.232" xr:uid="{FB6DD73F-FB1E-4134-BECD-3D0C81200843}"/>
    <hyperlink ref="D80" r:id="rId36" xr:uid="{15BF05FC-2A25-43DB-9C87-D2D0BD9B6888}"/>
    <hyperlink ref="D81" r:id="rId37" xr:uid="{321C6BDC-A72B-4ED2-849E-8E80EA09C629}"/>
    <hyperlink ref="D86" r:id="rId38" xr:uid="{F0D62FC6-C24D-473F-86DB-30DF971FEE1C}"/>
    <hyperlink ref="D87:D97" r:id="rId39" display="https://doi.org/10.1061/(ASCE)IR.1943-4774.0000378" xr:uid="{E2A5563B-1957-40A7-AC4A-F2D3B5C12454}"/>
    <hyperlink ref="D98" r:id="rId40" xr:uid="{6A6F874B-2CCA-4C29-BCC4-90AC5E85F3A9}"/>
    <hyperlink ref="D99" r:id="rId41" xr:uid="{5D999FF6-0F86-46CD-BC69-CFCCDD8A2DFD}"/>
    <hyperlink ref="D100" r:id="rId42" xr:uid="{620504B3-0163-4C36-8CFE-2AEEB5A0CBF9}"/>
    <hyperlink ref="D101" r:id="rId43" xr:uid="{B2E51960-65B0-4523-A259-54F63A282402}"/>
    <hyperlink ref="D102" r:id="rId44" xr:uid="{C57D1176-76E4-432F-8EB5-1EE7AD02A5D7}"/>
    <hyperlink ref="D103" r:id="rId45" xr:uid="{30737CE8-F4BA-49A1-BFB0-19209FB5018B}"/>
    <hyperlink ref="D104" r:id="rId46" xr:uid="{5925D385-A44B-4DDB-99EA-84A5C275FA6E}"/>
    <hyperlink ref="D105" r:id="rId47" xr:uid="{A7DBC3CD-ED64-4B42-92AC-41D72124254E}"/>
    <hyperlink ref="D106:D108" r:id="rId48" display="https://bookstore.ksre.ksu.edu/pubs/MF2572.pdf" xr:uid="{4725C333-7576-4B4D-94BD-417A35391A5C}"/>
    <hyperlink ref="D109" r:id="rId49" xr:uid="{EAF618D3-EA0F-4A17-88C7-80799D9B3081}"/>
    <hyperlink ref="D110" r:id="rId50" xr:uid="{7C27E978-A95A-42AB-A14C-13292DD0A866}"/>
    <hyperlink ref="D111:D113" r:id="rId51" display="https://journals.sagepub.com/doi/abs/10.3141/2588-19" xr:uid="{933E898F-FA86-4635-9F65-637E7EEC8828}"/>
    <hyperlink ref="D114" r:id="rId52" xr:uid="{65F3E5E8-CE30-408D-B601-C13F77BA3D44}"/>
    <hyperlink ref="D115" r:id="rId53" xr:uid="{1C20FCEC-61FD-4412-BD6D-E78172C371D7}"/>
    <hyperlink ref="D116:D118" r:id="rId54" display="https://doi.org/10.2112/JCOASTRES-D-15-00195.1" xr:uid="{17B64926-991C-4C44-B1A5-11527B42A459}"/>
    <hyperlink ref="D119" r:id="rId55" xr:uid="{4B7260C0-29B8-493C-8409-0D26CB6E0593}"/>
    <hyperlink ref="D120" r:id="rId56" xr:uid="{9F2F42BA-6BE9-4575-B619-262D51C18005}"/>
    <hyperlink ref="D121:D122" r:id="rId57" display="https://doi.org/10.3390/w8030076" xr:uid="{08573409-74AD-4A62-9428-046220969DC1}"/>
    <hyperlink ref="D123" r:id="rId58" xr:uid="{6E123B7F-8620-4FBE-A124-5F32FF3D1703}"/>
    <hyperlink ref="D124" r:id="rId59" xr:uid="{4D1461DA-3751-49DD-85EC-E7CF0505A482}"/>
    <hyperlink ref="D125" r:id="rId60" xr:uid="{DC08DEF6-E0F3-4923-872C-3E7DD2B3DFA9}"/>
    <hyperlink ref="D126" r:id="rId61" xr:uid="{397A1655-521F-46F6-82A5-658A63B00B1E}"/>
    <hyperlink ref="D127" r:id="rId62" xr:uid="{7D825A52-3A72-47B3-9D65-244EBA36CA06}"/>
    <hyperlink ref="D128" r:id="rId63" xr:uid="{EE711F0D-742C-424C-A15E-9B83430DA189}"/>
    <hyperlink ref="D129" r:id="rId64" xr:uid="{C9B69066-FD2B-4800-BAC4-7A3B4A271C39}"/>
    <hyperlink ref="D130" r:id="rId65" xr:uid="{90E6311E-0F29-4454-9AF0-795FE7F2C318}"/>
    <hyperlink ref="D131" r:id="rId66" xr:uid="{6AEC7F15-8743-40B8-AC44-8B1A21E4056D}"/>
    <hyperlink ref="D132" r:id="rId67" xr:uid="{4BF34D56-3657-4A11-87AF-E1EF9E09D881}"/>
    <hyperlink ref="D133" r:id="rId68" xr:uid="{B83C6461-2625-4145-A25C-6570365D215F}"/>
    <hyperlink ref="D134" r:id="rId69" xr:uid="{32F594D8-59C7-4252-B06D-641617902082}"/>
    <hyperlink ref="D135" r:id="rId70" xr:uid="{7ABBE7F0-328B-418A-845D-BC0221CBBC56}"/>
    <hyperlink ref="D136" r:id="rId71" xr:uid="{CEFEA0D1-7500-4519-9A56-69EA46B176C6}"/>
  </hyperlinks>
  <pageMargins left="0.7" right="0.7" top="0.75" bottom="0.75" header="0.3" footer="0.3"/>
  <pageSetup orientation="portrait" r:id="rId7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E3005-DA20-4E69-8DE6-4A02AECE261C}">
  <dimension ref="B2:N203"/>
  <sheetViews>
    <sheetView showGridLines="0" workbookViewId="0">
      <selection activeCell="F176" sqref="F176:H176"/>
    </sheetView>
  </sheetViews>
  <sheetFormatPr defaultRowHeight="15" x14ac:dyDescent="0.25"/>
  <cols>
    <col min="1" max="1" width="9.140625" style="1"/>
    <col min="2" max="2" width="11.5703125" style="1" customWidth="1"/>
    <col min="3" max="5" width="12" style="1" bestFit="1" customWidth="1"/>
    <col min="6" max="11" width="9.140625" style="1"/>
    <col min="12" max="12" width="13.140625" style="1" bestFit="1" customWidth="1"/>
    <col min="13" max="13" width="19.28515625" style="1" bestFit="1" customWidth="1"/>
    <col min="14" max="18" width="9.140625" style="1"/>
    <col min="19" max="19" width="13.7109375" style="1" bestFit="1" customWidth="1"/>
    <col min="20" max="21" width="9.140625" style="1"/>
    <col min="22" max="22" width="13.7109375" style="1" bestFit="1" customWidth="1"/>
    <col min="23" max="16384" width="9.140625" style="1"/>
  </cols>
  <sheetData>
    <row r="2" spans="2:11" ht="122.25" customHeight="1" x14ac:dyDescent="0.25">
      <c r="B2" s="86" t="s">
        <v>334</v>
      </c>
      <c r="C2" s="86"/>
      <c r="D2" s="86"/>
      <c r="E2" s="86"/>
      <c r="F2" s="86"/>
      <c r="G2" s="86"/>
      <c r="H2" s="86"/>
      <c r="I2" s="86"/>
      <c r="J2" s="86"/>
      <c r="K2" s="86"/>
    </row>
    <row r="5" spans="2:11" x14ac:dyDescent="0.25">
      <c r="B5" s="10" t="s">
        <v>333</v>
      </c>
    </row>
    <row r="6" spans="2:11" ht="15.75" thickBot="1" x14ac:dyDescent="0.3">
      <c r="B6" s="2" t="s">
        <v>7</v>
      </c>
      <c r="C6" s="3" t="s">
        <v>35</v>
      </c>
      <c r="D6" s="3" t="s">
        <v>237</v>
      </c>
      <c r="E6" s="3" t="s">
        <v>238</v>
      </c>
    </row>
    <row r="7" spans="2:11" ht="15.75" thickTop="1" x14ac:dyDescent="0.25">
      <c r="B7" s="1" t="s">
        <v>51</v>
      </c>
      <c r="C7" s="4" cm="1">
        <f t="array" ref="C7">SUM(IF(COUNTIFS(FIB_Database!$H$2:$H$135,Analysis!B7,FIB_Database!$AI$2:$AI$135,FIB_Database!$AI$2:$AI$135)=0,0,COUNTIFS(FIB_Database!$H$2:$H$135,Analysis!$B$7,FIB_Database!$AI$2:$AI$135,FIB_Database!$AI$2:$AI$135)))</f>
        <v>20</v>
      </c>
      <c r="D7" s="5">
        <f>AVERAGEIF(FIB_Database!$H$2:$H$135,Analysis!B7,FIB_Database!$AI$2:$AI$135)</f>
        <v>0.6902950000000001</v>
      </c>
      <c r="E7" s="5" cm="1">
        <f t="array" ref="E7">MEDIAN(IF(FIB_Database!$H$2:$H$135=Analysis!B7,IF( ISBLANK(FIB_Database!$AI$2:$AI$135), FALSE, FIB_Database!$AI$2:$AI$135)))</f>
        <v>0.87109999999999999</v>
      </c>
    </row>
    <row r="8" spans="2:11" x14ac:dyDescent="0.25">
      <c r="B8" s="6" t="s">
        <v>67</v>
      </c>
      <c r="C8" s="7" cm="1">
        <f t="array" ref="C8">SUM(IF(COUNTIFS(FIB_Database!$H$2:$H$135,Analysis!B8,FIB_Database!$AI$2:$AI$135,FIB_Database!$AI$2:$AI$135)=0,0,COUNTIFS(FIB_Database!$H$2:$H$135,Analysis!B8,FIB_Database!$AI$2:$AI$135,FIB_Database!$AI$2:$AI$135)))</f>
        <v>114</v>
      </c>
      <c r="D8" s="8">
        <f>AVERAGEIF(FIB_Database!$H$2:$H$135,Analysis!B8,FIB_Database!$AI$2:$AI$135)</f>
        <v>0.70474727272727289</v>
      </c>
      <c r="E8" s="8" cm="1">
        <f t="array" ref="E8">MEDIAN(IF(FIB_Database!$H$2:$H$135=Analysis!B8,IF( ISBLANK(FIB_Database!$AI$2:$AI$135), FALSE, FIB_Database!$AI$2:$AI$135)))</f>
        <v>0.52949999999999997</v>
      </c>
    </row>
    <row r="13" spans="2:11" x14ac:dyDescent="0.25">
      <c r="B13" s="1" t="s">
        <v>240</v>
      </c>
    </row>
    <row r="31" spans="2:5" x14ac:dyDescent="0.25">
      <c r="B31" s="1" t="s">
        <v>239</v>
      </c>
    </row>
    <row r="32" spans="2:5" ht="15.75" thickBot="1" x14ac:dyDescent="0.3">
      <c r="B32" s="2" t="s">
        <v>7</v>
      </c>
      <c r="C32" s="3" t="s">
        <v>35</v>
      </c>
      <c r="D32" s="3" t="s">
        <v>237</v>
      </c>
      <c r="E32" s="3" t="s">
        <v>238</v>
      </c>
    </row>
    <row r="33" spans="2:14" ht="15.75" thickTop="1" x14ac:dyDescent="0.25">
      <c r="B33" s="1" t="s">
        <v>86</v>
      </c>
      <c r="C33" s="4" cm="1">
        <f t="array" ref="C33">SUM(IF(COUNTIFS(FIB_Database!L2:L135,Analysis!B33,FIB_Database!$AI$2:$AI$135,FIB_Database!$AI$2:$AI$135)=0,0,COUNTIFS(FIB_Database!L2:L135,Analysis!$B$33,FIB_Database!$AI$2:$AI$135,FIB_Database!$AI$2:$AI$135)))</f>
        <v>81</v>
      </c>
      <c r="D33" s="5">
        <f>AVERAGEIF(FIB_Database!$L$2:$L$135,Analysis!B33,FIB_Database!$AI$2:$AI$135)</f>
        <v>0.2219318181818182</v>
      </c>
      <c r="E33" s="5" cm="1">
        <f t="array" ref="E33">MEDIAN(IF(FIB_Database!$L$2:$L$135=Analysis!B33,IF( ISBLANK(FIB_Database!$AI$2:$AI$135), FALSE, FIB_Database!$AI$2:$AI$135)))</f>
        <v>4.0000000000000002E-4</v>
      </c>
    </row>
    <row r="34" spans="2:14" x14ac:dyDescent="0.25">
      <c r="B34" s="1" t="s">
        <v>94</v>
      </c>
      <c r="C34" s="4" cm="1">
        <f t="array" ref="C34">SUM(IF(COUNTIFS(FIB_Database!L3:L136,Analysis!B34,FIB_Database!$AI$2:$AI$135,FIB_Database!$AI$2:$AI$135)=0,0,COUNTIFS(FIB_Database!L3:L136,Analysis!$B$34,FIB_Database!$AI$2:$AI$135,FIB_Database!$AI$2:$AI$135)))</f>
        <v>5</v>
      </c>
      <c r="D34" s="5">
        <f>AVERAGEIF(FIB_Database!$L$2:$L$135,Analysis!B34,FIB_Database!$AI$2:$AI$135)</f>
        <v>0.88379999999999992</v>
      </c>
      <c r="E34" s="5" cm="1">
        <f t="array" ref="E34">MEDIAN(IF(FIB_Database!$L$2:$L$135=Analysis!B34,IF( ISBLANK(FIB_Database!$AI$2:$AI$135), FALSE, FIB_Database!$AI$2:$AI$135)))</f>
        <v>0.96650000000000003</v>
      </c>
    </row>
    <row r="35" spans="2:14" x14ac:dyDescent="0.25">
      <c r="B35" s="1" t="s">
        <v>50</v>
      </c>
      <c r="C35" s="4" cm="1">
        <f t="array" ref="C35">SUM(IF(COUNTIFS(FIB_Database!L4:L137,Analysis!B35,FIB_Database!$AI$2:$AI$135,FIB_Database!$AI$2:$AI$135)=0,0,COUNTIFS(FIB_Database!L4:L137,Analysis!$B$35,FIB_Database!$AI$2:$AI$135,FIB_Database!$AI$2:$AI$135)))</f>
        <v>18</v>
      </c>
      <c r="D35" s="5">
        <f>AVERAGEIF(FIB_Database!$L$2:$L$135,Analysis!B35,FIB_Database!$AI$2:$AI$135)</f>
        <v>0.65678333333333339</v>
      </c>
      <c r="E35" s="5" cm="1">
        <f t="array" ref="E35">MEDIAN(IF(FIB_Database!$L$2:$L$135=Analysis!B35,IF( ISBLANK(FIB_Database!$AI$2:$AI$135), FALSE, FIB_Database!$AI$2:$AI$135)))</f>
        <v>0.74855000000000005</v>
      </c>
    </row>
    <row r="36" spans="2:14" x14ac:dyDescent="0.25">
      <c r="B36" s="1" t="s">
        <v>102</v>
      </c>
      <c r="C36" s="4" cm="1">
        <f t="array" ref="C36">SUM(IF(COUNTIFS(FIB_Database!L5:L138,Analysis!B36,FIB_Database!$AI$2:$AI$135,FIB_Database!$AI$2:$AI$135)=0,0,COUNTIFS(FIB_Database!L5:L138,Analysis!$B$36,FIB_Database!$AI$2:$AI$135,FIB_Database!$AI$2:$AI$135)))</f>
        <v>8</v>
      </c>
      <c r="D36" s="5">
        <f>AVERAGEIF(FIB_Database!$L$2:$L$135,Analysis!B36,FIB_Database!$AI$2:$AI$135)</f>
        <v>0.91111249999999988</v>
      </c>
      <c r="E36" s="5" cm="1">
        <f t="array" ref="E36">MEDIAN(IF(FIB_Database!$L$2:$L$135=Analysis!B36,IF( ISBLANK(FIB_Database!$AI$2:$AI$135), FALSE, FIB_Database!$AI$2:$AI$135)))</f>
        <v>0.99354999999999993</v>
      </c>
    </row>
    <row r="37" spans="2:14" x14ac:dyDescent="0.25">
      <c r="B37" s="6" t="s">
        <v>99</v>
      </c>
      <c r="C37" s="7" cm="1">
        <f t="array" ref="C37">SUM(IF(COUNTIFS(FIB_Database!L5:L138,Analysis!B37,FIB_Database!$AI$2:$AI$135,FIB_Database!$AI$2:$AI$135)=0,0,COUNTIFS(FIB_Database!L5:L138,Analysis!$B$37,FIB_Database!$AI$2:$AI$135,FIB_Database!$AI$2:$AI$135)))</f>
        <v>23</v>
      </c>
      <c r="D37" s="8">
        <f>AVERAGEIF(FIB_Database!$L$2:$L$135,Analysis!B37,FIB_Database!$AI$2:$AI$135)</f>
        <v>0.99951363636363633</v>
      </c>
      <c r="E37" s="8" cm="1">
        <f t="array" ref="E37">MEDIAN(IF(FIB_Database!$L$2:$L$135=Analysis!B37,IF( ISBLANK(FIB_Database!$AI$2:$AI$135), FALSE, FIB_Database!$AI$2:$AI$135)))</f>
        <v>0.87769999999999992</v>
      </c>
    </row>
    <row r="39" spans="2:14" x14ac:dyDescent="0.25">
      <c r="B39" s="1" t="s">
        <v>241</v>
      </c>
      <c r="L39"/>
      <c r="M39"/>
    </row>
    <row r="41" spans="2:14" x14ac:dyDescent="0.25">
      <c r="L41"/>
      <c r="M41"/>
      <c r="N41"/>
    </row>
    <row r="42" spans="2:14" x14ac:dyDescent="0.25">
      <c r="L42"/>
      <c r="M42"/>
      <c r="N42"/>
    </row>
    <row r="43" spans="2:14" x14ac:dyDescent="0.25">
      <c r="L43"/>
      <c r="M43"/>
      <c r="N43"/>
    </row>
    <row r="44" spans="2:14" x14ac:dyDescent="0.25">
      <c r="L44"/>
      <c r="M44"/>
      <c r="N44"/>
    </row>
    <row r="45" spans="2:14" x14ac:dyDescent="0.25">
      <c r="L45"/>
      <c r="M45"/>
      <c r="N45"/>
    </row>
    <row r="46" spans="2:14" x14ac:dyDescent="0.25">
      <c r="L46"/>
      <c r="M46"/>
      <c r="N46"/>
    </row>
    <row r="47" spans="2:14" x14ac:dyDescent="0.25">
      <c r="L47"/>
      <c r="M47"/>
      <c r="N47"/>
    </row>
    <row r="48" spans="2:14" x14ac:dyDescent="0.25">
      <c r="L48"/>
      <c r="M48"/>
      <c r="N48"/>
    </row>
    <row r="49" spans="2:14" x14ac:dyDescent="0.25">
      <c r="L49"/>
      <c r="M49"/>
      <c r="N49"/>
    </row>
    <row r="50" spans="2:14" x14ac:dyDescent="0.25">
      <c r="L50"/>
      <c r="M50"/>
      <c r="N50"/>
    </row>
    <row r="51" spans="2:14" x14ac:dyDescent="0.25">
      <c r="L51"/>
      <c r="M51"/>
      <c r="N51"/>
    </row>
    <row r="52" spans="2:14" x14ac:dyDescent="0.25">
      <c r="L52"/>
      <c r="M52"/>
      <c r="N52"/>
    </row>
    <row r="53" spans="2:14" x14ac:dyDescent="0.25">
      <c r="L53"/>
      <c r="M53"/>
      <c r="N53"/>
    </row>
    <row r="54" spans="2:14" x14ac:dyDescent="0.25">
      <c r="L54"/>
      <c r="M54"/>
      <c r="N54"/>
    </row>
    <row r="55" spans="2:14" x14ac:dyDescent="0.25">
      <c r="L55"/>
      <c r="M55"/>
      <c r="N55"/>
    </row>
    <row r="56" spans="2:14" x14ac:dyDescent="0.25">
      <c r="L56"/>
      <c r="M56"/>
      <c r="N56"/>
    </row>
    <row r="57" spans="2:14" x14ac:dyDescent="0.25">
      <c r="L57"/>
      <c r="M57"/>
      <c r="N57"/>
    </row>
    <row r="58" spans="2:14" x14ac:dyDescent="0.25">
      <c r="B58" s="1" t="s">
        <v>270</v>
      </c>
      <c r="L58"/>
      <c r="M58"/>
      <c r="N58"/>
    </row>
    <row r="76" spans="2:2" x14ac:dyDescent="0.25">
      <c r="B76" s="1" t="s">
        <v>273</v>
      </c>
    </row>
    <row r="95" spans="2:2" x14ac:dyDescent="0.25">
      <c r="B95" s="1" t="s">
        <v>276</v>
      </c>
    </row>
    <row r="114" spans="2:2" x14ac:dyDescent="0.25">
      <c r="B114" s="1" t="s">
        <v>277</v>
      </c>
    </row>
    <row r="133" spans="2:2" x14ac:dyDescent="0.25">
      <c r="B133" s="1" t="s">
        <v>280</v>
      </c>
    </row>
    <row r="154" spans="2:2" x14ac:dyDescent="0.25">
      <c r="B154" s="1" t="s">
        <v>290</v>
      </c>
    </row>
    <row r="173" spans="2:11" x14ac:dyDescent="0.25">
      <c r="B173" s="1" t="s">
        <v>295</v>
      </c>
    </row>
    <row r="174" spans="2:11" ht="15.75" thickBot="1" x14ac:dyDescent="0.3">
      <c r="B174" s="2" t="s">
        <v>291</v>
      </c>
      <c r="C174" s="91" t="s">
        <v>292</v>
      </c>
      <c r="D174" s="91"/>
      <c r="E174" s="91"/>
      <c r="F174" s="91" t="s">
        <v>293</v>
      </c>
      <c r="G174" s="91"/>
      <c r="H174" s="91"/>
      <c r="I174" s="91" t="s">
        <v>294</v>
      </c>
      <c r="J174" s="91"/>
      <c r="K174" s="91"/>
    </row>
    <row r="175" spans="2:11" ht="15.75" thickTop="1" x14ac:dyDescent="0.25">
      <c r="B175" s="1" t="s">
        <v>51</v>
      </c>
      <c r="C175" s="89" t="str">
        <f>_xlfn.CONCAT("y = (x - exp(",ROUND('Regression Data'!N19,3),"+",ROUND('Regression Data'!N20,3),"*log(x))/x")</f>
        <v>y = (x - exp(1.547+0.758*log(x))/x</v>
      </c>
      <c r="D175" s="89"/>
      <c r="E175" s="89"/>
      <c r="F175" s="90">
        <v>1000</v>
      </c>
      <c r="G175" s="90"/>
      <c r="H175" s="90"/>
      <c r="I175" s="89">
        <f>(F175-EXP('Regression Data'!N19+'Regression Data'!N20*LN(Analysis!F175)))/Analysis!F175 * 100</f>
        <v>11.951949278952121</v>
      </c>
      <c r="J175" s="89"/>
      <c r="K175" s="89"/>
    </row>
    <row r="176" spans="2:11" x14ac:dyDescent="0.25">
      <c r="B176" s="1" t="s">
        <v>67</v>
      </c>
      <c r="C176" s="89" t="str">
        <f>_xlfn.CONCAT("y = (x - exp(",ROUND('Regression Data'!N42,3),"+",ROUND('Regression Data'!N43,3),"*log(x))/x")</f>
        <v>y = (x - exp(0.146+0.888*log(x))/x</v>
      </c>
      <c r="D176" s="89"/>
      <c r="E176" s="89"/>
      <c r="F176" s="90">
        <v>1000</v>
      </c>
      <c r="G176" s="90"/>
      <c r="H176" s="90"/>
      <c r="I176" s="89">
        <f>(F176-EXP('Regression Data'!N42+'Regression Data'!N43*LN(Analysis!F176)))/Analysis!F176 * 100</f>
        <v>46.73298368146736</v>
      </c>
      <c r="J176" s="89"/>
      <c r="K176" s="89"/>
    </row>
    <row r="177" spans="2:11" x14ac:dyDescent="0.25">
      <c r="B177" s="1" t="s">
        <v>94</v>
      </c>
      <c r="C177" s="89" t="str">
        <f>_xlfn.CONCAT("y = (x - exp(",ROUND('Regression Data'!N102,3),"+",ROUND('Regression Data'!N103,3),"*log(x))/x")</f>
        <v>y = (x - exp(-0.767+0.978*log(x))/x</v>
      </c>
      <c r="D177" s="89"/>
      <c r="E177" s="89"/>
      <c r="F177" s="90">
        <v>1000</v>
      </c>
      <c r="G177" s="90"/>
      <c r="H177" s="90"/>
      <c r="I177" s="89">
        <f>(F177-EXP('Regression Data'!N102+'Regression Data'!N103*LN(Analysis!F177)))/Analysis!F177 * 100</f>
        <v>60.130933417078722</v>
      </c>
      <c r="J177" s="89"/>
      <c r="K177" s="89"/>
    </row>
    <row r="178" spans="2:11" x14ac:dyDescent="0.25">
      <c r="B178" s="1" t="s">
        <v>86</v>
      </c>
      <c r="C178" s="89" t="str">
        <f>_xlfn.CONCAT("y = (x - exp(",ROUND('Regression Data'!N124,3),"+",ROUND('Regression Data'!N125,3),"*log(x))/x")</f>
        <v>y = (x - exp(0.912+0.859*log(x))/x</v>
      </c>
      <c r="D178" s="89"/>
      <c r="E178" s="89"/>
      <c r="F178" s="90">
        <v>1000</v>
      </c>
      <c r="G178" s="90"/>
      <c r="H178" s="90"/>
      <c r="I178" s="89">
        <f>(F178-EXP('Regression Data'!N124+'Regression Data'!N125*LN(Analysis!F178)))/Analysis!F178 * 100</f>
        <v>5.766432573463419</v>
      </c>
      <c r="J178" s="89"/>
      <c r="K178" s="89"/>
    </row>
    <row r="179" spans="2:11" x14ac:dyDescent="0.25">
      <c r="B179" s="1" t="s">
        <v>99</v>
      </c>
      <c r="C179" s="89" t="str">
        <f>_xlfn.CONCAT("y = (x - exp(",ROUND('Regression Data'!N149,3),"+",ROUND('Regression Data'!N150,3),"*log(x))/x")</f>
        <v>y = (x - exp(0.465+0.804*log(x))/x</v>
      </c>
      <c r="D179" s="89"/>
      <c r="E179" s="89"/>
      <c r="F179" s="90">
        <v>1000</v>
      </c>
      <c r="G179" s="90"/>
      <c r="H179" s="90"/>
      <c r="I179" s="89">
        <f>(F179-EXP('Regression Data'!N149+'Regression Data'!N150*LN(Analysis!F179)))/Analysis!F179 * 100</f>
        <v>58.834535341191888</v>
      </c>
      <c r="J179" s="89"/>
      <c r="K179" s="89"/>
    </row>
    <row r="180" spans="2:11" x14ac:dyDescent="0.25">
      <c r="B180" s="6" t="s">
        <v>50</v>
      </c>
      <c r="C180" s="87" t="str">
        <f>_xlfn.CONCAT("y = (x - exp(",ROUND('Regression Data'!N177,3),"+",ROUND('Regression Data'!N178,3),"*log(x))/x")</f>
        <v>y = (x - exp(1.751+0.731*log(x))/x</v>
      </c>
      <c r="D180" s="87"/>
      <c r="E180" s="87"/>
      <c r="F180" s="88">
        <v>1000</v>
      </c>
      <c r="G180" s="88"/>
      <c r="H180" s="88"/>
      <c r="I180" s="87">
        <f>(F180-EXP('Regression Data'!N177+'Regression Data'!N178*LN(Analysis!F180)))/Analysis!F180 * 100</f>
        <v>10.403975084430146</v>
      </c>
      <c r="J180" s="87"/>
      <c r="K180" s="87"/>
    </row>
    <row r="187" spans="2:11" x14ac:dyDescent="0.25">
      <c r="B187" s="61" t="s">
        <v>342</v>
      </c>
      <c r="H187" s="62" t="s">
        <v>343</v>
      </c>
    </row>
    <row r="188" spans="2:11" ht="15.75" thickBot="1" x14ac:dyDescent="0.3">
      <c r="B188" s="64" t="s">
        <v>25</v>
      </c>
      <c r="C188" s="65" t="s">
        <v>35</v>
      </c>
    </row>
    <row r="189" spans="2:11" ht="15.75" thickTop="1" x14ac:dyDescent="0.25">
      <c r="B189" s="63" t="str" cm="1">
        <f t="array" ref="B189:B203">_xlfn.UNIQUE(FIB_Database!P2:P135)</f>
        <v>Vermont</v>
      </c>
      <c r="C189" s="4">
        <f>COUNTIF(FIB_Database!$P$2:$P$135,Analysis!B189)</f>
        <v>2</v>
      </c>
    </row>
    <row r="190" spans="2:11" x14ac:dyDescent="0.25">
      <c r="B190" s="63" t="str">
        <v>Virginia</v>
      </c>
      <c r="C190" s="4">
        <f>COUNTIF(FIB_Database!$P$2:$P$135,Analysis!B190)</f>
        <v>10</v>
      </c>
    </row>
    <row r="191" spans="2:11" x14ac:dyDescent="0.25">
      <c r="B191" s="63" t="str">
        <v>Nebraska</v>
      </c>
      <c r="C191" s="4">
        <f>COUNTIF(FIB_Database!$P$2:$P$135,Analysis!B191)</f>
        <v>4</v>
      </c>
    </row>
    <row r="192" spans="2:11" x14ac:dyDescent="0.25">
      <c r="B192" s="63" t="str">
        <v>North Carolina</v>
      </c>
      <c r="C192" s="4">
        <f>COUNTIF(FIB_Database!$P$2:$P$135,Analysis!B192)</f>
        <v>65</v>
      </c>
    </row>
    <row r="193" spans="2:3" x14ac:dyDescent="0.25">
      <c r="B193" s="63" t="str">
        <v>Michigan</v>
      </c>
      <c r="C193" s="4">
        <f>COUNTIF(FIB_Database!$P$2:$P$135,Analysis!B193)</f>
        <v>6</v>
      </c>
    </row>
    <row r="194" spans="2:3" x14ac:dyDescent="0.25">
      <c r="B194" s="63" t="str">
        <v>Rhode Island</v>
      </c>
      <c r="C194" s="4">
        <f>COUNTIF(FIB_Database!$P$2:$P$135,Analysis!B194)</f>
        <v>12</v>
      </c>
    </row>
    <row r="195" spans="2:3" x14ac:dyDescent="0.25">
      <c r="B195" s="63" t="str">
        <v>Texas</v>
      </c>
      <c r="C195" s="4">
        <f>COUNTIF(FIB_Database!$P$2:$P$135,Analysis!B195)</f>
        <v>9</v>
      </c>
    </row>
    <row r="196" spans="2:3" x14ac:dyDescent="0.25">
      <c r="B196" s="63" t="str">
        <v>Wisconsin</v>
      </c>
      <c r="C196" s="4">
        <f>COUNTIF(FIB_Database!$P$2:$P$135,Analysis!B196)</f>
        <v>1</v>
      </c>
    </row>
    <row r="197" spans="2:3" x14ac:dyDescent="0.25">
      <c r="B197" s="63" t="str">
        <v>Maryland</v>
      </c>
      <c r="C197" s="4">
        <f>COUNTIF(FIB_Database!$P$2:$P$135,Analysis!B197)</f>
        <v>4</v>
      </c>
    </row>
    <row r="198" spans="2:3" x14ac:dyDescent="0.25">
      <c r="B198" s="63" t="str">
        <v>Pennsylvania</v>
      </c>
      <c r="C198" s="4">
        <f>COUNTIF(FIB_Database!$P$2:$P$135,Analysis!B198)</f>
        <v>2</v>
      </c>
    </row>
    <row r="199" spans="2:3" x14ac:dyDescent="0.25">
      <c r="B199" s="63" t="str">
        <v>California</v>
      </c>
      <c r="C199" s="4">
        <f>COUNTIF(FIB_Database!$P$2:$P$135,Analysis!B199)</f>
        <v>6</v>
      </c>
    </row>
    <row r="200" spans="2:3" x14ac:dyDescent="0.25">
      <c r="B200" s="63" t="str">
        <v>Arkansas</v>
      </c>
      <c r="C200" s="4">
        <f>COUNTIF(FIB_Database!$P$2:$P$135,Analysis!B200)</f>
        <v>1</v>
      </c>
    </row>
    <row r="201" spans="2:3" x14ac:dyDescent="0.25">
      <c r="B201" s="63" t="str">
        <v>Kansas</v>
      </c>
      <c r="C201" s="4">
        <f>COUNTIF(FIB_Database!$P$2:$P$135,Analysis!B201)</f>
        <v>4</v>
      </c>
    </row>
    <row r="202" spans="2:3" x14ac:dyDescent="0.25">
      <c r="B202" s="63" t="str">
        <v>Missouri</v>
      </c>
      <c r="C202" s="4">
        <f>COUNTIF(FIB_Database!$P$2:$P$135,Analysis!B202)</f>
        <v>2</v>
      </c>
    </row>
    <row r="203" spans="2:3" x14ac:dyDescent="0.25">
      <c r="B203" s="66" t="str">
        <v>Oklahoma</v>
      </c>
      <c r="C203" s="7">
        <f>COUNTIF(FIB_Database!$P$2:$P$135,Analysis!B203)</f>
        <v>6</v>
      </c>
    </row>
  </sheetData>
  <sheetProtection sheet="1" objects="1" scenarios="1"/>
  <mergeCells count="22">
    <mergeCell ref="C174:E174"/>
    <mergeCell ref="C175:E175"/>
    <mergeCell ref="F174:H174"/>
    <mergeCell ref="I174:K174"/>
    <mergeCell ref="F175:H175"/>
    <mergeCell ref="I175:K175"/>
    <mergeCell ref="B2:K2"/>
    <mergeCell ref="C180:E180"/>
    <mergeCell ref="F180:H180"/>
    <mergeCell ref="I180:K180"/>
    <mergeCell ref="C178:E178"/>
    <mergeCell ref="F178:H178"/>
    <mergeCell ref="I178:K178"/>
    <mergeCell ref="C179:E179"/>
    <mergeCell ref="F179:H179"/>
    <mergeCell ref="I179:K179"/>
    <mergeCell ref="C176:E176"/>
    <mergeCell ref="F176:H176"/>
    <mergeCell ref="I176:K176"/>
    <mergeCell ref="C177:E177"/>
    <mergeCell ref="F177:H177"/>
    <mergeCell ref="I177:K177"/>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53E98-F100-4679-8E46-7D9E30698EC3}">
  <dimension ref="A1:U186"/>
  <sheetViews>
    <sheetView workbookViewId="0">
      <selection activeCell="M161" sqref="M161:U181"/>
    </sheetView>
  </sheetViews>
  <sheetFormatPr defaultRowHeight="15" x14ac:dyDescent="0.25"/>
  <cols>
    <col min="1" max="1" width="10.85546875" style="10" bestFit="1" customWidth="1"/>
    <col min="2" max="3" width="13.7109375" style="10" bestFit="1" customWidth="1"/>
    <col min="4" max="4" width="13.7109375" style="10" customWidth="1"/>
    <col min="5" max="6" width="9.28515625" style="10" bestFit="1" customWidth="1"/>
    <col min="7" max="7" width="12.140625" style="10" bestFit="1" customWidth="1"/>
    <col min="8" max="8" width="12" style="10" customWidth="1"/>
    <col min="9" max="9" width="14.42578125" style="10" bestFit="1" customWidth="1"/>
    <col min="10" max="10" width="14.7109375" style="10" customWidth="1"/>
    <col min="11" max="11" width="14.42578125" style="10" bestFit="1" customWidth="1"/>
    <col min="12" max="13" width="9.140625" style="10"/>
    <col min="14" max="14" width="12.140625" style="10" bestFit="1" customWidth="1"/>
    <col min="15" max="21" width="13.7109375" style="10" bestFit="1" customWidth="1"/>
    <col min="22" max="16384" width="9.140625" style="10"/>
  </cols>
  <sheetData>
    <row r="1" spans="1:21" x14ac:dyDescent="0.25">
      <c r="A1" s="9" t="s">
        <v>271</v>
      </c>
    </row>
    <row r="2" spans="1:21" x14ac:dyDescent="0.25">
      <c r="A2" s="10" t="s">
        <v>242</v>
      </c>
      <c r="B2" s="10" t="s">
        <v>243</v>
      </c>
      <c r="C2" s="10" t="s">
        <v>244</v>
      </c>
      <c r="G2" s="10" t="s">
        <v>36</v>
      </c>
      <c r="H2" s="10" t="s">
        <v>37</v>
      </c>
      <c r="I2" s="10" t="s">
        <v>281</v>
      </c>
      <c r="J2" s="10" t="s">
        <v>283</v>
      </c>
      <c r="K2" s="10" t="s">
        <v>282</v>
      </c>
    </row>
    <row r="3" spans="1:21" x14ac:dyDescent="0.25">
      <c r="A3" s="10" t="s">
        <v>51</v>
      </c>
      <c r="B3" s="10" cm="1">
        <f t="array" ref="B3:C19">LN(_xlfn.CHOOSECOLS(_xlfn._xlws.FILTER(FIB_Database!$V$2:$AB$136, (FIB_Database!$H$2:$H$136='Regression Data'!A3)*(ISBLANK(FIB_Database!$AH$2:$AH$136))*(FIB_Database!$F$2:$F$136&lt;&gt;"Streptococci")),1,7))</f>
        <v>4.6347289882296359</v>
      </c>
      <c r="C3" s="10">
        <v>5.2203558250783244</v>
      </c>
      <c r="E3" s="10">
        <v>0</v>
      </c>
      <c r="F3" s="10">
        <v>0</v>
      </c>
      <c r="G3" s="10" cm="1">
        <f t="array" ref="G3:H19">_xlfn._xlws.SORT(_xlfn.CHOOSECOLS(_xlfn._xlws.FILTER(FIB_Database!$V$2:$AB$136, (FIB_Database!$H$2:$H$136='Regression Data'!A3)*(ISBLANK(FIB_Database!$AH$2:$AH$136))*(FIB_Database!$F$2:$F$136&lt;&gt;"Streptococci")),1,7))</f>
        <v>103</v>
      </c>
      <c r="H3" s="10">
        <v>185</v>
      </c>
      <c r="I3" s="10">
        <f>(G3-H3)/G3*100</f>
        <v>-79.611650485436897</v>
      </c>
      <c r="J3" s="10">
        <f>EXP($N$19+$N$20*LN(G3))</f>
        <v>157.31273883793938</v>
      </c>
      <c r="K3" s="10">
        <f>(G3-J3)/G3*100</f>
        <v>-52.730814405766388</v>
      </c>
      <c r="M3" t="s">
        <v>245</v>
      </c>
      <c r="N3"/>
      <c r="O3"/>
      <c r="P3"/>
      <c r="Q3"/>
      <c r="R3"/>
      <c r="S3"/>
      <c r="T3"/>
      <c r="U3"/>
    </row>
    <row r="4" spans="1:21" ht="15.75" thickBot="1" x14ac:dyDescent="0.3">
      <c r="B4" s="10">
        <v>6.9819346771563886</v>
      </c>
      <c r="C4" s="10">
        <v>7.2203738367239492</v>
      </c>
      <c r="E4" s="10">
        <v>16</v>
      </c>
      <c r="F4" s="10">
        <v>16</v>
      </c>
      <c r="G4" s="10">
        <v>161</v>
      </c>
      <c r="H4" s="10">
        <v>470</v>
      </c>
      <c r="I4" s="10">
        <f t="shared" ref="I4:I19" si="0">(G4-H4)/G4*100</f>
        <v>-191.92546583850933</v>
      </c>
      <c r="J4" s="10">
        <f t="shared" ref="J4:J19" si="1">EXP($N$19+$N$20*LN(G4))</f>
        <v>220.67121068230838</v>
      </c>
      <c r="K4" s="10">
        <f t="shared" ref="K4:K19" si="2">(G4-J4)/G4*100</f>
        <v>-37.062863777831296</v>
      </c>
      <c r="M4"/>
      <c r="N4"/>
      <c r="O4"/>
      <c r="P4"/>
      <c r="Q4"/>
      <c r="R4"/>
      <c r="S4"/>
      <c r="T4"/>
      <c r="U4"/>
    </row>
    <row r="5" spans="1:21" x14ac:dyDescent="0.25">
      <c r="B5" s="10">
        <v>7.0808678966907816</v>
      </c>
      <c r="C5" s="10">
        <v>6.5057840601282289</v>
      </c>
      <c r="G5" s="10">
        <v>305</v>
      </c>
      <c r="H5" s="10">
        <v>27</v>
      </c>
      <c r="I5" s="10">
        <f t="shared" si="0"/>
        <v>91.147540983606561</v>
      </c>
      <c r="J5" s="10">
        <f t="shared" si="1"/>
        <v>358.08226679208059</v>
      </c>
      <c r="K5" s="10">
        <f t="shared" si="2"/>
        <v>-17.404021899042814</v>
      </c>
      <c r="M5" s="78" t="s">
        <v>246</v>
      </c>
      <c r="N5" s="78"/>
      <c r="O5"/>
      <c r="P5"/>
      <c r="Q5"/>
      <c r="R5"/>
      <c r="S5"/>
      <c r="T5"/>
      <c r="U5"/>
    </row>
    <row r="6" spans="1:21" x14ac:dyDescent="0.25">
      <c r="B6" s="10">
        <v>6.363028103540465</v>
      </c>
      <c r="C6" s="10">
        <v>6.7214257007906433</v>
      </c>
      <c r="G6" s="10">
        <v>580</v>
      </c>
      <c r="H6" s="10">
        <v>830</v>
      </c>
      <c r="I6" s="10">
        <f t="shared" si="0"/>
        <v>-43.103448275862064</v>
      </c>
      <c r="J6" s="10">
        <f t="shared" si="1"/>
        <v>582.73794996014669</v>
      </c>
      <c r="K6" s="10">
        <f t="shared" si="2"/>
        <v>-0.4720603379563264</v>
      </c>
      <c r="M6" t="s">
        <v>247</v>
      </c>
      <c r="N6">
        <v>0.92097570265959483</v>
      </c>
      <c r="O6"/>
      <c r="P6"/>
      <c r="Q6"/>
      <c r="R6"/>
      <c r="S6"/>
      <c r="T6"/>
      <c r="U6"/>
    </row>
    <row r="7" spans="1:21" x14ac:dyDescent="0.25">
      <c r="B7" s="10">
        <v>7.0900768357760917</v>
      </c>
      <c r="C7" s="10">
        <v>8.0391573904732372</v>
      </c>
      <c r="G7" s="10">
        <v>1077</v>
      </c>
      <c r="H7" s="10">
        <v>1367</v>
      </c>
      <c r="I7" s="10">
        <f t="shared" si="0"/>
        <v>-26.926648096564531</v>
      </c>
      <c r="J7" s="10">
        <f t="shared" si="1"/>
        <v>931.3845227835111</v>
      </c>
      <c r="K7" s="10">
        <f t="shared" si="2"/>
        <v>13.520471422143816</v>
      </c>
      <c r="M7" t="s">
        <v>248</v>
      </c>
      <c r="N7">
        <v>0.84819624488933443</v>
      </c>
      <c r="O7"/>
      <c r="P7"/>
      <c r="Q7"/>
      <c r="R7"/>
      <c r="S7"/>
      <c r="T7"/>
      <c r="U7"/>
    </row>
    <row r="8" spans="1:21" x14ac:dyDescent="0.25">
      <c r="B8" s="10">
        <v>10.858998997563564</v>
      </c>
      <c r="C8" s="10">
        <v>10.621327345686446</v>
      </c>
      <c r="G8" s="10">
        <v>1189</v>
      </c>
      <c r="H8" s="10">
        <v>669</v>
      </c>
      <c r="I8" s="10">
        <f t="shared" si="0"/>
        <v>43.734230445752729</v>
      </c>
      <c r="J8" s="10">
        <f t="shared" si="1"/>
        <v>1003.8844176213858</v>
      </c>
      <c r="K8" s="10">
        <f t="shared" si="2"/>
        <v>15.569014497780845</v>
      </c>
      <c r="M8" t="s">
        <v>249</v>
      </c>
      <c r="N8">
        <v>0.83807599454862336</v>
      </c>
      <c r="O8"/>
      <c r="P8"/>
      <c r="Q8"/>
      <c r="R8"/>
      <c r="S8"/>
      <c r="T8"/>
      <c r="U8"/>
    </row>
    <row r="9" spans="1:21" x14ac:dyDescent="0.25">
      <c r="B9" s="10">
        <v>10.456510225001907</v>
      </c>
      <c r="C9" s="10">
        <v>9.4970219440943797</v>
      </c>
      <c r="G9" s="10">
        <v>1200</v>
      </c>
      <c r="H9" s="10">
        <v>3100</v>
      </c>
      <c r="I9" s="10">
        <f t="shared" si="0"/>
        <v>-158.33333333333331</v>
      </c>
      <c r="J9" s="10">
        <f t="shared" si="1"/>
        <v>1010.9134658562369</v>
      </c>
      <c r="K9" s="10">
        <f t="shared" si="2"/>
        <v>15.757211178646921</v>
      </c>
      <c r="M9" t="s">
        <v>250</v>
      </c>
      <c r="N9">
        <v>0.92381358755917076</v>
      </c>
      <c r="O9"/>
      <c r="P9"/>
      <c r="Q9"/>
      <c r="R9"/>
      <c r="S9"/>
      <c r="T9"/>
      <c r="U9"/>
    </row>
    <row r="10" spans="1:21" ht="15.75" thickBot="1" x14ac:dyDescent="0.3">
      <c r="B10" s="10">
        <v>11.906722768210711</v>
      </c>
      <c r="C10" s="10">
        <v>10.278149751489247</v>
      </c>
      <c r="G10" s="10">
        <v>4475</v>
      </c>
      <c r="H10" s="10">
        <v>6286</v>
      </c>
      <c r="I10" s="10">
        <f t="shared" si="0"/>
        <v>-40.469273743016757</v>
      </c>
      <c r="J10" s="10">
        <f t="shared" si="1"/>
        <v>2740.4013510928048</v>
      </c>
      <c r="K10" s="10">
        <f t="shared" si="2"/>
        <v>38.761980981166374</v>
      </c>
      <c r="M10" s="76" t="s">
        <v>251</v>
      </c>
      <c r="N10" s="76">
        <v>17</v>
      </c>
      <c r="O10"/>
      <c r="P10"/>
      <c r="Q10"/>
      <c r="R10"/>
      <c r="S10"/>
      <c r="T10"/>
      <c r="U10"/>
    </row>
    <row r="11" spans="1:21" x14ac:dyDescent="0.25">
      <c r="B11" s="10">
        <v>11.111103711776863</v>
      </c>
      <c r="C11" s="10">
        <v>10.231711580300844</v>
      </c>
      <c r="G11" s="10">
        <v>11764</v>
      </c>
      <c r="H11" s="10">
        <v>4964</v>
      </c>
      <c r="I11" s="10">
        <f t="shared" si="0"/>
        <v>57.80346820809249</v>
      </c>
      <c r="J11" s="10">
        <f t="shared" si="1"/>
        <v>5699.8106879958605</v>
      </c>
      <c r="K11" s="10">
        <f t="shared" si="2"/>
        <v>51.548702074159635</v>
      </c>
      <c r="M11"/>
      <c r="N11"/>
      <c r="O11"/>
      <c r="P11"/>
      <c r="Q11"/>
      <c r="R11"/>
      <c r="S11"/>
      <c r="T11"/>
      <c r="U11"/>
    </row>
    <row r="12" spans="1:21" ht="15.75" thickBot="1" x14ac:dyDescent="0.3">
      <c r="B12" s="10">
        <v>12.793859310432293</v>
      </c>
      <c r="C12" s="10">
        <v>10.390532647636716</v>
      </c>
      <c r="G12" s="10">
        <v>34770</v>
      </c>
      <c r="H12" s="10">
        <v>13320</v>
      </c>
      <c r="I12" s="10">
        <f t="shared" si="0"/>
        <v>61.69111302847282</v>
      </c>
      <c r="J12" s="10">
        <f t="shared" si="1"/>
        <v>12955.775177140151</v>
      </c>
      <c r="K12" s="10">
        <f t="shared" si="2"/>
        <v>62.738639122403924</v>
      </c>
      <c r="M12" t="s">
        <v>252</v>
      </c>
      <c r="N12"/>
      <c r="O12"/>
      <c r="P12"/>
      <c r="Q12"/>
      <c r="R12"/>
      <c r="S12"/>
      <c r="T12"/>
      <c r="U12"/>
    </row>
    <row r="13" spans="1:21" x14ac:dyDescent="0.25">
      <c r="B13" s="10">
        <v>11.042425712675803</v>
      </c>
      <c r="C13" s="10">
        <v>9.9139328103976663</v>
      </c>
      <c r="G13" s="10">
        <v>51548</v>
      </c>
      <c r="H13" s="10">
        <v>5932</v>
      </c>
      <c r="I13" s="10">
        <f t="shared" si="0"/>
        <v>88.492279040893933</v>
      </c>
      <c r="J13" s="10">
        <f t="shared" si="1"/>
        <v>17459.527798072922</v>
      </c>
      <c r="K13" s="10">
        <f t="shared" si="2"/>
        <v>66.129572829066262</v>
      </c>
      <c r="M13" s="77"/>
      <c r="N13" s="77" t="s">
        <v>257</v>
      </c>
      <c r="O13" s="77" t="s">
        <v>258</v>
      </c>
      <c r="P13" s="77" t="s">
        <v>259</v>
      </c>
      <c r="Q13" s="77" t="s">
        <v>260</v>
      </c>
      <c r="R13" s="77" t="s">
        <v>261</v>
      </c>
      <c r="S13"/>
      <c r="T13"/>
      <c r="U13"/>
    </row>
    <row r="14" spans="1:21" x14ac:dyDescent="0.25">
      <c r="B14" s="10">
        <v>8.4062616307089559</v>
      </c>
      <c r="C14" s="10">
        <v>8.7460802173575125</v>
      </c>
      <c r="G14" s="10">
        <v>52000</v>
      </c>
      <c r="H14" s="10">
        <v>41000</v>
      </c>
      <c r="I14" s="10">
        <f t="shared" si="0"/>
        <v>21.153846153846153</v>
      </c>
      <c r="J14" s="10">
        <f t="shared" si="1"/>
        <v>17575.401888961216</v>
      </c>
      <c r="K14" s="10">
        <f t="shared" si="2"/>
        <v>66.201150213536124</v>
      </c>
      <c r="M14" t="s">
        <v>253</v>
      </c>
      <c r="N14">
        <v>1</v>
      </c>
      <c r="O14">
        <v>71.527621056273489</v>
      </c>
      <c r="P14">
        <v>71.527621056273489</v>
      </c>
      <c r="Q14">
        <v>83.811784919713787</v>
      </c>
      <c r="R14">
        <v>1.5760177094237444E-7</v>
      </c>
      <c r="S14"/>
      <c r="T14"/>
      <c r="U14"/>
    </row>
    <row r="15" spans="1:21" x14ac:dyDescent="0.25">
      <c r="B15" s="10">
        <v>10.850268691408282</v>
      </c>
      <c r="C15" s="10">
        <v>8.6881167032578226</v>
      </c>
      <c r="G15" s="10">
        <v>62469</v>
      </c>
      <c r="H15" s="10">
        <v>20210</v>
      </c>
      <c r="I15" s="10">
        <f t="shared" si="0"/>
        <v>67.647953384878903</v>
      </c>
      <c r="J15" s="10">
        <f t="shared" si="1"/>
        <v>20195.897644482695</v>
      </c>
      <c r="K15" s="10">
        <f t="shared" si="2"/>
        <v>67.670528350889725</v>
      </c>
      <c r="M15" t="s">
        <v>254</v>
      </c>
      <c r="N15">
        <v>15</v>
      </c>
      <c r="O15">
        <v>12.801473168384184</v>
      </c>
      <c r="P15">
        <v>0.85343154455894565</v>
      </c>
      <c r="Q15"/>
      <c r="R15"/>
      <c r="S15"/>
      <c r="T15"/>
      <c r="U15"/>
    </row>
    <row r="16" spans="1:21" ht="15.75" thickBot="1" x14ac:dyDescent="0.3">
      <c r="B16" s="10">
        <v>5.0814043649844631</v>
      </c>
      <c r="C16" s="10">
        <v>6.1527326947041043</v>
      </c>
      <c r="G16" s="10">
        <v>66910</v>
      </c>
      <c r="H16" s="10">
        <v>27770</v>
      </c>
      <c r="I16" s="10">
        <f t="shared" si="0"/>
        <v>58.496487819458977</v>
      </c>
      <c r="J16" s="10">
        <f t="shared" si="1"/>
        <v>21274.636904554256</v>
      </c>
      <c r="K16" s="10">
        <f t="shared" si="2"/>
        <v>68.204099679339038</v>
      </c>
      <c r="M16" s="76" t="s">
        <v>255</v>
      </c>
      <c r="N16" s="76">
        <v>16</v>
      </c>
      <c r="O16" s="76">
        <v>84.329094224657666</v>
      </c>
      <c r="P16" s="76"/>
      <c r="Q16" s="76"/>
      <c r="R16" s="76"/>
      <c r="S16"/>
      <c r="T16"/>
      <c r="U16"/>
    </row>
    <row r="17" spans="1:21" ht="15.75" thickBot="1" x14ac:dyDescent="0.3">
      <c r="B17" s="10">
        <v>9.3727992996738863</v>
      </c>
      <c r="C17" s="10">
        <v>8.509967146324497</v>
      </c>
      <c r="G17" s="10">
        <v>148260</v>
      </c>
      <c r="H17" s="10">
        <v>29090</v>
      </c>
      <c r="I17" s="10">
        <f t="shared" si="0"/>
        <v>80.37906380682584</v>
      </c>
      <c r="J17" s="10">
        <f t="shared" si="1"/>
        <v>38874.641856466769</v>
      </c>
      <c r="K17" s="10">
        <f t="shared" si="2"/>
        <v>73.779413289851092</v>
      </c>
      <c r="M17"/>
      <c r="N17"/>
      <c r="O17"/>
      <c r="P17"/>
      <c r="Q17"/>
      <c r="R17"/>
      <c r="S17"/>
      <c r="T17"/>
      <c r="U17"/>
    </row>
    <row r="18" spans="1:21" x14ac:dyDescent="0.25">
      <c r="B18" s="10">
        <v>13.484476905397724</v>
      </c>
      <c r="C18" s="10">
        <v>12.363460935778917</v>
      </c>
      <c r="G18" s="10">
        <v>360000</v>
      </c>
      <c r="H18" s="10">
        <v>32550</v>
      </c>
      <c r="I18" s="10">
        <f t="shared" si="0"/>
        <v>90.958333333333329</v>
      </c>
      <c r="J18" s="10">
        <f t="shared" si="1"/>
        <v>76135.138205837939</v>
      </c>
      <c r="K18" s="10">
        <f t="shared" si="2"/>
        <v>78.851350498378352</v>
      </c>
      <c r="M18" s="77"/>
      <c r="N18" s="77" t="s">
        <v>262</v>
      </c>
      <c r="O18" s="77" t="s">
        <v>250</v>
      </c>
      <c r="P18" s="77" t="s">
        <v>263</v>
      </c>
      <c r="Q18" s="77" t="s">
        <v>264</v>
      </c>
      <c r="R18" s="77" t="s">
        <v>265</v>
      </c>
      <c r="S18" s="77" t="s">
        <v>266</v>
      </c>
      <c r="T18" s="77" t="s">
        <v>267</v>
      </c>
      <c r="U18" s="77" t="s">
        <v>268</v>
      </c>
    </row>
    <row r="19" spans="1:21" x14ac:dyDescent="0.25">
      <c r="B19" s="10">
        <v>5.7203117766074119</v>
      </c>
      <c r="C19" s="10">
        <v>3.2958368660043291</v>
      </c>
      <c r="G19" s="10">
        <v>718181</v>
      </c>
      <c r="H19" s="10">
        <v>234090</v>
      </c>
      <c r="I19" s="10">
        <f t="shared" si="0"/>
        <v>67.405152740047427</v>
      </c>
      <c r="J19" s="10">
        <f t="shared" si="1"/>
        <v>128480.69855230435</v>
      </c>
      <c r="K19" s="10">
        <f t="shared" si="2"/>
        <v>82.110262099344808</v>
      </c>
      <c r="M19" t="s">
        <v>256</v>
      </c>
      <c r="N19">
        <v>1.5465832426470429</v>
      </c>
      <c r="O19">
        <v>0.77893261050686724</v>
      </c>
      <c r="P19">
        <v>1.985516104712383</v>
      </c>
      <c r="Q19">
        <v>6.5681184960927674E-2</v>
      </c>
      <c r="R19">
        <v>-0.11367231603950789</v>
      </c>
      <c r="S19">
        <v>3.2068388013335936</v>
      </c>
      <c r="T19">
        <v>-0.11367231603950789</v>
      </c>
      <c r="U19">
        <v>3.2068388013335936</v>
      </c>
    </row>
    <row r="20" spans="1:21" ht="15.75" thickBot="1" x14ac:dyDescent="0.3">
      <c r="M20" s="76" t="s">
        <v>269</v>
      </c>
      <c r="N20" s="76">
        <v>0.75768239252053893</v>
      </c>
      <c r="O20" s="76">
        <v>8.2762699938240689E-2</v>
      </c>
      <c r="P20" s="76">
        <v>9.1548776572772255</v>
      </c>
      <c r="Q20" s="76">
        <v>1.5760177094237497E-7</v>
      </c>
      <c r="R20" s="76">
        <v>0.58127787334787584</v>
      </c>
      <c r="S20" s="76">
        <v>0.93408691169320202</v>
      </c>
      <c r="T20" s="76">
        <v>0.58127787334787584</v>
      </c>
      <c r="U20" s="76">
        <v>0.93408691169320202</v>
      </c>
    </row>
    <row r="21" spans="1:21" x14ac:dyDescent="0.25">
      <c r="F21" s="11"/>
      <c r="G21" s="11"/>
      <c r="H21" s="11"/>
      <c r="I21" s="11"/>
      <c r="M21"/>
      <c r="N21"/>
      <c r="O21"/>
      <c r="P21"/>
      <c r="Q21"/>
      <c r="R21"/>
      <c r="S21"/>
      <c r="T21"/>
      <c r="U21"/>
    </row>
    <row r="22" spans="1:21" x14ac:dyDescent="0.25">
      <c r="F22" s="11"/>
      <c r="G22" s="11"/>
      <c r="H22" s="11"/>
      <c r="I22" s="11"/>
      <c r="M22"/>
      <c r="N22"/>
      <c r="O22"/>
      <c r="P22"/>
      <c r="Q22"/>
      <c r="R22"/>
      <c r="S22"/>
      <c r="T22"/>
      <c r="U22"/>
    </row>
    <row r="23" spans="1:21" x14ac:dyDescent="0.25">
      <c r="F23" s="11"/>
      <c r="G23" s="11"/>
      <c r="H23" s="11"/>
      <c r="I23" s="11"/>
      <c r="M23"/>
      <c r="N23"/>
      <c r="O23"/>
      <c r="P23"/>
      <c r="Q23"/>
      <c r="R23"/>
      <c r="S23"/>
      <c r="T23"/>
      <c r="U23"/>
    </row>
    <row r="24" spans="1:21" x14ac:dyDescent="0.25">
      <c r="F24" s="11"/>
      <c r="G24" s="11"/>
      <c r="H24" s="11"/>
      <c r="I24" s="11"/>
    </row>
    <row r="25" spans="1:21" x14ac:dyDescent="0.25">
      <c r="A25" s="9" t="s">
        <v>272</v>
      </c>
    </row>
    <row r="26" spans="1:21" x14ac:dyDescent="0.25">
      <c r="A26" s="10" t="s">
        <v>242</v>
      </c>
      <c r="B26" s="10" t="s">
        <v>243</v>
      </c>
      <c r="C26" s="10" t="s">
        <v>244</v>
      </c>
      <c r="G26" s="10" t="s">
        <v>36</v>
      </c>
      <c r="H26" s="10" t="s">
        <v>37</v>
      </c>
      <c r="I26" s="10" t="s">
        <v>281</v>
      </c>
      <c r="J26" s="10" t="s">
        <v>283</v>
      </c>
      <c r="K26" s="10" t="s">
        <v>282</v>
      </c>
      <c r="M26" t="s">
        <v>245</v>
      </c>
      <c r="N26"/>
      <c r="O26"/>
      <c r="P26"/>
      <c r="Q26"/>
      <c r="R26"/>
      <c r="S26"/>
      <c r="T26"/>
      <c r="U26"/>
    </row>
    <row r="27" spans="1:21" ht="15.75" thickBot="1" x14ac:dyDescent="0.3">
      <c r="A27" s="10" t="s">
        <v>67</v>
      </c>
      <c r="B27" s="10" cm="1">
        <f t="array" ref="B27:C82">LN(_xlfn.CHOOSECOLS(_xlfn._xlws.FILTER(FIB_Database!$V$2:$AB$136, (FIB_Database!$H$2:$H$136='Regression Data'!A27)*(ISBLANK(FIB_Database!$AH$2:$AH$136))*(FIB_Database!$F$2:$F$136&lt;&gt;"Streptococci")),1,7))</f>
        <v>9.1758524415175096</v>
      </c>
      <c r="C27" s="10">
        <v>6.1268691841141854</v>
      </c>
      <c r="E27" s="10">
        <v>-2</v>
      </c>
      <c r="F27" s="10">
        <v>12</v>
      </c>
      <c r="G27" s="10" cm="1">
        <f t="array" ref="G27:H82">_xlfn._xlws.SORT(_xlfn.CHOOSECOLS(_xlfn._xlws.FILTER(FIB_Database!$V$2:$AB$136, (FIB_Database!$H$2:$H$136='Regression Data'!A27)*(ISBLANK(FIB_Database!$AH$2:$AH$136))*(FIB_Database!$F$2:$F$136&lt;&gt;"Streptococci")),1,7))</f>
        <v>4.7</v>
      </c>
      <c r="H27" s="10">
        <v>8.9</v>
      </c>
      <c r="I27" s="10">
        <f>(G27-H27)/G27*100</f>
        <v>-89.361702127659569</v>
      </c>
      <c r="J27" s="10">
        <f>EXP($N$42+$N$43*LN(G27))</f>
        <v>4.5711194827802064</v>
      </c>
      <c r="K27" s="10">
        <f>(G27-J27)/G27*100</f>
        <v>2.7421386642509313</v>
      </c>
      <c r="M27"/>
      <c r="N27"/>
      <c r="O27"/>
      <c r="P27"/>
      <c r="Q27"/>
      <c r="R27"/>
      <c r="S27"/>
      <c r="T27"/>
      <c r="U27"/>
    </row>
    <row r="28" spans="1:21" x14ac:dyDescent="0.25">
      <c r="B28" s="10">
        <v>1.6094379124341003</v>
      </c>
      <c r="C28" s="10">
        <v>3.1780538303479458</v>
      </c>
      <c r="E28" s="10">
        <v>-2</v>
      </c>
      <c r="F28" s="10">
        <v>12</v>
      </c>
      <c r="G28" s="10">
        <v>4.7</v>
      </c>
      <c r="H28" s="10">
        <v>0.5</v>
      </c>
      <c r="I28" s="10">
        <f t="shared" ref="I28:I70" si="3">(G28-H28)/G28*100</f>
        <v>89.361702127659569</v>
      </c>
      <c r="J28" s="10">
        <f t="shared" ref="J28:J70" si="4">EXP($N$42+$N$43*LN(G28))</f>
        <v>4.5711194827802064</v>
      </c>
      <c r="K28" s="10">
        <f t="shared" ref="K28:K70" si="5">(G28-J28)/G28*100</f>
        <v>2.7421386642509313</v>
      </c>
      <c r="M28" s="78" t="s">
        <v>246</v>
      </c>
      <c r="N28" s="78"/>
      <c r="O28"/>
      <c r="P28"/>
      <c r="Q28"/>
      <c r="R28"/>
      <c r="S28"/>
      <c r="T28"/>
      <c r="U28"/>
    </row>
    <row r="29" spans="1:21" x14ac:dyDescent="0.25">
      <c r="B29" s="10">
        <v>4.0253516907351496</v>
      </c>
      <c r="C29" s="10">
        <v>4.7535901911063645</v>
      </c>
      <c r="G29" s="10">
        <v>5</v>
      </c>
      <c r="H29" s="10">
        <v>24</v>
      </c>
      <c r="I29" s="10">
        <f t="shared" si="3"/>
        <v>-380</v>
      </c>
      <c r="J29" s="10">
        <f t="shared" si="4"/>
        <v>4.8292143453810432</v>
      </c>
      <c r="K29" s="10">
        <f t="shared" si="5"/>
        <v>3.4157130923791357</v>
      </c>
      <c r="M29" t="s">
        <v>247</v>
      </c>
      <c r="N29">
        <v>0.83210136624759035</v>
      </c>
      <c r="O29"/>
      <c r="P29"/>
      <c r="Q29"/>
      <c r="R29"/>
      <c r="S29"/>
      <c r="T29"/>
      <c r="U29"/>
    </row>
    <row r="30" spans="1:21" x14ac:dyDescent="0.25">
      <c r="B30" s="10">
        <v>8.7353644011038885</v>
      </c>
      <c r="C30" s="10">
        <v>8.7345600899529927</v>
      </c>
      <c r="G30" s="10">
        <v>47</v>
      </c>
      <c r="H30" s="10">
        <v>419</v>
      </c>
      <c r="I30" s="10">
        <f t="shared" si="3"/>
        <v>-791.48936170212767</v>
      </c>
      <c r="J30" s="10">
        <f t="shared" si="4"/>
        <v>35.294264024740919</v>
      </c>
      <c r="K30" s="10">
        <f t="shared" si="5"/>
        <v>24.905821223955492</v>
      </c>
      <c r="M30" t="s">
        <v>248</v>
      </c>
      <c r="N30">
        <v>0.69239268371110652</v>
      </c>
      <c r="O30"/>
      <c r="P30"/>
      <c r="Q30"/>
      <c r="R30"/>
      <c r="S30"/>
      <c r="T30"/>
      <c r="U30"/>
    </row>
    <row r="31" spans="1:21" x14ac:dyDescent="0.25">
      <c r="B31" s="10">
        <v>9.1487840662770772</v>
      </c>
      <c r="C31" s="10">
        <v>8.4863215277491495</v>
      </c>
      <c r="G31" s="10">
        <v>56</v>
      </c>
      <c r="H31" s="10">
        <v>116</v>
      </c>
      <c r="I31" s="10">
        <f t="shared" si="3"/>
        <v>-107.14285714285714</v>
      </c>
      <c r="J31" s="10">
        <f t="shared" si="4"/>
        <v>41.233288236731219</v>
      </c>
      <c r="K31" s="10">
        <f t="shared" si="5"/>
        <v>26.369128148694248</v>
      </c>
      <c r="M31" t="s">
        <v>249</v>
      </c>
      <c r="N31">
        <v>0.6866962519279789</v>
      </c>
      <c r="O31"/>
      <c r="P31"/>
      <c r="Q31"/>
      <c r="R31"/>
      <c r="S31"/>
      <c r="T31"/>
      <c r="U31"/>
    </row>
    <row r="32" spans="1:21" x14ac:dyDescent="0.25">
      <c r="B32" s="10">
        <v>3.8501476017100584</v>
      </c>
      <c r="C32" s="10">
        <v>6.0378709199221374</v>
      </c>
      <c r="F32" s="12"/>
      <c r="G32" s="10">
        <v>70</v>
      </c>
      <c r="H32" s="10">
        <v>30</v>
      </c>
      <c r="I32" s="10">
        <f t="shared" si="3"/>
        <v>57.142857142857139</v>
      </c>
      <c r="J32" s="10">
        <f t="shared" si="4"/>
        <v>50.265869703525446</v>
      </c>
      <c r="K32" s="10">
        <f t="shared" si="5"/>
        <v>28.191614709249365</v>
      </c>
      <c r="L32" s="12"/>
      <c r="M32" t="s">
        <v>250</v>
      </c>
      <c r="N32">
        <v>1.3605493999457243</v>
      </c>
      <c r="O32"/>
      <c r="P32"/>
      <c r="Q32"/>
      <c r="R32"/>
      <c r="S32"/>
      <c r="T32"/>
      <c r="U32"/>
    </row>
    <row r="33" spans="2:21" ht="15.75" thickBot="1" x14ac:dyDescent="0.3">
      <c r="B33" s="10">
        <v>5.1532915944977793</v>
      </c>
      <c r="C33" s="10">
        <v>6.6618547405453112</v>
      </c>
      <c r="G33" s="10">
        <v>130</v>
      </c>
      <c r="H33" s="10">
        <v>284</v>
      </c>
      <c r="I33" s="10">
        <f t="shared" si="3"/>
        <v>-118.46153846153847</v>
      </c>
      <c r="J33" s="10">
        <f t="shared" si="4"/>
        <v>87.080763172321298</v>
      </c>
      <c r="K33" s="10">
        <f t="shared" si="5"/>
        <v>33.014797559752843</v>
      </c>
      <c r="M33" s="76" t="s">
        <v>251</v>
      </c>
      <c r="N33" s="76">
        <v>56</v>
      </c>
      <c r="O33"/>
      <c r="P33"/>
      <c r="Q33"/>
      <c r="R33"/>
      <c r="S33"/>
      <c r="T33"/>
      <c r="U33"/>
    </row>
    <row r="34" spans="2:21" x14ac:dyDescent="0.25">
      <c r="B34" s="10">
        <v>9.5906244148870883</v>
      </c>
      <c r="C34" s="10">
        <v>10.321473941197965</v>
      </c>
      <c r="G34" s="10">
        <v>130</v>
      </c>
      <c r="H34" s="10">
        <v>39</v>
      </c>
      <c r="I34" s="10">
        <f t="shared" si="3"/>
        <v>70</v>
      </c>
      <c r="J34" s="10">
        <f t="shared" si="4"/>
        <v>87.080763172321298</v>
      </c>
      <c r="K34" s="10">
        <f t="shared" si="5"/>
        <v>33.014797559752843</v>
      </c>
      <c r="M34"/>
      <c r="N34"/>
      <c r="O34"/>
      <c r="P34"/>
      <c r="Q34"/>
      <c r="R34"/>
      <c r="S34"/>
      <c r="T34"/>
      <c r="U34"/>
    </row>
    <row r="35" spans="2:21" ht="15.75" thickBot="1" x14ac:dyDescent="0.3">
      <c r="B35" s="10">
        <v>10.339320197260689</v>
      </c>
      <c r="C35" s="10">
        <v>9.8988769399784449</v>
      </c>
      <c r="G35" s="10">
        <v>170</v>
      </c>
      <c r="H35" s="10">
        <v>674</v>
      </c>
      <c r="I35" s="10">
        <f t="shared" si="3"/>
        <v>-296.47058823529414</v>
      </c>
      <c r="J35" s="10">
        <f t="shared" si="4"/>
        <v>110.49485885103456</v>
      </c>
      <c r="K35" s="10">
        <f t="shared" si="5"/>
        <v>35.003024205273789</v>
      </c>
      <c r="M35" t="s">
        <v>252</v>
      </c>
      <c r="N35"/>
      <c r="O35"/>
      <c r="P35"/>
      <c r="Q35"/>
      <c r="R35"/>
      <c r="S35"/>
      <c r="T35"/>
      <c r="U35"/>
    </row>
    <row r="36" spans="2:21" x14ac:dyDescent="0.25">
      <c r="B36" s="10">
        <v>6.8875525716646173</v>
      </c>
      <c r="C36" s="10">
        <v>7.8781553365033243</v>
      </c>
      <c r="G36" s="10">
        <v>173</v>
      </c>
      <c r="H36" s="10">
        <v>782</v>
      </c>
      <c r="I36" s="10">
        <f t="shared" si="3"/>
        <v>-352.0231213872832</v>
      </c>
      <c r="J36" s="10">
        <f t="shared" si="4"/>
        <v>112.22405307303983</v>
      </c>
      <c r="K36" s="10">
        <f t="shared" si="5"/>
        <v>35.130605160092585</v>
      </c>
      <c r="M36" s="77"/>
      <c r="N36" s="77" t="s">
        <v>257</v>
      </c>
      <c r="O36" s="77" t="s">
        <v>258</v>
      </c>
      <c r="P36" s="77" t="s">
        <v>259</v>
      </c>
      <c r="Q36" s="77" t="s">
        <v>260</v>
      </c>
      <c r="R36" s="77" t="s">
        <v>261</v>
      </c>
      <c r="S36"/>
      <c r="T36"/>
      <c r="U36"/>
    </row>
    <row r="37" spans="2:21" x14ac:dyDescent="0.25">
      <c r="B37" s="10">
        <v>10.803038960405985</v>
      </c>
      <c r="C37" s="10">
        <v>11.148736648173903</v>
      </c>
      <c r="G37" s="10">
        <v>274</v>
      </c>
      <c r="H37" s="10">
        <v>37</v>
      </c>
      <c r="I37" s="10">
        <f t="shared" si="3"/>
        <v>86.496350364963504</v>
      </c>
      <c r="J37" s="10">
        <f t="shared" si="4"/>
        <v>168.79513111901801</v>
      </c>
      <c r="K37" s="10">
        <f t="shared" si="5"/>
        <v>38.395937547803641</v>
      </c>
      <c r="M37" t="s">
        <v>253</v>
      </c>
      <c r="N37">
        <v>1</v>
      </c>
      <c r="O37">
        <v>224.99776262538097</v>
      </c>
      <c r="P37">
        <v>224.99776262538097</v>
      </c>
      <c r="Q37">
        <v>121.54849036583114</v>
      </c>
      <c r="R37">
        <v>1.9323425491525004E-15</v>
      </c>
      <c r="S37"/>
      <c r="T37"/>
      <c r="U37"/>
    </row>
    <row r="38" spans="2:21" x14ac:dyDescent="0.25">
      <c r="B38" s="10">
        <v>8.3707791729607006</v>
      </c>
      <c r="C38" s="10">
        <v>8.4385827908343263</v>
      </c>
      <c r="G38" s="10">
        <v>375</v>
      </c>
      <c r="H38" s="10">
        <v>378</v>
      </c>
      <c r="I38" s="10">
        <f t="shared" si="3"/>
        <v>-0.8</v>
      </c>
      <c r="J38" s="10">
        <f t="shared" si="4"/>
        <v>223.01485051163499</v>
      </c>
      <c r="K38" s="10">
        <f t="shared" si="5"/>
        <v>40.529373196897332</v>
      </c>
      <c r="M38" t="s">
        <v>254</v>
      </c>
      <c r="N38">
        <v>54</v>
      </c>
      <c r="O38">
        <v>99.959112163404214</v>
      </c>
      <c r="P38">
        <v>1.8510946696926707</v>
      </c>
      <c r="Q38"/>
      <c r="R38"/>
      <c r="S38"/>
      <c r="T38"/>
      <c r="U38"/>
    </row>
    <row r="39" spans="2:21" ht="15.75" thickBot="1" x14ac:dyDescent="0.3">
      <c r="B39" s="10">
        <v>11.100692506541325</v>
      </c>
      <c r="C39" s="10">
        <v>10.724280086931744</v>
      </c>
      <c r="G39" s="10">
        <v>375</v>
      </c>
      <c r="H39" s="10">
        <v>39</v>
      </c>
      <c r="I39" s="10">
        <f t="shared" si="3"/>
        <v>89.600000000000009</v>
      </c>
      <c r="J39" s="10">
        <f t="shared" si="4"/>
        <v>223.01485051163499</v>
      </c>
      <c r="K39" s="10">
        <f t="shared" si="5"/>
        <v>40.529373196897332</v>
      </c>
      <c r="M39" s="76" t="s">
        <v>255</v>
      </c>
      <c r="N39" s="76">
        <v>55</v>
      </c>
      <c r="O39" s="76">
        <v>324.95687478878517</v>
      </c>
      <c r="P39" s="76"/>
      <c r="Q39" s="76"/>
      <c r="R39" s="76"/>
      <c r="S39"/>
      <c r="T39"/>
      <c r="U39"/>
    </row>
    <row r="40" spans="2:21" ht="15.75" thickBot="1" x14ac:dyDescent="0.3">
      <c r="B40" s="10">
        <v>8.6833853662803087</v>
      </c>
      <c r="C40" s="10">
        <v>8.6833853662803087</v>
      </c>
      <c r="G40" s="10">
        <v>387</v>
      </c>
      <c r="H40" s="10">
        <v>57</v>
      </c>
      <c r="I40" s="10">
        <f t="shared" si="3"/>
        <v>85.271317829457359</v>
      </c>
      <c r="J40" s="10">
        <f t="shared" si="4"/>
        <v>229.33851632870596</v>
      </c>
      <c r="K40" s="10">
        <f t="shared" si="5"/>
        <v>40.739401465450655</v>
      </c>
      <c r="M40"/>
      <c r="N40"/>
      <c r="O40"/>
      <c r="P40"/>
      <c r="Q40"/>
      <c r="R40"/>
      <c r="S40"/>
      <c r="T40"/>
      <c r="U40"/>
    </row>
    <row r="41" spans="2:21" x14ac:dyDescent="0.25">
      <c r="B41" s="10">
        <v>8.8695387771937408</v>
      </c>
      <c r="C41" s="10">
        <v>8.3411717471707618</v>
      </c>
      <c r="G41" s="10">
        <v>425</v>
      </c>
      <c r="H41" s="10">
        <v>503</v>
      </c>
      <c r="I41" s="10">
        <f t="shared" si="3"/>
        <v>-18.352941176470587</v>
      </c>
      <c r="J41" s="10">
        <f t="shared" si="4"/>
        <v>249.22182842228096</v>
      </c>
      <c r="K41" s="10">
        <f t="shared" si="5"/>
        <v>41.359569782992715</v>
      </c>
      <c r="M41" s="77"/>
      <c r="N41" s="77" t="s">
        <v>262</v>
      </c>
      <c r="O41" s="77" t="s">
        <v>250</v>
      </c>
      <c r="P41" s="77" t="s">
        <v>263</v>
      </c>
      <c r="Q41" s="77" t="s">
        <v>264</v>
      </c>
      <c r="R41" s="77" t="s">
        <v>265</v>
      </c>
      <c r="S41" s="77" t="s">
        <v>266</v>
      </c>
      <c r="T41" s="77" t="s">
        <v>267</v>
      </c>
      <c r="U41" s="77" t="s">
        <v>268</v>
      </c>
    </row>
    <row r="42" spans="2:21" x14ac:dyDescent="0.25">
      <c r="B42" s="10">
        <v>9.6965863767677831</v>
      </c>
      <c r="C42" s="10">
        <v>10.308085618204942</v>
      </c>
      <c r="G42" s="10">
        <v>443</v>
      </c>
      <c r="H42" s="10">
        <v>670</v>
      </c>
      <c r="I42" s="10">
        <f t="shared" si="3"/>
        <v>-51.241534988713319</v>
      </c>
      <c r="J42" s="10">
        <f t="shared" si="4"/>
        <v>258.56960990165231</v>
      </c>
      <c r="K42" s="10">
        <f t="shared" si="5"/>
        <v>41.632142234389995</v>
      </c>
      <c r="M42" t="s">
        <v>256</v>
      </c>
      <c r="N42">
        <v>0.14601544120744148</v>
      </c>
      <c r="O42">
        <v>0.61779850343891407</v>
      </c>
      <c r="P42">
        <v>0.23634800083629373</v>
      </c>
      <c r="Q42">
        <v>0.81405686135463429</v>
      </c>
      <c r="R42">
        <v>-1.0925959826108158</v>
      </c>
      <c r="S42">
        <v>1.3846268650256988</v>
      </c>
      <c r="T42">
        <v>-1.0925959826108158</v>
      </c>
      <c r="U42">
        <v>1.3846268650256988</v>
      </c>
    </row>
    <row r="43" spans="2:21" ht="15.75" thickBot="1" x14ac:dyDescent="0.3">
      <c r="B43" s="10">
        <v>10.320749470523804</v>
      </c>
      <c r="C43" s="10">
        <v>9.8085722947398413</v>
      </c>
      <c r="G43" s="10">
        <v>550</v>
      </c>
      <c r="H43" s="10">
        <v>239</v>
      </c>
      <c r="I43" s="10">
        <f t="shared" si="3"/>
        <v>56.545454545454547</v>
      </c>
      <c r="J43" s="10">
        <f t="shared" si="4"/>
        <v>313.31639362070706</v>
      </c>
      <c r="K43" s="10">
        <f t="shared" si="5"/>
        <v>43.033382978053261</v>
      </c>
      <c r="M43" s="76" t="s">
        <v>269</v>
      </c>
      <c r="N43" s="76">
        <v>0.88768155688201689</v>
      </c>
      <c r="O43" s="76">
        <v>8.0516040959457177E-2</v>
      </c>
      <c r="P43" s="76">
        <v>11.024903190769123</v>
      </c>
      <c r="Q43" s="76">
        <v>1.9323425491524933E-15</v>
      </c>
      <c r="R43" s="76">
        <v>0.7262566139954999</v>
      </c>
      <c r="S43" s="76">
        <v>1.049106499768534</v>
      </c>
      <c r="T43" s="76">
        <v>0.7262566139954999</v>
      </c>
      <c r="U43" s="76">
        <v>1.049106499768534</v>
      </c>
    </row>
    <row r="44" spans="2:21" x14ac:dyDescent="0.25">
      <c r="B44" s="10">
        <v>10.670860555448044</v>
      </c>
      <c r="C44" s="10">
        <v>10.962613759510507</v>
      </c>
      <c r="G44" s="10">
        <v>758</v>
      </c>
      <c r="H44" s="10">
        <v>17</v>
      </c>
      <c r="I44" s="10">
        <f t="shared" si="3"/>
        <v>97.757255936675463</v>
      </c>
      <c r="J44" s="10">
        <f t="shared" si="4"/>
        <v>416.52679453978766</v>
      </c>
      <c r="K44" s="10">
        <f t="shared" si="5"/>
        <v>45.049235548840677</v>
      </c>
      <c r="M44"/>
      <c r="N44"/>
      <c r="O44"/>
      <c r="P44"/>
      <c r="Q44"/>
      <c r="R44"/>
      <c r="S44"/>
      <c r="T44"/>
      <c r="U44"/>
    </row>
    <row r="45" spans="2:21" x14ac:dyDescent="0.25">
      <c r="B45" s="10">
        <v>11.198967861106185</v>
      </c>
      <c r="C45" s="10">
        <v>10.849705950651972</v>
      </c>
      <c r="G45" s="10">
        <v>834</v>
      </c>
      <c r="H45" s="10">
        <v>826</v>
      </c>
      <c r="I45" s="10">
        <f t="shared" si="3"/>
        <v>0.95923261390887282</v>
      </c>
      <c r="J45" s="10">
        <f t="shared" si="4"/>
        <v>453.39729851104272</v>
      </c>
      <c r="K45" s="10">
        <f t="shared" si="5"/>
        <v>45.635815526253872</v>
      </c>
      <c r="M45"/>
      <c r="N45"/>
      <c r="O45"/>
      <c r="P45"/>
      <c r="Q45"/>
      <c r="R45"/>
      <c r="S45"/>
      <c r="T45"/>
      <c r="U45"/>
    </row>
    <row r="46" spans="2:21" x14ac:dyDescent="0.25">
      <c r="B46" s="10">
        <v>6.6306833856423717</v>
      </c>
      <c r="C46" s="10">
        <v>2.8332133440562162</v>
      </c>
      <c r="G46" s="10">
        <v>866</v>
      </c>
      <c r="H46" s="10">
        <v>510</v>
      </c>
      <c r="I46" s="10">
        <f t="shared" si="3"/>
        <v>41.108545034642027</v>
      </c>
      <c r="J46" s="10">
        <f t="shared" si="4"/>
        <v>468.8070738460072</v>
      </c>
      <c r="K46" s="10">
        <f t="shared" si="5"/>
        <v>45.865233966973761</v>
      </c>
      <c r="M46"/>
      <c r="N46"/>
      <c r="O46"/>
      <c r="P46"/>
      <c r="Q46"/>
      <c r="R46"/>
      <c r="S46"/>
      <c r="T46"/>
      <c r="U46"/>
    </row>
    <row r="47" spans="2:21" x14ac:dyDescent="0.25">
      <c r="B47" s="10">
        <v>5.9584246930297819</v>
      </c>
      <c r="C47" s="10">
        <v>4.0430512678345503</v>
      </c>
      <c r="G47" s="10">
        <v>896</v>
      </c>
      <c r="H47" s="10">
        <v>367</v>
      </c>
      <c r="I47" s="10">
        <f t="shared" si="3"/>
        <v>59.040178571428569</v>
      </c>
      <c r="J47" s="10">
        <f t="shared" si="4"/>
        <v>483.19571112017996</v>
      </c>
      <c r="K47" s="10">
        <f t="shared" si="5"/>
        <v>46.071907241051342</v>
      </c>
    </row>
    <row r="48" spans="2:21" x14ac:dyDescent="0.25">
      <c r="B48" s="10">
        <v>8.0789982586851536</v>
      </c>
      <c r="C48" s="10">
        <v>6.0354814325247563</v>
      </c>
      <c r="G48" s="10">
        <v>980</v>
      </c>
      <c r="H48" s="10">
        <v>2639</v>
      </c>
      <c r="I48" s="10">
        <f t="shared" si="3"/>
        <v>-169.28571428571428</v>
      </c>
      <c r="J48" s="10">
        <f t="shared" si="4"/>
        <v>523.20263221872631</v>
      </c>
      <c r="K48" s="10">
        <f t="shared" si="5"/>
        <v>46.611976304211602</v>
      </c>
    </row>
    <row r="49" spans="2:11" x14ac:dyDescent="0.25">
      <c r="B49" s="10">
        <v>4.2484952420493594</v>
      </c>
      <c r="C49" s="10">
        <v>3.4011973816621555</v>
      </c>
      <c r="G49" s="10">
        <v>1018</v>
      </c>
      <c r="H49" s="10">
        <v>316</v>
      </c>
      <c r="I49" s="10">
        <f t="shared" si="3"/>
        <v>68.958742632612967</v>
      </c>
      <c r="J49" s="10">
        <f t="shared" si="4"/>
        <v>541.1727630724597</v>
      </c>
      <c r="K49" s="10">
        <f t="shared" si="5"/>
        <v>46.839610700151304</v>
      </c>
    </row>
    <row r="50" spans="2:11" x14ac:dyDescent="0.25">
      <c r="B50" s="10">
        <v>7.1491315985574069</v>
      </c>
      <c r="C50" s="10">
        <v>4.0943445622221004</v>
      </c>
      <c r="G50" s="10">
        <v>1173</v>
      </c>
      <c r="H50" s="10">
        <v>1030</v>
      </c>
      <c r="I50" s="10">
        <f t="shared" si="3"/>
        <v>12.190963341858483</v>
      </c>
      <c r="J50" s="10">
        <f t="shared" si="4"/>
        <v>613.72376172623513</v>
      </c>
      <c r="K50" s="10">
        <f t="shared" si="5"/>
        <v>47.679133697678168</v>
      </c>
    </row>
    <row r="51" spans="2:11" x14ac:dyDescent="0.25">
      <c r="B51" s="10">
        <v>7.8172227855081662</v>
      </c>
      <c r="C51" s="10">
        <v>4.1271343850450917</v>
      </c>
      <c r="G51" s="10">
        <v>1260</v>
      </c>
      <c r="H51" s="10">
        <v>361</v>
      </c>
      <c r="I51" s="10">
        <f t="shared" si="3"/>
        <v>71.349206349206355</v>
      </c>
      <c r="J51" s="10">
        <f t="shared" si="4"/>
        <v>653.96642622544402</v>
      </c>
      <c r="K51" s="10">
        <f t="shared" si="5"/>
        <v>48.097902680520313</v>
      </c>
    </row>
    <row r="52" spans="2:11" x14ac:dyDescent="0.25">
      <c r="B52" s="10">
        <v>6.0520891689244172</v>
      </c>
      <c r="C52" s="10">
        <v>6.2205901700997392</v>
      </c>
      <c r="G52" s="10">
        <v>1273</v>
      </c>
      <c r="H52" s="10">
        <v>60</v>
      </c>
      <c r="I52" s="10">
        <f t="shared" si="3"/>
        <v>95.286724273369998</v>
      </c>
      <c r="J52" s="10">
        <f t="shared" si="4"/>
        <v>659.9523985229024</v>
      </c>
      <c r="K52" s="10">
        <f t="shared" si="5"/>
        <v>48.157706321845843</v>
      </c>
    </row>
    <row r="53" spans="2:11" x14ac:dyDescent="0.25">
      <c r="B53" s="10">
        <v>6.7262334023587469</v>
      </c>
      <c r="C53" s="10">
        <v>6.7165947735209777</v>
      </c>
      <c r="G53" s="10">
        <v>1600</v>
      </c>
      <c r="H53" s="10">
        <v>810</v>
      </c>
      <c r="I53" s="10">
        <f t="shared" si="3"/>
        <v>49.375</v>
      </c>
      <c r="J53" s="10">
        <f t="shared" si="4"/>
        <v>808.4476724576142</v>
      </c>
      <c r="K53" s="10">
        <f t="shared" si="5"/>
        <v>49.472020471399112</v>
      </c>
    </row>
    <row r="54" spans="2:11" x14ac:dyDescent="0.25">
      <c r="B54" s="10">
        <v>4.8675344504555822</v>
      </c>
      <c r="C54" s="10">
        <v>5.6489742381612063</v>
      </c>
      <c r="G54" s="10">
        <v>1800</v>
      </c>
      <c r="H54" s="10">
        <v>2000</v>
      </c>
      <c r="I54" s="10">
        <f t="shared" si="3"/>
        <v>-11.111111111111111</v>
      </c>
      <c r="J54" s="10">
        <f t="shared" si="4"/>
        <v>897.55085672265329</v>
      </c>
      <c r="K54" s="10">
        <f t="shared" si="5"/>
        <v>50.136063515408146</v>
      </c>
    </row>
    <row r="55" spans="2:11" x14ac:dyDescent="0.25">
      <c r="B55" s="10">
        <v>4.8675344504555822</v>
      </c>
      <c r="C55" s="10">
        <v>3.6635616461296463</v>
      </c>
      <c r="G55" s="10">
        <v>2356</v>
      </c>
      <c r="H55" s="10">
        <v>237</v>
      </c>
      <c r="I55" s="10">
        <f t="shared" si="3"/>
        <v>89.940577249575554</v>
      </c>
      <c r="J55" s="10">
        <f t="shared" si="4"/>
        <v>1139.8074950565938</v>
      </c>
      <c r="K55" s="10">
        <f t="shared" si="5"/>
        <v>51.621074063811811</v>
      </c>
    </row>
    <row r="56" spans="2:11" x14ac:dyDescent="0.25">
      <c r="B56" s="10">
        <v>5.6131281063880705</v>
      </c>
      <c r="C56" s="10">
        <v>3.6109179126442243</v>
      </c>
      <c r="G56" s="10">
        <v>2483</v>
      </c>
      <c r="H56" s="10">
        <v>62</v>
      </c>
      <c r="I56" s="10">
        <f t="shared" si="3"/>
        <v>97.503020539669748</v>
      </c>
      <c r="J56" s="10">
        <f t="shared" si="4"/>
        <v>1194.1858486084641</v>
      </c>
      <c r="K56" s="10">
        <f t="shared" si="5"/>
        <v>51.905523616251948</v>
      </c>
    </row>
    <row r="57" spans="2:11" x14ac:dyDescent="0.25">
      <c r="B57" s="10">
        <v>7.7647205447714773</v>
      </c>
      <c r="C57" s="10">
        <v>5.4680601411351315</v>
      </c>
      <c r="G57" s="10">
        <v>2640.2</v>
      </c>
      <c r="H57" s="10">
        <v>1354.6</v>
      </c>
      <c r="I57" s="10">
        <f t="shared" si="3"/>
        <v>48.69328081205969</v>
      </c>
      <c r="J57" s="10">
        <f t="shared" si="4"/>
        <v>1261.0653876677738</v>
      </c>
      <c r="K57" s="10">
        <f t="shared" si="5"/>
        <v>52.235990164844559</v>
      </c>
    </row>
    <row r="58" spans="2:11" x14ac:dyDescent="0.25">
      <c r="B58" s="10">
        <v>6.7638849085624351</v>
      </c>
      <c r="C58" s="10">
        <v>6.2344107257183712</v>
      </c>
      <c r="G58" s="10">
        <v>3130</v>
      </c>
      <c r="H58" s="10">
        <v>2100</v>
      </c>
      <c r="I58" s="10">
        <f t="shared" si="3"/>
        <v>32.907348242811501</v>
      </c>
      <c r="J58" s="10">
        <f t="shared" si="4"/>
        <v>1466.7089432248042</v>
      </c>
      <c r="K58" s="10">
        <f t="shared" si="5"/>
        <v>53.140289353840117</v>
      </c>
    </row>
    <row r="59" spans="2:11" x14ac:dyDescent="0.25">
      <c r="B59" s="10">
        <v>6.9255951971104679</v>
      </c>
      <c r="C59" s="10">
        <v>5.7557422135869123</v>
      </c>
      <c r="G59" s="10">
        <v>3226</v>
      </c>
      <c r="H59" s="10">
        <v>418</v>
      </c>
      <c r="I59" s="10">
        <f t="shared" si="3"/>
        <v>87.042777433354004</v>
      </c>
      <c r="J59" s="10">
        <f t="shared" si="4"/>
        <v>1506.5735716543586</v>
      </c>
      <c r="K59" s="10">
        <f t="shared" si="5"/>
        <v>53.299021337434638</v>
      </c>
    </row>
    <row r="60" spans="2:11" x14ac:dyDescent="0.25">
      <c r="B60" s="10">
        <v>5.9269260259704106</v>
      </c>
      <c r="C60" s="10">
        <v>5.934894195619588</v>
      </c>
      <c r="G60" s="10">
        <v>3400</v>
      </c>
      <c r="H60" s="10">
        <v>800</v>
      </c>
      <c r="I60" s="10">
        <f t="shared" si="3"/>
        <v>76.470588235294116</v>
      </c>
      <c r="J60" s="10">
        <f t="shared" si="4"/>
        <v>1578.4920668459538</v>
      </c>
      <c r="K60" s="10">
        <f t="shared" si="5"/>
        <v>53.573762739824893</v>
      </c>
    </row>
    <row r="61" spans="2:11" x14ac:dyDescent="0.25">
      <c r="B61" s="10">
        <v>5.9269260259704106</v>
      </c>
      <c r="C61" s="10">
        <v>3.6635616461296463</v>
      </c>
      <c r="G61" s="10">
        <v>3869</v>
      </c>
      <c r="H61" s="10">
        <v>8725</v>
      </c>
      <c r="I61" s="10">
        <f t="shared" si="3"/>
        <v>-125.51046782114241</v>
      </c>
      <c r="J61" s="10">
        <f t="shared" si="4"/>
        <v>1770.3491478074518</v>
      </c>
      <c r="K61" s="10">
        <f t="shared" si="5"/>
        <v>54.242720397843058</v>
      </c>
    </row>
    <row r="62" spans="2:11" x14ac:dyDescent="0.25">
      <c r="B62" s="10">
        <v>6.7979404129749303</v>
      </c>
      <c r="C62" s="10">
        <v>5.9053618480545707</v>
      </c>
      <c r="G62" s="10">
        <v>4100</v>
      </c>
      <c r="H62" s="10">
        <v>1500</v>
      </c>
      <c r="I62" s="10">
        <f t="shared" si="3"/>
        <v>63.414634146341463</v>
      </c>
      <c r="J62" s="10">
        <f t="shared" si="4"/>
        <v>1863.8686301557711</v>
      </c>
      <c r="K62" s="10">
        <f t="shared" si="5"/>
        <v>54.539789508395828</v>
      </c>
    </row>
    <row r="63" spans="2:11" x14ac:dyDescent="0.25">
      <c r="B63" s="10">
        <v>9.1469744963543622</v>
      </c>
      <c r="C63" s="10">
        <v>7.755767170102998</v>
      </c>
      <c r="G63" s="10">
        <v>4319</v>
      </c>
      <c r="H63" s="10">
        <v>4622</v>
      </c>
      <c r="I63" s="10">
        <f t="shared" si="3"/>
        <v>-7.0155128501968047</v>
      </c>
      <c r="J63" s="10">
        <f t="shared" si="4"/>
        <v>1951.9843114559085</v>
      </c>
      <c r="K63" s="10">
        <f t="shared" si="5"/>
        <v>54.804716104285525</v>
      </c>
    </row>
    <row r="64" spans="2:11" x14ac:dyDescent="0.25">
      <c r="B64" s="10">
        <v>1.547562508716013</v>
      </c>
      <c r="C64" s="10">
        <v>2.1860512767380942</v>
      </c>
      <c r="G64" s="10">
        <v>4900</v>
      </c>
      <c r="H64" s="10">
        <v>310</v>
      </c>
      <c r="I64" s="10">
        <f t="shared" si="3"/>
        <v>93.673469387755105</v>
      </c>
      <c r="J64" s="10">
        <f t="shared" si="4"/>
        <v>2183.3969631060413</v>
      </c>
      <c r="K64" s="10">
        <f t="shared" si="5"/>
        <v>55.440878303958343</v>
      </c>
    </row>
    <row r="65" spans="2:11" x14ac:dyDescent="0.25">
      <c r="B65" s="10">
        <v>1.547562508716013</v>
      </c>
      <c r="C65" s="10">
        <v>-0.69314718055994529</v>
      </c>
      <c r="G65" s="10">
        <v>5623</v>
      </c>
      <c r="H65" s="10">
        <v>1774</v>
      </c>
      <c r="I65" s="10">
        <f t="shared" si="3"/>
        <v>68.451004801707271</v>
      </c>
      <c r="J65" s="10">
        <f t="shared" si="4"/>
        <v>2467.1253004651016</v>
      </c>
      <c r="K65" s="10">
        <f t="shared" si="5"/>
        <v>56.124394443089066</v>
      </c>
    </row>
    <row r="66" spans="2:11" x14ac:dyDescent="0.25">
      <c r="B66" s="10">
        <v>9.0333645015069806</v>
      </c>
      <c r="C66" s="10">
        <v>8.1803208747736846</v>
      </c>
      <c r="G66" s="10">
        <v>5904</v>
      </c>
      <c r="H66" s="10">
        <v>5904</v>
      </c>
      <c r="I66" s="10">
        <f t="shared" si="3"/>
        <v>0</v>
      </c>
      <c r="J66" s="10">
        <f t="shared" si="4"/>
        <v>2576.2663591080495</v>
      </c>
      <c r="K66" s="10">
        <f t="shared" si="5"/>
        <v>56.364052183129246</v>
      </c>
    </row>
    <row r="67" spans="2:11" x14ac:dyDescent="0.25">
      <c r="B67" s="10">
        <v>9.0333645015069806</v>
      </c>
      <c r="C67" s="10">
        <v>7.9533183465604314</v>
      </c>
      <c r="G67" s="10">
        <v>6219</v>
      </c>
      <c r="H67" s="10">
        <v>6214</v>
      </c>
      <c r="I67" s="10">
        <f t="shared" si="3"/>
        <v>8.0398777938575333E-2</v>
      </c>
      <c r="J67" s="10">
        <f t="shared" si="4"/>
        <v>2697.922503608268</v>
      </c>
      <c r="K67" s="10">
        <f t="shared" si="5"/>
        <v>56.618065547382734</v>
      </c>
    </row>
    <row r="68" spans="2:11" x14ac:dyDescent="0.25">
      <c r="B68" s="10">
        <v>6.0935697700451357</v>
      </c>
      <c r="C68" s="10">
        <v>6.5072777123850116</v>
      </c>
      <c r="G68" s="10">
        <v>7112</v>
      </c>
      <c r="H68" s="10">
        <v>4193</v>
      </c>
      <c r="I68" s="10">
        <f t="shared" si="3"/>
        <v>41.04330708661417</v>
      </c>
      <c r="J68" s="10">
        <f t="shared" si="4"/>
        <v>3039.1751695298217</v>
      </c>
      <c r="K68" s="10">
        <f t="shared" si="5"/>
        <v>57.266940810885522</v>
      </c>
    </row>
    <row r="69" spans="2:11" x14ac:dyDescent="0.25">
      <c r="B69" s="10">
        <v>7.1388669999455239</v>
      </c>
      <c r="C69" s="10">
        <v>5.8888779583328805</v>
      </c>
      <c r="G69" s="10">
        <v>8378</v>
      </c>
      <c r="H69" s="10">
        <v>3570</v>
      </c>
      <c r="I69" s="10">
        <f t="shared" si="3"/>
        <v>57.388398185724519</v>
      </c>
      <c r="J69" s="10">
        <f t="shared" si="4"/>
        <v>3514.9005323315246</v>
      </c>
      <c r="K69" s="10">
        <f t="shared" si="5"/>
        <v>58.046066694538965</v>
      </c>
    </row>
    <row r="70" spans="2:11" x14ac:dyDescent="0.25">
      <c r="B70" s="10">
        <v>5.1357984370502621</v>
      </c>
      <c r="C70" s="10">
        <v>6.513230110912307</v>
      </c>
      <c r="G70" s="10">
        <v>8378</v>
      </c>
      <c r="H70" s="10">
        <v>2845</v>
      </c>
      <c r="I70" s="10">
        <f t="shared" si="3"/>
        <v>66.042014800668412</v>
      </c>
      <c r="J70" s="10">
        <f t="shared" si="4"/>
        <v>3514.9005323315246</v>
      </c>
      <c r="K70" s="10">
        <f t="shared" si="5"/>
        <v>58.046066694538965</v>
      </c>
    </row>
    <row r="71" spans="2:11" x14ac:dyDescent="0.25">
      <c r="B71" s="10">
        <v>6.3099182782265162</v>
      </c>
      <c r="C71" s="10">
        <v>5.476463551931511</v>
      </c>
      <c r="G71" s="10">
        <v>9386</v>
      </c>
      <c r="H71" s="10">
        <v>2335</v>
      </c>
      <c r="I71" s="10">
        <f t="shared" ref="I71:I82" si="6">(G71-H71)/G71*100</f>
        <v>75.122522906456425</v>
      </c>
      <c r="J71" s="10">
        <f t="shared" ref="J71:J82" si="7">EXP($N$42+$N$43*LN(G71))</f>
        <v>3887.8671777341769</v>
      </c>
      <c r="K71" s="10">
        <f t="shared" ref="K71:K82" si="8">(G71-J71)/G71*100</f>
        <v>58.578018562388912</v>
      </c>
    </row>
    <row r="72" spans="2:11" x14ac:dyDescent="0.25">
      <c r="B72" s="10">
        <v>8.3187422526923989</v>
      </c>
      <c r="C72" s="10">
        <v>7.3132203870903014</v>
      </c>
      <c r="G72" s="10">
        <v>9403</v>
      </c>
      <c r="H72" s="10">
        <v>4848</v>
      </c>
      <c r="I72" s="10">
        <f t="shared" si="6"/>
        <v>48.441986600021266</v>
      </c>
      <c r="J72" s="10">
        <f t="shared" si="7"/>
        <v>3894.1173622772708</v>
      </c>
      <c r="K72" s="10">
        <f t="shared" si="8"/>
        <v>58.586436644929584</v>
      </c>
    </row>
    <row r="73" spans="2:11" x14ac:dyDescent="0.25">
      <c r="B73" s="10">
        <v>7.4955419438842563</v>
      </c>
      <c r="C73" s="10">
        <v>7.6009024595420822</v>
      </c>
      <c r="G73" s="10">
        <v>9661</v>
      </c>
      <c r="H73" s="10">
        <v>458</v>
      </c>
      <c r="I73" s="10">
        <f t="shared" si="6"/>
        <v>95.259289928578823</v>
      </c>
      <c r="J73" s="10">
        <f t="shared" si="7"/>
        <v>3988.8187850747231</v>
      </c>
      <c r="K73" s="10">
        <f t="shared" si="8"/>
        <v>58.712154175812813</v>
      </c>
    </row>
    <row r="74" spans="2:11" x14ac:dyDescent="0.25">
      <c r="B74" s="10">
        <v>7.3777589082278725</v>
      </c>
      <c r="C74" s="10">
        <v>6.6970342476664841</v>
      </c>
      <c r="G74" s="10">
        <v>14627</v>
      </c>
      <c r="H74" s="10">
        <v>30378</v>
      </c>
      <c r="I74" s="10">
        <f t="shared" si="6"/>
        <v>-107.68441922472141</v>
      </c>
      <c r="J74" s="10">
        <f t="shared" si="7"/>
        <v>5764.2818443894776</v>
      </c>
      <c r="K74" s="10">
        <f t="shared" si="8"/>
        <v>60.591496244004396</v>
      </c>
    </row>
    <row r="75" spans="2:11" x14ac:dyDescent="0.25">
      <c r="B75" s="10">
        <v>8.4969904840987187</v>
      </c>
      <c r="C75" s="10">
        <v>5.7365722974791922</v>
      </c>
      <c r="G75" s="10">
        <v>15000</v>
      </c>
      <c r="H75" s="10">
        <v>350</v>
      </c>
      <c r="I75" s="10">
        <f t="shared" si="6"/>
        <v>97.666666666666671</v>
      </c>
      <c r="J75" s="10">
        <f t="shared" si="7"/>
        <v>5894.5803349853832</v>
      </c>
      <c r="K75" s="10">
        <f t="shared" si="8"/>
        <v>60.702797766764114</v>
      </c>
    </row>
    <row r="76" spans="2:11" x14ac:dyDescent="0.25">
      <c r="B76" s="10">
        <v>8.0487882835341988</v>
      </c>
      <c r="C76" s="10">
        <v>7.6496926237115144</v>
      </c>
      <c r="G76" s="10">
        <v>16262</v>
      </c>
      <c r="H76" s="10">
        <v>29974</v>
      </c>
      <c r="I76" s="10">
        <f t="shared" si="6"/>
        <v>-84.31927192227279</v>
      </c>
      <c r="J76" s="10">
        <f t="shared" si="7"/>
        <v>6332.7909895046341</v>
      </c>
      <c r="K76" s="10">
        <f t="shared" si="8"/>
        <v>61.057735890390887</v>
      </c>
    </row>
    <row r="77" spans="2:11" x14ac:dyDescent="0.25">
      <c r="B77" s="10">
        <v>8.1315307106042525</v>
      </c>
      <c r="C77" s="10">
        <v>6.6846117276679271</v>
      </c>
      <c r="G77" s="10">
        <v>30356</v>
      </c>
      <c r="H77" s="10">
        <v>18189</v>
      </c>
      <c r="I77" s="10">
        <f t="shared" si="6"/>
        <v>40.081038344972988</v>
      </c>
      <c r="J77" s="10">
        <f t="shared" si="7"/>
        <v>11020.96227187222</v>
      </c>
      <c r="K77" s="10">
        <f t="shared" si="8"/>
        <v>63.694286889339111</v>
      </c>
    </row>
    <row r="78" spans="2:11" x14ac:dyDescent="0.25">
      <c r="B78" s="10">
        <v>9.6158054800843473</v>
      </c>
      <c r="C78" s="10">
        <v>5.857933154483459</v>
      </c>
      <c r="G78" s="10">
        <v>30925</v>
      </c>
      <c r="H78" s="10">
        <v>19908</v>
      </c>
      <c r="I78" s="10">
        <f t="shared" si="6"/>
        <v>35.624898949070335</v>
      </c>
      <c r="J78" s="10">
        <f t="shared" si="7"/>
        <v>11204.147385483047</v>
      </c>
      <c r="K78" s="10">
        <f t="shared" si="8"/>
        <v>63.769935697710437</v>
      </c>
    </row>
    <row r="79" spans="2:11" x14ac:dyDescent="0.25">
      <c r="B79" s="10">
        <v>7.8786099508466592</v>
      </c>
      <c r="C79" s="10">
        <v>7.2112614867808036</v>
      </c>
      <c r="G79" s="10">
        <v>43082</v>
      </c>
      <c r="H79" s="10">
        <v>57677</v>
      </c>
      <c r="I79" s="10">
        <f t="shared" si="6"/>
        <v>-33.877257323244045</v>
      </c>
      <c r="J79" s="10">
        <f t="shared" si="7"/>
        <v>15038.089362084107</v>
      </c>
      <c r="K79" s="10">
        <f t="shared" si="8"/>
        <v>65.094263585525027</v>
      </c>
    </row>
    <row r="80" spans="2:11" x14ac:dyDescent="0.25">
      <c r="B80" s="10">
        <v>7.0673198486534758</v>
      </c>
      <c r="C80" s="10">
        <v>6.9373140812236818</v>
      </c>
      <c r="G80" s="10">
        <v>49170</v>
      </c>
      <c r="H80" s="10">
        <v>69476</v>
      </c>
      <c r="I80" s="10">
        <f t="shared" si="6"/>
        <v>-41.297539149888138</v>
      </c>
      <c r="J80" s="10">
        <f t="shared" si="7"/>
        <v>16910.227318347304</v>
      </c>
      <c r="K80" s="10">
        <f t="shared" si="8"/>
        <v>65.608648935636964</v>
      </c>
    </row>
    <row r="81" spans="1:21" x14ac:dyDescent="0.25">
      <c r="B81" s="10">
        <v>8.6346206082922023</v>
      </c>
      <c r="C81" s="10">
        <v>7.4809921628695246</v>
      </c>
      <c r="G81" s="10">
        <v>66217</v>
      </c>
      <c r="H81" s="10">
        <v>45446</v>
      </c>
      <c r="I81" s="10">
        <f t="shared" si="6"/>
        <v>31.368077683978434</v>
      </c>
      <c r="J81" s="10">
        <f t="shared" si="7"/>
        <v>22024.163001551711</v>
      </c>
      <c r="K81" s="10">
        <f t="shared" si="8"/>
        <v>66.739412837259749</v>
      </c>
    </row>
    <row r="82" spans="1:21" x14ac:dyDescent="0.25">
      <c r="B82" s="10">
        <v>8.2607513547005134</v>
      </c>
      <c r="C82" s="10">
        <v>9.073947747070628</v>
      </c>
      <c r="G82" s="10">
        <v>73055</v>
      </c>
      <c r="H82" s="10">
        <v>51519</v>
      </c>
      <c r="I82" s="10">
        <f t="shared" si="6"/>
        <v>29.479159537334887</v>
      </c>
      <c r="J82" s="10">
        <f t="shared" si="7"/>
        <v>24031.786430054752</v>
      </c>
      <c r="K82" s="10">
        <f t="shared" si="8"/>
        <v>67.104528875429821</v>
      </c>
    </row>
    <row r="85" spans="1:21" x14ac:dyDescent="0.25">
      <c r="A85" s="9" t="s">
        <v>274</v>
      </c>
    </row>
    <row r="86" spans="1:21" x14ac:dyDescent="0.25">
      <c r="A86" s="10" t="s">
        <v>242</v>
      </c>
      <c r="B86" s="10" t="s">
        <v>243</v>
      </c>
      <c r="C86" s="10" t="s">
        <v>244</v>
      </c>
      <c r="G86" s="10" t="s">
        <v>36</v>
      </c>
      <c r="H86" s="10" t="s">
        <v>37</v>
      </c>
      <c r="I86" s="10" t="s">
        <v>281</v>
      </c>
      <c r="J86" s="10" t="s">
        <v>283</v>
      </c>
      <c r="K86" s="10" t="s">
        <v>282</v>
      </c>
      <c r="M86" t="s">
        <v>245</v>
      </c>
      <c r="N86"/>
      <c r="O86"/>
      <c r="P86"/>
      <c r="Q86"/>
      <c r="R86"/>
      <c r="S86"/>
      <c r="T86"/>
      <c r="U86"/>
    </row>
    <row r="87" spans="1:21" ht="15.75" thickBot="1" x14ac:dyDescent="0.3">
      <c r="A87" s="10" t="s">
        <v>94</v>
      </c>
      <c r="B87" s="10" cm="1">
        <f t="array" ref="B87:C90">LN(_xlfn.CHOOSECOLS(_xlfn._xlws.FILTER(FIB_Database!$V$2:$AB$136, (FIB_Database!$L$2:$L$136='Regression Data'!A87)*(ISBLANK(FIB_Database!$AH$2:$AH$136))*(FIB_Database!$F$2:$F$136&lt;&gt;"Streptococci")),1,7))</f>
        <v>1.547562508716013</v>
      </c>
      <c r="C87" s="10">
        <v>2.1860512767380942</v>
      </c>
      <c r="E87" s="10">
        <v>-1</v>
      </c>
      <c r="F87" s="10">
        <v>10</v>
      </c>
      <c r="G87" s="10" cm="1">
        <f t="array" ref="G87:H90">_xlfn._xlws.SORT(_xlfn.CHOOSECOLS(_xlfn._xlws.FILTER(FIB_Database!$V$2:$AB$136, (FIB_Database!$L$2:$L$136='Regression Data'!A87)*(ISBLANK(FIB_Database!$AH$2:$AH$136))*(FIB_Database!$F$2:$F$136&lt;&gt;"Streptococci")),1,7))</f>
        <v>4.7</v>
      </c>
      <c r="H87" s="10">
        <v>8.9</v>
      </c>
      <c r="I87" s="10">
        <f>(G87-H87)/G87*100</f>
        <v>-89.361702127659569</v>
      </c>
      <c r="J87" s="10">
        <f>EXP($N$102+$N$103*LN(G87))</f>
        <v>2.1095023109728985</v>
      </c>
      <c r="K87" s="10">
        <f>(G87-J87)/G87*100</f>
        <v>55.116972106959608</v>
      </c>
      <c r="M87"/>
      <c r="N87"/>
      <c r="O87"/>
      <c r="P87"/>
      <c r="Q87"/>
      <c r="R87"/>
      <c r="S87"/>
      <c r="T87"/>
      <c r="U87"/>
    </row>
    <row r="88" spans="1:21" x14ac:dyDescent="0.25">
      <c r="B88" s="10">
        <v>1.547562508716013</v>
      </c>
      <c r="C88" s="10">
        <v>-0.69314718055994529</v>
      </c>
      <c r="E88" s="10">
        <v>-1</v>
      </c>
      <c r="F88" s="10">
        <v>10</v>
      </c>
      <c r="G88" s="10">
        <v>4.7</v>
      </c>
      <c r="H88" s="10">
        <v>0.5</v>
      </c>
      <c r="I88" s="10">
        <f t="shared" ref="I88:I90" si="9">(G88-H88)/G88*100</f>
        <v>89.361702127659569</v>
      </c>
      <c r="J88" s="10">
        <f t="shared" ref="J88:J90" si="10">EXP($N$102+$N$103*LN(G88))</f>
        <v>2.1095023109728985</v>
      </c>
      <c r="K88" s="10">
        <f t="shared" ref="K88:K90" si="11">(G88-J88)/G88*100</f>
        <v>55.116972106959608</v>
      </c>
      <c r="M88" s="78" t="s">
        <v>246</v>
      </c>
      <c r="N88" s="78"/>
      <c r="O88"/>
      <c r="P88"/>
      <c r="Q88"/>
      <c r="R88"/>
      <c r="S88"/>
      <c r="T88"/>
      <c r="U88"/>
    </row>
    <row r="89" spans="1:21" x14ac:dyDescent="0.25">
      <c r="B89" s="10">
        <v>9.0333645015069806</v>
      </c>
      <c r="C89" s="10">
        <v>8.1803208747736846</v>
      </c>
      <c r="G89" s="10">
        <v>8378</v>
      </c>
      <c r="H89" s="10">
        <v>3570</v>
      </c>
      <c r="I89" s="10">
        <f t="shared" si="9"/>
        <v>57.388398185724519</v>
      </c>
      <c r="J89" s="10">
        <f t="shared" si="10"/>
        <v>3186.9499525408273</v>
      </c>
      <c r="K89" s="10">
        <f t="shared" si="11"/>
        <v>61.960492330617953</v>
      </c>
      <c r="M89" t="s">
        <v>247</v>
      </c>
      <c r="N89">
        <v>0.96321928076478014</v>
      </c>
      <c r="O89"/>
      <c r="P89"/>
      <c r="Q89"/>
      <c r="R89"/>
      <c r="S89"/>
      <c r="T89"/>
      <c r="U89"/>
    </row>
    <row r="90" spans="1:21" x14ac:dyDescent="0.25">
      <c r="B90" s="10">
        <v>9.0333645015069806</v>
      </c>
      <c r="C90" s="10">
        <v>7.9533183465604314</v>
      </c>
      <c r="G90" s="10">
        <v>8378</v>
      </c>
      <c r="H90" s="10">
        <v>2845</v>
      </c>
      <c r="I90" s="10">
        <f t="shared" si="9"/>
        <v>66.042014800668412</v>
      </c>
      <c r="J90" s="10">
        <f t="shared" si="10"/>
        <v>3186.9499525408273</v>
      </c>
      <c r="K90" s="10">
        <f t="shared" si="11"/>
        <v>61.960492330617953</v>
      </c>
      <c r="M90" t="s">
        <v>248</v>
      </c>
      <c r="N90">
        <v>0.92779138283702034</v>
      </c>
      <c r="O90"/>
      <c r="P90"/>
      <c r="Q90"/>
      <c r="R90"/>
      <c r="S90"/>
      <c r="T90"/>
      <c r="U90"/>
    </row>
    <row r="91" spans="1:21" x14ac:dyDescent="0.25">
      <c r="M91" t="s">
        <v>249</v>
      </c>
      <c r="N91">
        <v>0.89168707425553051</v>
      </c>
      <c r="O91"/>
      <c r="P91"/>
      <c r="Q91"/>
      <c r="R91"/>
      <c r="S91"/>
      <c r="T91"/>
      <c r="U91"/>
    </row>
    <row r="92" spans="1:21" x14ac:dyDescent="0.25">
      <c r="M92" t="s">
        <v>250</v>
      </c>
      <c r="N92">
        <v>1.4440666453043824</v>
      </c>
      <c r="O92"/>
      <c r="P92"/>
      <c r="Q92"/>
      <c r="R92"/>
      <c r="S92"/>
      <c r="T92"/>
      <c r="U92"/>
    </row>
    <row r="93" spans="1:21" ht="15.75" thickBot="1" x14ac:dyDescent="0.3">
      <c r="M93" s="76" t="s">
        <v>251</v>
      </c>
      <c r="N93" s="76">
        <v>4</v>
      </c>
      <c r="O93"/>
      <c r="P93"/>
      <c r="Q93"/>
      <c r="R93"/>
      <c r="S93"/>
      <c r="T93"/>
      <c r="U93"/>
    </row>
    <row r="94" spans="1:21" x14ac:dyDescent="0.25">
      <c r="M94"/>
      <c r="N94"/>
      <c r="O94"/>
      <c r="P94"/>
      <c r="Q94"/>
      <c r="R94"/>
      <c r="S94"/>
      <c r="T94"/>
      <c r="U94"/>
    </row>
    <row r="95" spans="1:21" ht="15.75" thickBot="1" x14ac:dyDescent="0.3">
      <c r="M95" t="s">
        <v>252</v>
      </c>
      <c r="N95"/>
      <c r="O95"/>
      <c r="P95"/>
      <c r="Q95"/>
      <c r="R95"/>
      <c r="S95"/>
      <c r="T95"/>
      <c r="U95"/>
    </row>
    <row r="96" spans="1:21" x14ac:dyDescent="0.25">
      <c r="M96" s="77"/>
      <c r="N96" s="77" t="s">
        <v>257</v>
      </c>
      <c r="O96" s="77" t="s">
        <v>258</v>
      </c>
      <c r="P96" s="77" t="s">
        <v>259</v>
      </c>
      <c r="Q96" s="77" t="s">
        <v>260</v>
      </c>
      <c r="R96" s="77" t="s">
        <v>261</v>
      </c>
      <c r="S96"/>
      <c r="T96"/>
      <c r="U96"/>
    </row>
    <row r="97" spans="1:21" x14ac:dyDescent="0.25">
      <c r="M97" t="s">
        <v>253</v>
      </c>
      <c r="N97">
        <v>1</v>
      </c>
      <c r="O97">
        <v>53.587781251243925</v>
      </c>
      <c r="P97">
        <v>53.587781251243925</v>
      </c>
      <c r="Q97">
        <v>25.697525289618373</v>
      </c>
      <c r="R97">
        <v>3.6780719235219854E-2</v>
      </c>
      <c r="S97"/>
      <c r="T97"/>
      <c r="U97"/>
    </row>
    <row r="98" spans="1:21" x14ac:dyDescent="0.25">
      <c r="M98" t="s">
        <v>254</v>
      </c>
      <c r="N98">
        <v>2</v>
      </c>
      <c r="O98">
        <v>4.1706569521613064</v>
      </c>
      <c r="P98">
        <v>2.0853284760806532</v>
      </c>
      <c r="Q98"/>
      <c r="R98"/>
      <c r="S98"/>
      <c r="T98"/>
      <c r="U98"/>
    </row>
    <row r="99" spans="1:21" ht="15.75" thickBot="1" x14ac:dyDescent="0.3">
      <c r="M99" s="76" t="s">
        <v>255</v>
      </c>
      <c r="N99" s="76">
        <v>3</v>
      </c>
      <c r="O99" s="76">
        <v>57.758438203405234</v>
      </c>
      <c r="P99" s="76"/>
      <c r="Q99" s="76"/>
      <c r="R99" s="76"/>
      <c r="S99"/>
      <c r="T99"/>
      <c r="U99"/>
    </row>
    <row r="100" spans="1:21" ht="15.75" thickBot="1" x14ac:dyDescent="0.3">
      <c r="M100"/>
      <c r="N100"/>
      <c r="O100"/>
      <c r="P100"/>
      <c r="Q100"/>
      <c r="R100"/>
      <c r="S100"/>
      <c r="T100"/>
      <c r="U100"/>
    </row>
    <row r="101" spans="1:21" x14ac:dyDescent="0.25">
      <c r="M101" s="77"/>
      <c r="N101" s="77" t="s">
        <v>262</v>
      </c>
      <c r="O101" s="77" t="s">
        <v>250</v>
      </c>
      <c r="P101" s="77" t="s">
        <v>263</v>
      </c>
      <c r="Q101" s="77" t="s">
        <v>264</v>
      </c>
      <c r="R101" s="77" t="s">
        <v>265</v>
      </c>
      <c r="S101" s="77" t="s">
        <v>266</v>
      </c>
      <c r="T101" s="77" t="s">
        <v>267</v>
      </c>
      <c r="U101" s="77" t="s">
        <v>268</v>
      </c>
    </row>
    <row r="102" spans="1:21" x14ac:dyDescent="0.25">
      <c r="M102" t="s">
        <v>256</v>
      </c>
      <c r="N102">
        <v>-0.76690970002774517</v>
      </c>
      <c r="O102">
        <v>1.2501577545383313</v>
      </c>
      <c r="P102">
        <v>-0.61345034036200974</v>
      </c>
      <c r="Q102">
        <v>0.60205153895915275</v>
      </c>
      <c r="R102">
        <v>-6.1459043752095566</v>
      </c>
      <c r="S102">
        <v>4.6120849751540662</v>
      </c>
      <c r="T102">
        <v>-6.1459043752095566</v>
      </c>
      <c r="U102">
        <v>4.6120849751540662</v>
      </c>
    </row>
    <row r="103" spans="1:21" ht="15.75" thickBot="1" x14ac:dyDescent="0.3">
      <c r="M103" s="76" t="s">
        <v>269</v>
      </c>
      <c r="N103" s="76">
        <v>0.9779002396306633</v>
      </c>
      <c r="O103" s="76">
        <v>0.19290740613965721</v>
      </c>
      <c r="P103" s="76">
        <v>5.0692726588356223</v>
      </c>
      <c r="Q103" s="76">
        <v>3.6780719235219847E-2</v>
      </c>
      <c r="R103" s="76">
        <v>0.1478866620149788</v>
      </c>
      <c r="S103" s="76">
        <v>1.8079138172463478</v>
      </c>
      <c r="T103" s="76">
        <v>0.1478866620149788</v>
      </c>
      <c r="U103" s="76">
        <v>1.8079138172463478</v>
      </c>
    </row>
    <row r="104" spans="1:21" x14ac:dyDescent="0.25">
      <c r="M104"/>
      <c r="N104"/>
      <c r="O104"/>
      <c r="P104"/>
      <c r="Q104"/>
      <c r="R104"/>
      <c r="S104"/>
      <c r="T104"/>
      <c r="U104"/>
    </row>
    <row r="105" spans="1:21" x14ac:dyDescent="0.25">
      <c r="M105"/>
      <c r="N105"/>
      <c r="O105"/>
      <c r="P105"/>
      <c r="Q105"/>
      <c r="R105"/>
      <c r="S105"/>
      <c r="T105"/>
      <c r="U105"/>
    </row>
    <row r="106" spans="1:21" x14ac:dyDescent="0.25">
      <c r="M106"/>
      <c r="N106"/>
      <c r="O106"/>
      <c r="P106"/>
      <c r="Q106"/>
      <c r="R106"/>
      <c r="S106"/>
      <c r="T106"/>
      <c r="U106"/>
    </row>
    <row r="107" spans="1:21" x14ac:dyDescent="0.25">
      <c r="A107" s="9" t="s">
        <v>275</v>
      </c>
    </row>
    <row r="108" spans="1:21" x14ac:dyDescent="0.25">
      <c r="A108" s="10" t="s">
        <v>242</v>
      </c>
      <c r="B108" s="10" t="s">
        <v>243</v>
      </c>
      <c r="C108" s="10" t="s">
        <v>244</v>
      </c>
      <c r="G108" s="10" t="s">
        <v>36</v>
      </c>
      <c r="H108" s="10" t="s">
        <v>37</v>
      </c>
      <c r="I108" s="10" t="s">
        <v>281</v>
      </c>
      <c r="J108" s="10" t="s">
        <v>283</v>
      </c>
      <c r="K108" s="10" t="s">
        <v>282</v>
      </c>
      <c r="M108" t="s">
        <v>245</v>
      </c>
      <c r="N108"/>
      <c r="O108"/>
      <c r="P108"/>
      <c r="Q108"/>
      <c r="R108"/>
      <c r="S108"/>
      <c r="T108"/>
      <c r="U108"/>
    </row>
    <row r="109" spans="1:21" ht="15.75" thickBot="1" x14ac:dyDescent="0.3">
      <c r="A109" s="10" t="s">
        <v>86</v>
      </c>
      <c r="B109" s="10" cm="1">
        <f t="array" ref="B109:C130">LN(_xlfn.CHOOSECOLS(_xlfn._xlws.FILTER(FIB_Database!$V$2:$AB$136, (FIB_Database!$L$2:$L$136='Regression Data'!A109)*(ISBLANK(FIB_Database!$AH$2:$AH$136))*(FIB_Database!$F$2:$F$136&lt;&gt;"Streptococci")),1,7))</f>
        <v>1.6094379124341003</v>
      </c>
      <c r="C109" s="10">
        <v>3.1780538303479458</v>
      </c>
      <c r="E109" s="10">
        <v>0</v>
      </c>
      <c r="F109" s="10">
        <v>12</v>
      </c>
      <c r="G109" s="10" cm="1">
        <f t="array" ref="G109:H130">_xlfn._xlws.SORT(_xlfn.CHOOSECOLS(_xlfn._xlws.FILTER(FIB_Database!$V$2:$AB$136, (FIB_Database!$L$2:$L$136='Regression Data'!A109)*(ISBLANK(FIB_Database!$AH$2:$AH$136))*(FIB_Database!$F$2:$F$136&lt;&gt;"Streptococci")),1,7))</f>
        <v>5</v>
      </c>
      <c r="H109" s="10">
        <v>24</v>
      </c>
      <c r="I109" s="10">
        <f>(G109-H109)/G109*100</f>
        <v>-380</v>
      </c>
      <c r="J109" s="10">
        <f>EXP($N$124+$N$125*LN(G109))</f>
        <v>9.9253066858487813</v>
      </c>
      <c r="K109" s="10">
        <f>(G109-J109)/G109*100</f>
        <v>-98.506133716975626</v>
      </c>
      <c r="M109"/>
      <c r="N109"/>
      <c r="O109"/>
      <c r="P109"/>
      <c r="Q109"/>
      <c r="R109"/>
      <c r="S109"/>
      <c r="T109"/>
      <c r="U109"/>
    </row>
    <row r="110" spans="1:21" x14ac:dyDescent="0.25">
      <c r="B110" s="10">
        <v>4.0253516907351496</v>
      </c>
      <c r="C110" s="10">
        <v>4.7535901911063645</v>
      </c>
      <c r="E110" s="10">
        <v>0</v>
      </c>
      <c r="F110" s="10">
        <v>12</v>
      </c>
      <c r="G110" s="10">
        <v>47</v>
      </c>
      <c r="H110" s="10">
        <v>419</v>
      </c>
      <c r="I110" s="10">
        <f t="shared" ref="I110:I130" si="12">(G110-H110)/G110*100</f>
        <v>-791.48936170212767</v>
      </c>
      <c r="J110" s="10">
        <f t="shared" ref="J110:J130" si="13">EXP($N$124+$N$125*LN(G110))</f>
        <v>68.081893211697903</v>
      </c>
      <c r="K110" s="10">
        <f t="shared" ref="K110:K130" si="14">(G110-J110)/G110*100</f>
        <v>-44.855091939782774</v>
      </c>
      <c r="M110" s="78" t="s">
        <v>246</v>
      </c>
      <c r="N110" s="78"/>
      <c r="O110"/>
      <c r="P110"/>
      <c r="Q110"/>
      <c r="R110"/>
      <c r="S110"/>
      <c r="T110"/>
      <c r="U110"/>
    </row>
    <row r="111" spans="1:21" x14ac:dyDescent="0.25">
      <c r="B111" s="10">
        <v>8.7353644011038885</v>
      </c>
      <c r="C111" s="10">
        <v>8.7345600899529927</v>
      </c>
      <c r="G111" s="10">
        <v>56</v>
      </c>
      <c r="H111" s="10">
        <v>116</v>
      </c>
      <c r="I111" s="10">
        <f t="shared" si="12"/>
        <v>-107.14285714285714</v>
      </c>
      <c r="J111" s="10">
        <f t="shared" si="13"/>
        <v>79.144743791496168</v>
      </c>
      <c r="K111" s="10">
        <f t="shared" si="14"/>
        <v>-41.329899627671729</v>
      </c>
      <c r="M111" t="s">
        <v>247</v>
      </c>
      <c r="N111">
        <v>0.84695561545120135</v>
      </c>
      <c r="O111"/>
      <c r="P111"/>
      <c r="Q111"/>
      <c r="R111"/>
      <c r="S111"/>
      <c r="T111"/>
      <c r="U111"/>
    </row>
    <row r="112" spans="1:21" x14ac:dyDescent="0.25">
      <c r="B112" s="10">
        <v>9.1487840662770772</v>
      </c>
      <c r="C112" s="10">
        <v>8.4863215277491495</v>
      </c>
      <c r="G112" s="10">
        <v>173</v>
      </c>
      <c r="H112" s="10">
        <v>782</v>
      </c>
      <c r="I112" s="10">
        <f t="shared" si="12"/>
        <v>-352.0231213872832</v>
      </c>
      <c r="J112" s="10">
        <f t="shared" si="13"/>
        <v>208.63965297189409</v>
      </c>
      <c r="K112" s="10">
        <f t="shared" si="14"/>
        <v>-20.600955475083289</v>
      </c>
      <c r="M112" t="s">
        <v>248</v>
      </c>
      <c r="N112">
        <v>0.71733381454432321</v>
      </c>
      <c r="O112"/>
      <c r="P112"/>
      <c r="Q112"/>
      <c r="R112"/>
      <c r="S112"/>
      <c r="T112"/>
      <c r="U112"/>
    </row>
    <row r="113" spans="2:21" x14ac:dyDescent="0.25">
      <c r="B113" s="10">
        <v>3.8501476017100584</v>
      </c>
      <c r="C113" s="10">
        <v>6.0378709199221374</v>
      </c>
      <c r="G113" s="10">
        <v>274</v>
      </c>
      <c r="H113" s="10">
        <v>37</v>
      </c>
      <c r="I113" s="10">
        <f t="shared" si="12"/>
        <v>86.496350364963504</v>
      </c>
      <c r="J113" s="10">
        <f t="shared" si="13"/>
        <v>309.75554584445302</v>
      </c>
      <c r="K113" s="10">
        <f t="shared" si="14"/>
        <v>-13.049469286296725</v>
      </c>
      <c r="M113" t="s">
        <v>249</v>
      </c>
      <c r="N113">
        <v>0.70320050527153932</v>
      </c>
      <c r="O113"/>
      <c r="P113"/>
      <c r="Q113"/>
      <c r="R113"/>
      <c r="S113"/>
      <c r="T113"/>
      <c r="U113"/>
    </row>
    <row r="114" spans="2:21" x14ac:dyDescent="0.25">
      <c r="B114" s="10">
        <v>5.1532915944977793</v>
      </c>
      <c r="C114" s="10">
        <v>6.6618547405453112</v>
      </c>
      <c r="G114" s="10">
        <v>980</v>
      </c>
      <c r="H114" s="10">
        <v>2639</v>
      </c>
      <c r="I114" s="10">
        <f t="shared" si="12"/>
        <v>-169.28571428571428</v>
      </c>
      <c r="J114" s="10">
        <f t="shared" si="13"/>
        <v>926.11621441056514</v>
      </c>
      <c r="K114" s="10">
        <f t="shared" si="14"/>
        <v>5.4983454683096804</v>
      </c>
      <c r="M114" t="s">
        <v>250</v>
      </c>
      <c r="N114">
        <v>1.4472646353815852</v>
      </c>
      <c r="O114"/>
      <c r="P114"/>
      <c r="Q114"/>
      <c r="R114"/>
      <c r="S114"/>
      <c r="T114"/>
      <c r="U114"/>
    </row>
    <row r="115" spans="2:21" ht="15.75" thickBot="1" x14ac:dyDescent="0.3">
      <c r="B115" s="10">
        <v>9.5906244148870883</v>
      </c>
      <c r="C115" s="10">
        <v>10.321473941197965</v>
      </c>
      <c r="G115" s="10">
        <v>1273</v>
      </c>
      <c r="H115" s="10">
        <v>60</v>
      </c>
      <c r="I115" s="10">
        <f t="shared" si="12"/>
        <v>95.286724273369998</v>
      </c>
      <c r="J115" s="10">
        <f t="shared" si="13"/>
        <v>1159.5598833008314</v>
      </c>
      <c r="K115" s="10">
        <f t="shared" si="14"/>
        <v>8.9112424744044443</v>
      </c>
      <c r="M115" s="76" t="s">
        <v>251</v>
      </c>
      <c r="N115" s="76">
        <v>22</v>
      </c>
      <c r="O115"/>
      <c r="P115"/>
      <c r="Q115"/>
      <c r="R115"/>
      <c r="S115"/>
      <c r="T115"/>
      <c r="U115"/>
    </row>
    <row r="116" spans="2:21" x14ac:dyDescent="0.25">
      <c r="B116" s="10">
        <v>10.339320197260689</v>
      </c>
      <c r="C116" s="10">
        <v>9.8988769399784449</v>
      </c>
      <c r="G116" s="10">
        <v>2356</v>
      </c>
      <c r="H116" s="10">
        <v>237</v>
      </c>
      <c r="I116" s="10">
        <f t="shared" si="12"/>
        <v>89.940577249575554</v>
      </c>
      <c r="J116" s="10">
        <f t="shared" si="13"/>
        <v>1968.0949221448684</v>
      </c>
      <c r="K116" s="10">
        <f t="shared" si="14"/>
        <v>16.46456187840117</v>
      </c>
      <c r="M116"/>
      <c r="N116"/>
      <c r="O116"/>
      <c r="P116"/>
      <c r="Q116"/>
      <c r="R116"/>
      <c r="S116"/>
      <c r="T116"/>
      <c r="U116"/>
    </row>
    <row r="117" spans="2:21" ht="15.75" thickBot="1" x14ac:dyDescent="0.3">
      <c r="B117" s="10">
        <v>6.8875525716646173</v>
      </c>
      <c r="C117" s="10">
        <v>7.8781553365033243</v>
      </c>
      <c r="G117" s="10">
        <v>2483</v>
      </c>
      <c r="H117" s="10">
        <v>62</v>
      </c>
      <c r="I117" s="10">
        <f t="shared" si="12"/>
        <v>97.503020539669748</v>
      </c>
      <c r="J117" s="10">
        <f t="shared" si="13"/>
        <v>2058.9280100016135</v>
      </c>
      <c r="K117" s="10">
        <f t="shared" si="14"/>
        <v>17.079016914957169</v>
      </c>
      <c r="M117" t="s">
        <v>252</v>
      </c>
      <c r="N117"/>
      <c r="O117"/>
      <c r="P117"/>
      <c r="Q117"/>
      <c r="R117"/>
      <c r="S117"/>
      <c r="T117"/>
      <c r="U117"/>
    </row>
    <row r="118" spans="2:21" x14ac:dyDescent="0.25">
      <c r="B118" s="10">
        <v>10.803038960405985</v>
      </c>
      <c r="C118" s="10">
        <v>11.148736648173903</v>
      </c>
      <c r="G118" s="10">
        <v>4319</v>
      </c>
      <c r="H118" s="10">
        <v>4622</v>
      </c>
      <c r="I118" s="10">
        <f t="shared" si="12"/>
        <v>-7.0155128501968047</v>
      </c>
      <c r="J118" s="10">
        <f t="shared" si="13"/>
        <v>3313.1565091886682</v>
      </c>
      <c r="K118" s="10">
        <f t="shared" si="14"/>
        <v>23.288805066249868</v>
      </c>
      <c r="M118" s="77"/>
      <c r="N118" s="77" t="s">
        <v>257</v>
      </c>
      <c r="O118" s="77" t="s">
        <v>258</v>
      </c>
      <c r="P118" s="77" t="s">
        <v>259</v>
      </c>
      <c r="Q118" s="77" t="s">
        <v>260</v>
      </c>
      <c r="R118" s="77" t="s">
        <v>261</v>
      </c>
      <c r="S118"/>
      <c r="T118"/>
      <c r="U118"/>
    </row>
    <row r="119" spans="2:21" x14ac:dyDescent="0.25">
      <c r="B119" s="10">
        <v>8.3707791729607006</v>
      </c>
      <c r="C119" s="10">
        <v>8.4385827908343263</v>
      </c>
      <c r="G119" s="10">
        <v>5904</v>
      </c>
      <c r="H119" s="10">
        <v>5904</v>
      </c>
      <c r="I119" s="10">
        <f t="shared" si="12"/>
        <v>0</v>
      </c>
      <c r="J119" s="10">
        <f t="shared" si="13"/>
        <v>4334.2527466834745</v>
      </c>
      <c r="K119" s="10">
        <f t="shared" si="14"/>
        <v>26.587859981648464</v>
      </c>
      <c r="M119" t="s">
        <v>253</v>
      </c>
      <c r="N119">
        <v>1</v>
      </c>
      <c r="O119">
        <v>106.3098098028469</v>
      </c>
      <c r="P119">
        <v>106.3098098028469</v>
      </c>
      <c r="Q119">
        <v>50.754837433981237</v>
      </c>
      <c r="R119">
        <v>6.6587125743185612E-7</v>
      </c>
      <c r="S119"/>
      <c r="T119"/>
      <c r="U119"/>
    </row>
    <row r="120" spans="2:21" x14ac:dyDescent="0.25">
      <c r="B120" s="10">
        <v>11.100692506541325</v>
      </c>
      <c r="C120" s="10">
        <v>10.724280086931744</v>
      </c>
      <c r="G120" s="10">
        <v>6219</v>
      </c>
      <c r="H120" s="10">
        <v>6214</v>
      </c>
      <c r="I120" s="10">
        <f t="shared" si="12"/>
        <v>8.0398777938575333E-2</v>
      </c>
      <c r="J120" s="10">
        <f t="shared" si="13"/>
        <v>4532.2523295473165</v>
      </c>
      <c r="K120" s="10">
        <f t="shared" si="14"/>
        <v>27.122490279026906</v>
      </c>
      <c r="M120" t="s">
        <v>254</v>
      </c>
      <c r="N120">
        <v>20</v>
      </c>
      <c r="O120">
        <v>41.891498496523866</v>
      </c>
      <c r="P120">
        <v>2.0945749248261931</v>
      </c>
      <c r="Q120"/>
      <c r="R120"/>
      <c r="S120"/>
      <c r="T120"/>
      <c r="U120"/>
    </row>
    <row r="121" spans="2:21" ht="15.75" thickBot="1" x14ac:dyDescent="0.3">
      <c r="B121" s="10">
        <v>8.6833853662803087</v>
      </c>
      <c r="C121" s="10">
        <v>8.6833853662803087</v>
      </c>
      <c r="G121" s="10">
        <v>7112</v>
      </c>
      <c r="H121" s="10">
        <v>4193</v>
      </c>
      <c r="I121" s="10">
        <f t="shared" si="12"/>
        <v>41.04330708661417</v>
      </c>
      <c r="J121" s="10">
        <f t="shared" si="13"/>
        <v>5086.174327405718</v>
      </c>
      <c r="K121" s="10">
        <f t="shared" si="14"/>
        <v>28.484612944239064</v>
      </c>
      <c r="M121" s="76" t="s">
        <v>255</v>
      </c>
      <c r="N121" s="76">
        <v>21</v>
      </c>
      <c r="O121" s="76">
        <v>148.20130829937077</v>
      </c>
      <c r="P121" s="76"/>
      <c r="Q121" s="76"/>
      <c r="R121" s="76"/>
      <c r="S121"/>
      <c r="T121"/>
      <c r="U121"/>
    </row>
    <row r="122" spans="2:21" ht="15.75" thickBot="1" x14ac:dyDescent="0.3">
      <c r="B122" s="10">
        <v>8.8695387771937408</v>
      </c>
      <c r="C122" s="10">
        <v>8.3411717471707618</v>
      </c>
      <c r="G122" s="10">
        <v>9403</v>
      </c>
      <c r="H122" s="10">
        <v>4848</v>
      </c>
      <c r="I122" s="10">
        <f t="shared" si="12"/>
        <v>48.441986600021266</v>
      </c>
      <c r="J122" s="10">
        <f t="shared" si="13"/>
        <v>6465.6533528670579</v>
      </c>
      <c r="K122" s="10">
        <f t="shared" si="14"/>
        <v>31.238398884748932</v>
      </c>
      <c r="M122"/>
      <c r="N122"/>
      <c r="O122"/>
      <c r="P122"/>
      <c r="Q122"/>
      <c r="R122"/>
      <c r="S122"/>
      <c r="T122"/>
      <c r="U122"/>
    </row>
    <row r="123" spans="2:21" x14ac:dyDescent="0.25">
      <c r="B123" s="10">
        <v>9.6965863767677831</v>
      </c>
      <c r="C123" s="10">
        <v>10.308085618204942</v>
      </c>
      <c r="G123" s="10">
        <v>14627</v>
      </c>
      <c r="H123" s="10">
        <v>30378</v>
      </c>
      <c r="I123" s="10">
        <f t="shared" si="12"/>
        <v>-107.68441922472141</v>
      </c>
      <c r="J123" s="10">
        <f t="shared" si="13"/>
        <v>9451.876692678974</v>
      </c>
      <c r="K123" s="10">
        <f t="shared" si="14"/>
        <v>35.380620136193521</v>
      </c>
      <c r="M123" s="77"/>
      <c r="N123" s="77" t="s">
        <v>262</v>
      </c>
      <c r="O123" s="77" t="s">
        <v>250</v>
      </c>
      <c r="P123" s="77" t="s">
        <v>263</v>
      </c>
      <c r="Q123" s="77" t="s">
        <v>264</v>
      </c>
      <c r="R123" s="77" t="s">
        <v>265</v>
      </c>
      <c r="S123" s="77" t="s">
        <v>266</v>
      </c>
      <c r="T123" s="77" t="s">
        <v>267</v>
      </c>
      <c r="U123" s="77" t="s">
        <v>268</v>
      </c>
    </row>
    <row r="124" spans="2:21" x14ac:dyDescent="0.25">
      <c r="B124" s="10">
        <v>10.320749470523804</v>
      </c>
      <c r="C124" s="10">
        <v>9.8085722947398413</v>
      </c>
      <c r="G124" s="10">
        <v>16262</v>
      </c>
      <c r="H124" s="10">
        <v>29974</v>
      </c>
      <c r="I124" s="10">
        <f t="shared" si="12"/>
        <v>-84.31927192227279</v>
      </c>
      <c r="J124" s="10">
        <f t="shared" si="13"/>
        <v>10352.986422931923</v>
      </c>
      <c r="K124" s="10">
        <f t="shared" si="14"/>
        <v>36.336327493961853</v>
      </c>
      <c r="M124" t="s">
        <v>256</v>
      </c>
      <c r="N124">
        <v>0.91196719673920779</v>
      </c>
      <c r="O124">
        <v>1.020458326237164</v>
      </c>
      <c r="P124">
        <v>0.89368391955994297</v>
      </c>
      <c r="Q124">
        <v>0.38211939996081035</v>
      </c>
      <c r="R124">
        <v>-1.2166715712496212</v>
      </c>
      <c r="S124">
        <v>3.0406059647280368</v>
      </c>
      <c r="T124">
        <v>-1.2166715712496212</v>
      </c>
      <c r="U124">
        <v>3.0406059647280368</v>
      </c>
    </row>
    <row r="125" spans="2:21" ht="15.75" thickBot="1" x14ac:dyDescent="0.3">
      <c r="B125" s="10">
        <v>10.670860555448044</v>
      </c>
      <c r="C125" s="10">
        <v>10.962613759510507</v>
      </c>
      <c r="G125" s="10">
        <v>30356</v>
      </c>
      <c r="H125" s="10">
        <v>18189</v>
      </c>
      <c r="I125" s="10">
        <f t="shared" si="12"/>
        <v>40.081038344972988</v>
      </c>
      <c r="J125" s="10">
        <f t="shared" si="13"/>
        <v>17701.847095904533</v>
      </c>
      <c r="K125" s="10">
        <f t="shared" si="14"/>
        <v>41.685837739147011</v>
      </c>
      <c r="M125" s="76" t="s">
        <v>269</v>
      </c>
      <c r="N125" s="76">
        <v>0.85938110380550781</v>
      </c>
      <c r="O125" s="76">
        <v>0.12062770898358707</v>
      </c>
      <c r="P125" s="76">
        <v>7.1242429376026486</v>
      </c>
      <c r="Q125" s="76">
        <v>6.6587125743185729E-7</v>
      </c>
      <c r="R125" s="76">
        <v>0.60775611213832104</v>
      </c>
      <c r="S125" s="76">
        <v>1.1110060954726946</v>
      </c>
      <c r="T125" s="76">
        <v>0.60775611213832104</v>
      </c>
      <c r="U125" s="76">
        <v>1.1110060954726946</v>
      </c>
    </row>
    <row r="126" spans="2:21" x14ac:dyDescent="0.25">
      <c r="B126" s="10">
        <v>11.198967861106185</v>
      </c>
      <c r="C126" s="10">
        <v>10.849705950651972</v>
      </c>
      <c r="G126" s="10">
        <v>30925</v>
      </c>
      <c r="H126" s="10">
        <v>19908</v>
      </c>
      <c r="I126" s="10">
        <f t="shared" si="12"/>
        <v>35.624898949070335</v>
      </c>
      <c r="J126" s="10">
        <f t="shared" si="13"/>
        <v>17986.623117511699</v>
      </c>
      <c r="K126" s="10">
        <f t="shared" si="14"/>
        <v>41.837920396081813</v>
      </c>
      <c r="M126"/>
      <c r="N126"/>
      <c r="O126"/>
      <c r="P126"/>
      <c r="Q126"/>
      <c r="R126"/>
      <c r="S126"/>
      <c r="T126"/>
      <c r="U126"/>
    </row>
    <row r="127" spans="2:21" x14ac:dyDescent="0.25">
      <c r="B127" s="10">
        <v>7.1491315985574069</v>
      </c>
      <c r="C127" s="10">
        <v>4.0943445622221004</v>
      </c>
      <c r="G127" s="10">
        <v>43082</v>
      </c>
      <c r="H127" s="10">
        <v>57677</v>
      </c>
      <c r="I127" s="10">
        <f t="shared" si="12"/>
        <v>-33.877257323244045</v>
      </c>
      <c r="J127" s="10">
        <f t="shared" si="13"/>
        <v>23916.003573863956</v>
      </c>
      <c r="K127" s="10">
        <f t="shared" si="14"/>
        <v>44.487248563520829</v>
      </c>
      <c r="M127"/>
      <c r="N127"/>
      <c r="O127"/>
      <c r="P127"/>
      <c r="Q127"/>
      <c r="R127"/>
      <c r="S127"/>
      <c r="T127"/>
      <c r="U127"/>
    </row>
    <row r="128" spans="2:21" x14ac:dyDescent="0.25">
      <c r="B128" s="10">
        <v>7.8172227855081662</v>
      </c>
      <c r="C128" s="10">
        <v>4.1271343850450917</v>
      </c>
      <c r="G128" s="10">
        <v>49170</v>
      </c>
      <c r="H128" s="10">
        <v>69476</v>
      </c>
      <c r="I128" s="10">
        <f t="shared" si="12"/>
        <v>-41.297539149888138</v>
      </c>
      <c r="J128" s="10">
        <f t="shared" si="13"/>
        <v>26792.967972599694</v>
      </c>
      <c r="K128" s="10">
        <f t="shared" si="14"/>
        <v>45.509522122026247</v>
      </c>
      <c r="M128"/>
      <c r="N128"/>
      <c r="O128"/>
      <c r="P128"/>
      <c r="Q128"/>
      <c r="R128"/>
      <c r="S128"/>
      <c r="T128"/>
      <c r="U128"/>
    </row>
    <row r="129" spans="1:21" x14ac:dyDescent="0.25">
      <c r="B129" s="10">
        <v>5.6131281063880705</v>
      </c>
      <c r="C129" s="10">
        <v>3.6109179126442243</v>
      </c>
      <c r="G129" s="10">
        <v>66217</v>
      </c>
      <c r="H129" s="10">
        <v>45446</v>
      </c>
      <c r="I129" s="10">
        <f t="shared" si="12"/>
        <v>31.368077683978434</v>
      </c>
      <c r="J129" s="10">
        <f t="shared" si="13"/>
        <v>34602.893198931706</v>
      </c>
      <c r="K129" s="10">
        <f t="shared" si="14"/>
        <v>47.743188004694105</v>
      </c>
    </row>
    <row r="130" spans="1:21" x14ac:dyDescent="0.25">
      <c r="B130" s="10">
        <v>7.7647205447714773</v>
      </c>
      <c r="C130" s="10">
        <v>5.4680601411351315</v>
      </c>
      <c r="G130" s="10">
        <v>73055</v>
      </c>
      <c r="H130" s="10">
        <v>51519</v>
      </c>
      <c r="I130" s="10">
        <f t="shared" si="12"/>
        <v>29.479159537334887</v>
      </c>
      <c r="J130" s="10">
        <f t="shared" si="13"/>
        <v>37652.27132249203</v>
      </c>
      <c r="K130" s="10">
        <f t="shared" si="14"/>
        <v>48.460377356112474</v>
      </c>
    </row>
    <row r="132" spans="1:21" x14ac:dyDescent="0.25">
      <c r="A132" s="9" t="s">
        <v>278</v>
      </c>
    </row>
    <row r="133" spans="1:21" x14ac:dyDescent="0.25">
      <c r="A133" s="10" t="s">
        <v>242</v>
      </c>
      <c r="B133" s="10" t="s">
        <v>243</v>
      </c>
      <c r="C133" s="10" t="s">
        <v>244</v>
      </c>
      <c r="G133" s="10" t="s">
        <v>36</v>
      </c>
      <c r="H133" s="10" t="s">
        <v>37</v>
      </c>
      <c r="I133" s="10" t="s">
        <v>281</v>
      </c>
      <c r="J133" s="10" t="s">
        <v>283</v>
      </c>
      <c r="K133" s="10" t="s">
        <v>282</v>
      </c>
      <c r="M133" t="s">
        <v>245</v>
      </c>
      <c r="N133"/>
      <c r="O133"/>
      <c r="P133"/>
      <c r="Q133"/>
      <c r="R133"/>
      <c r="S133"/>
      <c r="T133"/>
      <c r="U133"/>
    </row>
    <row r="134" spans="1:21" ht="15.75" thickBot="1" x14ac:dyDescent="0.3">
      <c r="A134" s="10" t="s">
        <v>99</v>
      </c>
      <c r="B134" s="10" cm="1">
        <f t="array" ref="B134:C155">LN(_xlfn.CHOOSECOLS(_xlfn._xlws.FILTER(FIB_Database!$V$2:$AB$136, (FIB_Database!$L$2:$L$136='Regression Data'!A134)*(ISBLANK(FIB_Database!$AH$2:$AH$136))*(FIB_Database!$F$2:$F$136&lt;&gt;"Streptococci")),1,7))</f>
        <v>8.0789982586851536</v>
      </c>
      <c r="C134" s="10">
        <v>6.0354814325247563</v>
      </c>
      <c r="E134" s="10">
        <v>0</v>
      </c>
      <c r="F134" s="10">
        <v>16</v>
      </c>
      <c r="G134" s="10" cm="1">
        <f t="array" ref="G134:H155">_xlfn._xlws.SORT(_xlfn.CHOOSECOLS(_xlfn._xlws.FILTER(FIB_Database!$V$2:$AB$136, (FIB_Database!$L$2:$L$136='Regression Data'!A134)*(ISBLANK(FIB_Database!$AH$2:$AH$136))*(FIB_Database!$F$2:$F$136&lt;&gt;"Streptococci")),1,7))</f>
        <v>70</v>
      </c>
      <c r="H134" s="10">
        <v>30</v>
      </c>
      <c r="I134" s="10">
        <f>(G134-H134)/G134*100</f>
        <v>57.142857142857139</v>
      </c>
      <c r="J134" s="10">
        <f>EXP($N$149+$N$150*LN(G134))</f>
        <v>48.499604564152179</v>
      </c>
      <c r="K134" s="10">
        <f>(G134-J134)/G134*100</f>
        <v>30.714850622639744</v>
      </c>
      <c r="M134"/>
      <c r="N134"/>
      <c r="O134"/>
      <c r="P134"/>
      <c r="Q134"/>
      <c r="R134"/>
      <c r="S134"/>
      <c r="T134"/>
      <c r="U134"/>
    </row>
    <row r="135" spans="1:21" x14ac:dyDescent="0.25">
      <c r="B135" s="10">
        <v>4.2484952420493594</v>
      </c>
      <c r="C135" s="10">
        <v>3.4011973816621555</v>
      </c>
      <c r="E135" s="10">
        <v>0</v>
      </c>
      <c r="F135" s="10">
        <v>16</v>
      </c>
      <c r="G135" s="10">
        <v>130</v>
      </c>
      <c r="H135" s="10">
        <v>284</v>
      </c>
      <c r="I135" s="10">
        <f t="shared" ref="I135:I155" si="15">(G135-H135)/G135*100</f>
        <v>-118.46153846153847</v>
      </c>
      <c r="J135" s="10">
        <f t="shared" ref="J135:J155" si="16">EXP($N$149+$N$150*LN(G135))</f>
        <v>79.790075240124338</v>
      </c>
      <c r="K135" s="10">
        <f t="shared" ref="K135:K155" si="17">(G135-J135)/G135*100</f>
        <v>38.623019046058197</v>
      </c>
      <c r="M135" s="78" t="s">
        <v>246</v>
      </c>
      <c r="N135" s="78"/>
      <c r="O135"/>
      <c r="P135"/>
      <c r="Q135"/>
      <c r="R135"/>
      <c r="S135"/>
      <c r="T135"/>
      <c r="U135"/>
    </row>
    <row r="136" spans="1:21" x14ac:dyDescent="0.25">
      <c r="B136" s="10">
        <v>6.0520891689244172</v>
      </c>
      <c r="C136" s="10">
        <v>6.2205901700997392</v>
      </c>
      <c r="G136" s="10">
        <v>130</v>
      </c>
      <c r="H136" s="10">
        <v>39</v>
      </c>
      <c r="I136" s="10">
        <f t="shared" si="15"/>
        <v>70</v>
      </c>
      <c r="J136" s="10">
        <f t="shared" si="16"/>
        <v>79.790075240124338</v>
      </c>
      <c r="K136" s="10">
        <f t="shared" si="17"/>
        <v>38.623019046058197</v>
      </c>
      <c r="M136" t="s">
        <v>247</v>
      </c>
      <c r="N136">
        <v>0.85760189798957931</v>
      </c>
      <c r="O136"/>
      <c r="P136"/>
      <c r="Q136"/>
      <c r="R136"/>
      <c r="S136"/>
      <c r="T136"/>
      <c r="U136"/>
    </row>
    <row r="137" spans="1:21" x14ac:dyDescent="0.25">
      <c r="B137" s="10">
        <v>6.7262334023587469</v>
      </c>
      <c r="C137" s="10">
        <v>6.7165947735209777</v>
      </c>
      <c r="G137" s="10">
        <v>375</v>
      </c>
      <c r="H137" s="10">
        <v>378</v>
      </c>
      <c r="I137" s="10">
        <f t="shared" si="15"/>
        <v>-0.8</v>
      </c>
      <c r="J137" s="10">
        <f t="shared" si="16"/>
        <v>187.0512464920285</v>
      </c>
      <c r="K137" s="10">
        <f t="shared" si="17"/>
        <v>50.119667602125737</v>
      </c>
      <c r="M137" t="s">
        <v>248</v>
      </c>
      <c r="N137">
        <v>0.73548101543532873</v>
      </c>
      <c r="O137"/>
      <c r="P137"/>
      <c r="Q137"/>
      <c r="R137"/>
      <c r="S137"/>
      <c r="T137"/>
      <c r="U137"/>
    </row>
    <row r="138" spans="1:21" x14ac:dyDescent="0.25">
      <c r="B138" s="10">
        <v>4.8675344504555822</v>
      </c>
      <c r="C138" s="10">
        <v>5.6489742381612063</v>
      </c>
      <c r="G138" s="10">
        <v>375</v>
      </c>
      <c r="H138" s="10">
        <v>39</v>
      </c>
      <c r="I138" s="10">
        <f t="shared" si="15"/>
        <v>89.600000000000009</v>
      </c>
      <c r="J138" s="10">
        <f t="shared" si="16"/>
        <v>187.0512464920285</v>
      </c>
      <c r="K138" s="10">
        <f t="shared" si="17"/>
        <v>50.119667602125737</v>
      </c>
      <c r="M138" t="s">
        <v>249</v>
      </c>
      <c r="N138">
        <v>0.72225506620709523</v>
      </c>
      <c r="O138"/>
      <c r="P138"/>
      <c r="Q138"/>
      <c r="R138"/>
      <c r="S138"/>
      <c r="T138"/>
      <c r="U138"/>
    </row>
    <row r="139" spans="1:21" x14ac:dyDescent="0.25">
      <c r="B139" s="10">
        <v>4.8675344504555822</v>
      </c>
      <c r="C139" s="10">
        <v>3.6635616461296463</v>
      </c>
      <c r="G139" s="10">
        <v>425</v>
      </c>
      <c r="H139" s="10">
        <v>503</v>
      </c>
      <c r="I139" s="10">
        <f t="shared" si="15"/>
        <v>-18.352941176470587</v>
      </c>
      <c r="J139" s="10">
        <f t="shared" si="16"/>
        <v>206.85980244854741</v>
      </c>
      <c r="K139" s="10">
        <f t="shared" si="17"/>
        <v>51.327105306224141</v>
      </c>
      <c r="M139" t="s">
        <v>250</v>
      </c>
      <c r="N139">
        <v>0.98133665778989976</v>
      </c>
      <c r="O139"/>
      <c r="P139"/>
      <c r="Q139"/>
      <c r="R139"/>
      <c r="S139"/>
      <c r="T139"/>
      <c r="U139"/>
    </row>
    <row r="140" spans="1:21" ht="15.75" thickBot="1" x14ac:dyDescent="0.3">
      <c r="B140" s="10">
        <v>6.7638849085624351</v>
      </c>
      <c r="C140" s="10">
        <v>6.2344107257183712</v>
      </c>
      <c r="G140" s="10">
        <v>834</v>
      </c>
      <c r="H140" s="10">
        <v>826</v>
      </c>
      <c r="I140" s="10">
        <f t="shared" si="15"/>
        <v>0.95923261390887282</v>
      </c>
      <c r="J140" s="10">
        <f t="shared" si="16"/>
        <v>355.74041920971183</v>
      </c>
      <c r="K140" s="10">
        <f t="shared" si="17"/>
        <v>57.345273476053734</v>
      </c>
      <c r="M140" s="76" t="s">
        <v>251</v>
      </c>
      <c r="N140" s="76">
        <v>22</v>
      </c>
      <c r="O140"/>
      <c r="P140"/>
      <c r="Q140"/>
      <c r="R140"/>
      <c r="S140"/>
      <c r="T140"/>
      <c r="U140"/>
    </row>
    <row r="141" spans="1:21" x14ac:dyDescent="0.25">
      <c r="B141" s="10">
        <v>6.9255951971104679</v>
      </c>
      <c r="C141" s="10">
        <v>5.7557422135869123</v>
      </c>
      <c r="G141" s="10">
        <v>866</v>
      </c>
      <c r="H141" s="10">
        <v>510</v>
      </c>
      <c r="I141" s="10">
        <f t="shared" si="15"/>
        <v>41.108545034642027</v>
      </c>
      <c r="J141" s="10">
        <f t="shared" si="16"/>
        <v>366.67701251244222</v>
      </c>
      <c r="K141" s="10">
        <f t="shared" si="17"/>
        <v>57.658543589787271</v>
      </c>
      <c r="M141"/>
      <c r="N141"/>
      <c r="O141"/>
      <c r="P141"/>
      <c r="Q141"/>
      <c r="R141"/>
      <c r="S141"/>
      <c r="T141"/>
      <c r="U141"/>
    </row>
    <row r="142" spans="1:21" ht="15.75" thickBot="1" x14ac:dyDescent="0.3">
      <c r="B142" s="10">
        <v>5.9269260259704106</v>
      </c>
      <c r="C142" s="10">
        <v>5.934894195619588</v>
      </c>
      <c r="G142" s="10">
        <v>896</v>
      </c>
      <c r="H142" s="10">
        <v>367</v>
      </c>
      <c r="I142" s="10">
        <f t="shared" si="15"/>
        <v>59.040178571428569</v>
      </c>
      <c r="J142" s="10">
        <f t="shared" si="16"/>
        <v>376.8583889450295</v>
      </c>
      <c r="K142" s="10">
        <f t="shared" si="17"/>
        <v>57.939911948099386</v>
      </c>
      <c r="M142" t="s">
        <v>252</v>
      </c>
      <c r="N142"/>
      <c r="O142"/>
      <c r="P142"/>
      <c r="Q142"/>
      <c r="R142"/>
      <c r="S142"/>
      <c r="T142"/>
      <c r="U142"/>
    </row>
    <row r="143" spans="1:21" x14ac:dyDescent="0.25">
      <c r="B143" s="10">
        <v>5.9269260259704106</v>
      </c>
      <c r="C143" s="10">
        <v>3.6635616461296463</v>
      </c>
      <c r="G143" s="10">
        <v>1018</v>
      </c>
      <c r="H143" s="10">
        <v>316</v>
      </c>
      <c r="I143" s="10">
        <f t="shared" si="15"/>
        <v>68.958742632612967</v>
      </c>
      <c r="J143" s="10">
        <f t="shared" si="16"/>
        <v>417.60331456397563</v>
      </c>
      <c r="K143" s="10">
        <f t="shared" si="17"/>
        <v>58.978063402359957</v>
      </c>
      <c r="M143" s="77"/>
      <c r="N143" s="77" t="s">
        <v>257</v>
      </c>
      <c r="O143" s="77" t="s">
        <v>258</v>
      </c>
      <c r="P143" s="77" t="s">
        <v>259</v>
      </c>
      <c r="Q143" s="77" t="s">
        <v>260</v>
      </c>
      <c r="R143" s="77" t="s">
        <v>261</v>
      </c>
      <c r="S143"/>
      <c r="T143"/>
      <c r="U143"/>
    </row>
    <row r="144" spans="1:21" x14ac:dyDescent="0.25">
      <c r="B144" s="10">
        <v>9.3727992996738863</v>
      </c>
      <c r="C144" s="10">
        <v>8.509967146324497</v>
      </c>
      <c r="G144" s="10">
        <v>1600</v>
      </c>
      <c r="H144" s="10">
        <v>810</v>
      </c>
      <c r="I144" s="10">
        <f t="shared" si="15"/>
        <v>49.375</v>
      </c>
      <c r="J144" s="10">
        <f t="shared" si="16"/>
        <v>600.74521234147414</v>
      </c>
      <c r="K144" s="10">
        <f t="shared" si="17"/>
        <v>62.453424228657859</v>
      </c>
      <c r="M144" t="s">
        <v>253</v>
      </c>
      <c r="N144">
        <v>1</v>
      </c>
      <c r="O144">
        <v>53.552612251248277</v>
      </c>
      <c r="P144">
        <v>53.552612251248277</v>
      </c>
      <c r="Q144">
        <v>55.608939875959159</v>
      </c>
      <c r="R144">
        <v>3.3917719842008609E-7</v>
      </c>
      <c r="S144"/>
      <c r="T144"/>
      <c r="U144"/>
    </row>
    <row r="145" spans="1:21" x14ac:dyDescent="0.25">
      <c r="B145" s="10">
        <v>13.484476905397724</v>
      </c>
      <c r="C145" s="10">
        <v>12.363460935778917</v>
      </c>
      <c r="G145" s="10">
        <v>1800</v>
      </c>
      <c r="H145" s="10">
        <v>2000</v>
      </c>
      <c r="I145" s="10">
        <f t="shared" si="15"/>
        <v>-11.111111111111111</v>
      </c>
      <c r="J145" s="10">
        <f t="shared" si="16"/>
        <v>660.43211084997756</v>
      </c>
      <c r="K145" s="10">
        <f t="shared" si="17"/>
        <v>63.309327175001251</v>
      </c>
      <c r="M145" t="s">
        <v>254</v>
      </c>
      <c r="N145">
        <v>20</v>
      </c>
      <c r="O145">
        <v>19.260432718445017</v>
      </c>
      <c r="P145">
        <v>0.96302163592225087</v>
      </c>
      <c r="Q145"/>
      <c r="R145"/>
      <c r="S145"/>
      <c r="T145"/>
      <c r="U145"/>
    </row>
    <row r="146" spans="1:21" ht="15.75" thickBot="1" x14ac:dyDescent="0.3">
      <c r="B146" s="10">
        <v>6.7979404129749303</v>
      </c>
      <c r="C146" s="10">
        <v>5.9053618480545707</v>
      </c>
      <c r="G146" s="10">
        <v>2640.2</v>
      </c>
      <c r="H146" s="10">
        <v>1354.6</v>
      </c>
      <c r="I146" s="10">
        <f t="shared" si="15"/>
        <v>48.69328081205969</v>
      </c>
      <c r="J146" s="10">
        <f t="shared" si="16"/>
        <v>898.71426200471922</v>
      </c>
      <c r="K146" s="10">
        <f t="shared" si="17"/>
        <v>65.960371865588996</v>
      </c>
      <c r="M146" s="76" t="s">
        <v>255</v>
      </c>
      <c r="N146" s="76">
        <v>21</v>
      </c>
      <c r="O146" s="76">
        <v>72.813044969693294</v>
      </c>
      <c r="P146" s="76"/>
      <c r="Q146" s="76"/>
      <c r="R146" s="76"/>
      <c r="S146"/>
      <c r="T146"/>
      <c r="U146"/>
    </row>
    <row r="147" spans="1:21" ht="15.75" thickBot="1" x14ac:dyDescent="0.3">
      <c r="B147" s="10">
        <v>9.1469744963543622</v>
      </c>
      <c r="C147" s="10">
        <v>7.755767170102998</v>
      </c>
      <c r="G147" s="10">
        <v>3130</v>
      </c>
      <c r="H147" s="10">
        <v>2100</v>
      </c>
      <c r="I147" s="10">
        <f t="shared" si="15"/>
        <v>32.907348242811501</v>
      </c>
      <c r="J147" s="10">
        <f t="shared" si="16"/>
        <v>1030.5273077415334</v>
      </c>
      <c r="K147" s="10">
        <f t="shared" si="17"/>
        <v>67.07580486448775</v>
      </c>
      <c r="M147"/>
      <c r="N147"/>
      <c r="O147"/>
      <c r="P147"/>
      <c r="Q147"/>
      <c r="R147"/>
      <c r="S147"/>
      <c r="T147"/>
      <c r="U147"/>
    </row>
    <row r="148" spans="1:21" x14ac:dyDescent="0.25">
      <c r="B148" s="10">
        <v>8.3187422526923989</v>
      </c>
      <c r="C148" s="10">
        <v>7.3132203870903014</v>
      </c>
      <c r="G148" s="10">
        <v>3226</v>
      </c>
      <c r="H148" s="10">
        <v>418</v>
      </c>
      <c r="I148" s="10">
        <f t="shared" si="15"/>
        <v>87.042777433354004</v>
      </c>
      <c r="J148" s="10">
        <f t="shared" si="16"/>
        <v>1055.8710599109681</v>
      </c>
      <c r="K148" s="10">
        <f t="shared" si="17"/>
        <v>67.269960945103279</v>
      </c>
      <c r="M148" s="77"/>
      <c r="N148" s="77" t="s">
        <v>262</v>
      </c>
      <c r="O148" s="77" t="s">
        <v>250</v>
      </c>
      <c r="P148" s="77" t="s">
        <v>263</v>
      </c>
      <c r="Q148" s="77" t="s">
        <v>264</v>
      </c>
      <c r="R148" s="77" t="s">
        <v>265</v>
      </c>
      <c r="S148" s="77" t="s">
        <v>266</v>
      </c>
      <c r="T148" s="77" t="s">
        <v>267</v>
      </c>
      <c r="U148" s="77" t="s">
        <v>268</v>
      </c>
    </row>
    <row r="149" spans="1:21" x14ac:dyDescent="0.25">
      <c r="B149" s="10">
        <v>7.4955419438842563</v>
      </c>
      <c r="C149" s="10">
        <v>7.6009024595420822</v>
      </c>
      <c r="G149" s="10">
        <v>3400</v>
      </c>
      <c r="H149" s="10">
        <v>800</v>
      </c>
      <c r="I149" s="10">
        <f t="shared" si="15"/>
        <v>76.470588235294116</v>
      </c>
      <c r="J149" s="10">
        <f t="shared" si="16"/>
        <v>1101.4348120033264</v>
      </c>
      <c r="K149" s="10">
        <f t="shared" si="17"/>
        <v>67.604858470490399</v>
      </c>
      <c r="M149" t="s">
        <v>256</v>
      </c>
      <c r="N149">
        <v>0.46483238283881168</v>
      </c>
      <c r="O149">
        <v>0.83332864941857054</v>
      </c>
      <c r="P149">
        <v>0.55780199464297087</v>
      </c>
      <c r="Q149">
        <v>0.58317008364459177</v>
      </c>
      <c r="R149">
        <v>-1.273460719407757</v>
      </c>
      <c r="S149">
        <v>2.2031254850853803</v>
      </c>
      <c r="T149">
        <v>-1.273460719407757</v>
      </c>
      <c r="U149">
        <v>2.2031254850853803</v>
      </c>
    </row>
    <row r="150" spans="1:21" ht="15.75" thickBot="1" x14ac:dyDescent="0.3">
      <c r="B150" s="10">
        <v>7.3777589082278725</v>
      </c>
      <c r="C150" s="10">
        <v>6.6970342476664841</v>
      </c>
      <c r="G150" s="10">
        <v>4100</v>
      </c>
      <c r="H150" s="10">
        <v>1500</v>
      </c>
      <c r="I150" s="10">
        <f t="shared" si="15"/>
        <v>63.414634146341463</v>
      </c>
      <c r="J150" s="10">
        <f t="shared" si="16"/>
        <v>1280.4004762538721</v>
      </c>
      <c r="K150" s="10">
        <f t="shared" si="17"/>
        <v>68.770720091368972</v>
      </c>
      <c r="M150" s="76" t="s">
        <v>269</v>
      </c>
      <c r="N150" s="76">
        <v>0.80421962767852895</v>
      </c>
      <c r="O150" s="76">
        <v>0.10784558245317552</v>
      </c>
      <c r="P150" s="76">
        <v>7.4571401942004041</v>
      </c>
      <c r="Q150" s="76">
        <v>3.3917719842008244E-7</v>
      </c>
      <c r="R150" s="76">
        <v>0.57925768473210781</v>
      </c>
      <c r="S150" s="76">
        <v>1.0291815706249501</v>
      </c>
      <c r="T150" s="76">
        <v>0.57925768473210781</v>
      </c>
      <c r="U150" s="76">
        <v>1.0291815706249501</v>
      </c>
    </row>
    <row r="151" spans="1:21" x14ac:dyDescent="0.25">
      <c r="B151" s="10">
        <v>8.4969904840987187</v>
      </c>
      <c r="C151" s="10">
        <v>5.7365722974791922</v>
      </c>
      <c r="G151" s="10">
        <v>4900</v>
      </c>
      <c r="H151" s="10">
        <v>310</v>
      </c>
      <c r="I151" s="10">
        <f t="shared" si="15"/>
        <v>93.673469387755105</v>
      </c>
      <c r="J151" s="10">
        <f t="shared" si="16"/>
        <v>1477.7543839649809</v>
      </c>
      <c r="K151" s="10">
        <f t="shared" si="17"/>
        <v>69.841747266020803</v>
      </c>
      <c r="M151"/>
      <c r="N151"/>
      <c r="O151"/>
      <c r="P151"/>
      <c r="Q151"/>
      <c r="R151"/>
      <c r="S151"/>
      <c r="T151"/>
      <c r="U151"/>
    </row>
    <row r="152" spans="1:21" x14ac:dyDescent="0.25">
      <c r="B152" s="10">
        <v>8.0487882835341988</v>
      </c>
      <c r="C152" s="10">
        <v>7.6496926237115144</v>
      </c>
      <c r="G152" s="10">
        <v>9386</v>
      </c>
      <c r="H152" s="10">
        <v>2335</v>
      </c>
      <c r="I152" s="10">
        <f t="shared" si="15"/>
        <v>75.122522906456425</v>
      </c>
      <c r="J152" s="10">
        <f t="shared" si="16"/>
        <v>2492.4185086606572</v>
      </c>
      <c r="K152" s="10">
        <f t="shared" si="17"/>
        <v>73.445360018531247</v>
      </c>
      <c r="M152"/>
      <c r="N152"/>
      <c r="O152"/>
      <c r="P152"/>
      <c r="Q152"/>
      <c r="R152"/>
      <c r="S152"/>
      <c r="T152"/>
      <c r="U152"/>
    </row>
    <row r="153" spans="1:21" x14ac:dyDescent="0.25">
      <c r="B153" s="10">
        <v>8.1315307106042525</v>
      </c>
      <c r="C153" s="10">
        <v>6.6846117276679271</v>
      </c>
      <c r="G153" s="10">
        <v>11764</v>
      </c>
      <c r="H153" s="10">
        <v>4964</v>
      </c>
      <c r="I153" s="10">
        <f t="shared" si="15"/>
        <v>57.80346820809249</v>
      </c>
      <c r="J153" s="10">
        <f t="shared" si="16"/>
        <v>2988.7829575929754</v>
      </c>
      <c r="K153" s="10">
        <f t="shared" si="17"/>
        <v>74.593820489689094</v>
      </c>
      <c r="M153"/>
      <c r="N153"/>
      <c r="O153"/>
      <c r="P153"/>
      <c r="Q153"/>
      <c r="R153"/>
      <c r="S153"/>
      <c r="T153"/>
      <c r="U153"/>
    </row>
    <row r="154" spans="1:21" x14ac:dyDescent="0.25">
      <c r="B154" s="10">
        <v>9.6158054800843473</v>
      </c>
      <c r="C154" s="10">
        <v>5.857933154483459</v>
      </c>
      <c r="G154" s="10">
        <v>15000</v>
      </c>
      <c r="H154" s="10">
        <v>350</v>
      </c>
      <c r="I154" s="10">
        <f t="shared" si="15"/>
        <v>97.666666666666671</v>
      </c>
      <c r="J154" s="10">
        <f t="shared" si="16"/>
        <v>3633.8642250503144</v>
      </c>
      <c r="K154" s="10">
        <f t="shared" si="17"/>
        <v>75.774238499664577</v>
      </c>
    </row>
    <row r="155" spans="1:21" x14ac:dyDescent="0.25">
      <c r="B155" s="10">
        <v>7.8786099508466592</v>
      </c>
      <c r="C155" s="10">
        <v>7.2112614867808036</v>
      </c>
      <c r="G155" s="10">
        <v>718181</v>
      </c>
      <c r="H155" s="10">
        <v>234090</v>
      </c>
      <c r="I155" s="10">
        <f t="shared" si="15"/>
        <v>67.405152740047427</v>
      </c>
      <c r="J155" s="10">
        <f t="shared" si="16"/>
        <v>81577.876195621036</v>
      </c>
      <c r="K155" s="10">
        <f t="shared" si="17"/>
        <v>88.641042272683208</v>
      </c>
    </row>
    <row r="160" spans="1:21" x14ac:dyDescent="0.25">
      <c r="A160" s="9" t="s">
        <v>279</v>
      </c>
    </row>
    <row r="161" spans="1:21" x14ac:dyDescent="0.25">
      <c r="A161" s="10" t="s">
        <v>242</v>
      </c>
      <c r="B161" s="10" t="s">
        <v>243</v>
      </c>
      <c r="G161" s="10" t="s">
        <v>36</v>
      </c>
      <c r="H161" s="10" t="s">
        <v>37</v>
      </c>
      <c r="I161" s="10" t="s">
        <v>281</v>
      </c>
      <c r="J161" s="10" t="s">
        <v>283</v>
      </c>
      <c r="K161" s="10" t="s">
        <v>282</v>
      </c>
      <c r="M161" t="s">
        <v>245</v>
      </c>
      <c r="N161"/>
      <c r="O161"/>
      <c r="P161"/>
      <c r="Q161"/>
      <c r="R161"/>
      <c r="S161"/>
      <c r="T161"/>
      <c r="U161"/>
    </row>
    <row r="162" spans="1:21" ht="15.75" thickBot="1" x14ac:dyDescent="0.3">
      <c r="A162" s="10" t="s">
        <v>50</v>
      </c>
      <c r="B162" s="10" cm="1">
        <f t="array" ref="B162:C176">LN(_xlfn.CHOOSECOLS(_xlfn._xlws.FILTER(FIB_Database!$V$2:$AB$136, (FIB_Database!$L$2:$L$136='Regression Data'!A162)*(ISBLANK(FIB_Database!$AH$2:$AH$136))*(FIB_Database!$F$2:$F$136&lt;&gt;"Streptococci")),1,7))</f>
        <v>4.6347289882296359</v>
      </c>
      <c r="C162" s="10">
        <v>5.2203558250783244</v>
      </c>
      <c r="E162" s="10">
        <v>0</v>
      </c>
      <c r="F162" s="10">
        <v>16</v>
      </c>
      <c r="G162" s="10" cm="1">
        <f t="array" ref="G162:H176">_xlfn._xlws.SORT(_xlfn.CHOOSECOLS(_xlfn._xlws.FILTER(FIB_Database!$V$2:$AB$136, (FIB_Database!$L$2:$L$136='Regression Data'!A162)*(ISBLANK(FIB_Database!$AH$2:$AH$136))*(FIB_Database!$F$2:$F$136&lt;&gt;"Streptococci")),1,7))</f>
        <v>103</v>
      </c>
      <c r="H162" s="10">
        <v>185</v>
      </c>
      <c r="I162" s="10">
        <f>(G162-H162)/G162*100</f>
        <v>-79.611650485436897</v>
      </c>
      <c r="J162" s="10">
        <f>EXP($N$177+$N$178*LN(G162))</f>
        <v>170.21844116801944</v>
      </c>
      <c r="K162" s="10">
        <f>(G162-J162)/G162*100</f>
        <v>-65.260622493222755</v>
      </c>
      <c r="M162"/>
      <c r="N162"/>
      <c r="O162"/>
      <c r="P162"/>
      <c r="Q162"/>
      <c r="R162"/>
      <c r="S162"/>
      <c r="T162"/>
      <c r="U162"/>
    </row>
    <row r="163" spans="1:21" x14ac:dyDescent="0.25">
      <c r="B163" s="10">
        <v>6.9819346771563886</v>
      </c>
      <c r="C163" s="10">
        <v>7.2203738367239492</v>
      </c>
      <c r="E163" s="10">
        <v>0</v>
      </c>
      <c r="F163" s="10">
        <v>16</v>
      </c>
      <c r="G163" s="10">
        <v>161</v>
      </c>
      <c r="H163" s="10">
        <v>470</v>
      </c>
      <c r="I163" s="10">
        <f t="shared" ref="I163:I176" si="18">(G163-H163)/G163*100</f>
        <v>-191.92546583850933</v>
      </c>
      <c r="J163" s="10">
        <f t="shared" ref="J163:J176" si="19">EXP($N$177+$N$178*LN(G163))</f>
        <v>235.91019341200607</v>
      </c>
      <c r="K163" s="10">
        <f t="shared" ref="K163:K176" si="20">(G163-J163)/G163*100</f>
        <v>-46.528070442239795</v>
      </c>
      <c r="M163" s="78" t="s">
        <v>246</v>
      </c>
      <c r="N163" s="78"/>
      <c r="O163"/>
      <c r="P163"/>
      <c r="Q163"/>
      <c r="R163"/>
      <c r="S163"/>
      <c r="T163"/>
      <c r="U163"/>
    </row>
    <row r="164" spans="1:21" x14ac:dyDescent="0.25">
      <c r="B164" s="10">
        <v>7.0808678966907816</v>
      </c>
      <c r="C164" s="10">
        <v>6.5057840601282289</v>
      </c>
      <c r="G164" s="10">
        <v>305</v>
      </c>
      <c r="H164" s="10">
        <v>27</v>
      </c>
      <c r="I164" s="10">
        <f t="shared" si="18"/>
        <v>91.147540983606561</v>
      </c>
      <c r="J164" s="10">
        <f t="shared" si="19"/>
        <v>376.25851132999719</v>
      </c>
      <c r="K164" s="10">
        <f t="shared" si="20"/>
        <v>-23.363446337703998</v>
      </c>
      <c r="M164" t="s">
        <v>247</v>
      </c>
      <c r="N164">
        <v>0.90371063050314182</v>
      </c>
      <c r="O164"/>
      <c r="P164"/>
      <c r="Q164"/>
      <c r="R164"/>
      <c r="S164"/>
      <c r="T164"/>
      <c r="U164"/>
    </row>
    <row r="165" spans="1:21" x14ac:dyDescent="0.25">
      <c r="B165" s="10">
        <v>6.363028103540465</v>
      </c>
      <c r="C165" s="10">
        <v>6.7214257007906433</v>
      </c>
      <c r="G165" s="10">
        <v>580</v>
      </c>
      <c r="H165" s="10">
        <v>830</v>
      </c>
      <c r="I165" s="10">
        <f t="shared" si="18"/>
        <v>-43.103448275862064</v>
      </c>
      <c r="J165" s="10">
        <f t="shared" si="19"/>
        <v>601.77565351900967</v>
      </c>
      <c r="K165" s="10">
        <f t="shared" si="20"/>
        <v>-3.754423020518908</v>
      </c>
      <c r="M165" t="s">
        <v>248</v>
      </c>
      <c r="N165">
        <v>0.81669290368438607</v>
      </c>
      <c r="O165"/>
      <c r="P165"/>
      <c r="Q165"/>
      <c r="R165"/>
      <c r="S165"/>
      <c r="T165"/>
      <c r="U165"/>
    </row>
    <row r="166" spans="1:21" x14ac:dyDescent="0.25">
      <c r="B166" s="10">
        <v>7.0900768357760917</v>
      </c>
      <c r="C166" s="10">
        <v>8.0391573904732372</v>
      </c>
      <c r="G166" s="10">
        <v>1077</v>
      </c>
      <c r="H166" s="10">
        <v>1367</v>
      </c>
      <c r="I166" s="10">
        <f t="shared" si="18"/>
        <v>-26.926648096564531</v>
      </c>
      <c r="J166" s="10">
        <f t="shared" si="19"/>
        <v>945.8614504188065</v>
      </c>
      <c r="K166" s="10">
        <f t="shared" si="20"/>
        <v>12.176281298160957</v>
      </c>
      <c r="M166" t="s">
        <v>249</v>
      </c>
      <c r="N166">
        <v>0.80259235781395433</v>
      </c>
      <c r="O166"/>
      <c r="P166"/>
      <c r="Q166"/>
      <c r="R166"/>
      <c r="S166"/>
      <c r="T166"/>
      <c r="U166"/>
    </row>
    <row r="167" spans="1:21" x14ac:dyDescent="0.25">
      <c r="B167" s="10">
        <v>10.858998997563564</v>
      </c>
      <c r="C167" s="10">
        <v>10.621327345686446</v>
      </c>
      <c r="G167" s="10">
        <v>1189</v>
      </c>
      <c r="H167" s="10">
        <v>669</v>
      </c>
      <c r="I167" s="10">
        <f t="shared" si="18"/>
        <v>43.734230445752729</v>
      </c>
      <c r="J167" s="10">
        <f t="shared" si="19"/>
        <v>1016.7665525493006</v>
      </c>
      <c r="K167" s="10">
        <f t="shared" si="20"/>
        <v>14.48557169476025</v>
      </c>
      <c r="M167" t="s">
        <v>250</v>
      </c>
      <c r="N167">
        <v>0.97401223264647463</v>
      </c>
      <c r="O167"/>
      <c r="P167"/>
      <c r="Q167"/>
      <c r="R167"/>
      <c r="S167"/>
      <c r="T167"/>
      <c r="U167"/>
    </row>
    <row r="168" spans="1:21" ht="15.75" thickBot="1" x14ac:dyDescent="0.3">
      <c r="B168" s="10">
        <v>10.456510225001907</v>
      </c>
      <c r="C168" s="10">
        <v>9.4970219440943797</v>
      </c>
      <c r="G168" s="10">
        <v>1200</v>
      </c>
      <c r="H168" s="10">
        <v>3100</v>
      </c>
      <c r="I168" s="10">
        <f t="shared" si="18"/>
        <v>-158.33333333333331</v>
      </c>
      <c r="J168" s="10">
        <f t="shared" si="19"/>
        <v>1023.6310567642162</v>
      </c>
      <c r="K168" s="10">
        <f t="shared" si="20"/>
        <v>14.697411936315319</v>
      </c>
      <c r="M168" s="76" t="s">
        <v>251</v>
      </c>
      <c r="N168" s="76">
        <v>15</v>
      </c>
      <c r="O168"/>
      <c r="P168"/>
      <c r="Q168"/>
      <c r="R168"/>
      <c r="S168"/>
      <c r="T168"/>
      <c r="U168"/>
    </row>
    <row r="169" spans="1:21" x14ac:dyDescent="0.25">
      <c r="B169" s="10">
        <v>11.906722768210711</v>
      </c>
      <c r="C169" s="10">
        <v>10.278149751489247</v>
      </c>
      <c r="G169" s="10">
        <v>4475</v>
      </c>
      <c r="H169" s="10">
        <v>6286</v>
      </c>
      <c r="I169" s="10">
        <f t="shared" si="18"/>
        <v>-40.469273743016757</v>
      </c>
      <c r="J169" s="10">
        <f t="shared" si="19"/>
        <v>2677.9246772571428</v>
      </c>
      <c r="K169" s="10">
        <f t="shared" si="20"/>
        <v>40.15810777079011</v>
      </c>
      <c r="M169"/>
      <c r="N169"/>
      <c r="O169"/>
      <c r="P169"/>
      <c r="Q169"/>
      <c r="R169"/>
      <c r="S169"/>
      <c r="T169"/>
      <c r="U169"/>
    </row>
    <row r="170" spans="1:21" ht="15.75" thickBot="1" x14ac:dyDescent="0.3">
      <c r="B170" s="10">
        <v>11.111103711776863</v>
      </c>
      <c r="C170" s="10">
        <v>10.231711580300844</v>
      </c>
      <c r="G170" s="10">
        <v>34770</v>
      </c>
      <c r="H170" s="10">
        <v>13320</v>
      </c>
      <c r="I170" s="10">
        <f t="shared" si="18"/>
        <v>61.69111302847282</v>
      </c>
      <c r="J170" s="10">
        <f t="shared" si="19"/>
        <v>11978.105649033323</v>
      </c>
      <c r="K170" s="10">
        <f t="shared" si="20"/>
        <v>65.550458300163001</v>
      </c>
      <c r="M170" t="s">
        <v>252</v>
      </c>
      <c r="N170"/>
      <c r="O170"/>
      <c r="P170"/>
      <c r="Q170"/>
      <c r="R170"/>
      <c r="S170"/>
      <c r="T170"/>
      <c r="U170"/>
    </row>
    <row r="171" spans="1:21" x14ac:dyDescent="0.25">
      <c r="B171" s="10">
        <v>12.793859310432293</v>
      </c>
      <c r="C171" s="10">
        <v>10.390532647636716</v>
      </c>
      <c r="G171" s="10">
        <v>51548</v>
      </c>
      <c r="H171" s="10">
        <v>5932</v>
      </c>
      <c r="I171" s="10">
        <f t="shared" si="18"/>
        <v>88.492279040893933</v>
      </c>
      <c r="J171" s="10">
        <f t="shared" si="19"/>
        <v>15971.162062360159</v>
      </c>
      <c r="K171" s="10">
        <f t="shared" si="20"/>
        <v>69.016912271358422</v>
      </c>
      <c r="M171" s="77"/>
      <c r="N171" s="77" t="s">
        <v>257</v>
      </c>
      <c r="O171" s="77" t="s">
        <v>258</v>
      </c>
      <c r="P171" s="77" t="s">
        <v>259</v>
      </c>
      <c r="Q171" s="77" t="s">
        <v>260</v>
      </c>
      <c r="R171" s="77" t="s">
        <v>261</v>
      </c>
      <c r="S171"/>
      <c r="T171"/>
      <c r="U171"/>
    </row>
    <row r="172" spans="1:21" x14ac:dyDescent="0.25">
      <c r="B172" s="10">
        <v>11.042425712675803</v>
      </c>
      <c r="C172" s="10">
        <v>9.9139328103976663</v>
      </c>
      <c r="G172" s="10">
        <v>52000</v>
      </c>
      <c r="H172" s="10">
        <v>41000</v>
      </c>
      <c r="I172" s="10">
        <f t="shared" si="18"/>
        <v>21.153846153846153</v>
      </c>
      <c r="J172" s="10">
        <f t="shared" si="19"/>
        <v>16073.366156076081</v>
      </c>
      <c r="K172" s="10">
        <f t="shared" si="20"/>
        <v>69.089680469084456</v>
      </c>
      <c r="M172" t="s">
        <v>253</v>
      </c>
      <c r="N172">
        <v>1</v>
      </c>
      <c r="O172">
        <v>54.947973324730327</v>
      </c>
      <c r="P172">
        <v>54.947973324730327</v>
      </c>
      <c r="Q172">
        <v>57.919240232887098</v>
      </c>
      <c r="R172">
        <v>3.8455628475227638E-6</v>
      </c>
      <c r="S172"/>
      <c r="T172"/>
      <c r="U172"/>
    </row>
    <row r="173" spans="1:21" x14ac:dyDescent="0.25">
      <c r="B173" s="10">
        <v>8.4062616307089559</v>
      </c>
      <c r="C173" s="10">
        <v>8.7460802173575125</v>
      </c>
      <c r="G173" s="10">
        <v>62469</v>
      </c>
      <c r="H173" s="10">
        <v>20210</v>
      </c>
      <c r="I173" s="10">
        <f t="shared" si="18"/>
        <v>67.647953384878903</v>
      </c>
      <c r="J173" s="10">
        <f t="shared" si="19"/>
        <v>18378.59221071647</v>
      </c>
      <c r="K173" s="10">
        <f t="shared" si="20"/>
        <v>70.579659974200865</v>
      </c>
      <c r="M173" t="s">
        <v>254</v>
      </c>
      <c r="N173">
        <v>13</v>
      </c>
      <c r="O173">
        <v>12.333097781484614</v>
      </c>
      <c r="P173">
        <v>0.94869982934497032</v>
      </c>
      <c r="Q173"/>
      <c r="R173"/>
      <c r="S173"/>
      <c r="T173"/>
      <c r="U173"/>
    </row>
    <row r="174" spans="1:21" ht="15.75" thickBot="1" x14ac:dyDescent="0.3">
      <c r="B174" s="10">
        <v>10.850268691408282</v>
      </c>
      <c r="C174" s="10">
        <v>8.6881167032578226</v>
      </c>
      <c r="G174" s="10">
        <v>66910</v>
      </c>
      <c r="H174" s="10">
        <v>27770</v>
      </c>
      <c r="I174" s="10">
        <f t="shared" si="18"/>
        <v>58.496487819458977</v>
      </c>
      <c r="J174" s="10">
        <f t="shared" si="19"/>
        <v>19324.368403646193</v>
      </c>
      <c r="K174" s="10">
        <f t="shared" si="20"/>
        <v>71.118863542600224</v>
      </c>
      <c r="M174" s="76" t="s">
        <v>255</v>
      </c>
      <c r="N174" s="76">
        <v>14</v>
      </c>
      <c r="O174" s="76">
        <v>67.281071106214938</v>
      </c>
      <c r="P174" s="76"/>
      <c r="Q174" s="76"/>
      <c r="R174" s="76"/>
      <c r="S174"/>
      <c r="T174"/>
      <c r="U174"/>
    </row>
    <row r="175" spans="1:21" ht="15.75" thickBot="1" x14ac:dyDescent="0.3">
      <c r="B175" s="10">
        <v>5.0814043649844631</v>
      </c>
      <c r="C175" s="10">
        <v>6.1527326947041043</v>
      </c>
      <c r="G175" s="10">
        <v>148260</v>
      </c>
      <c r="H175" s="10">
        <v>29090</v>
      </c>
      <c r="I175" s="10">
        <f t="shared" si="18"/>
        <v>80.37906380682584</v>
      </c>
      <c r="J175" s="10">
        <f t="shared" si="19"/>
        <v>34559.945433032386</v>
      </c>
      <c r="K175" s="10">
        <f t="shared" si="20"/>
        <v>76.689636157404308</v>
      </c>
      <c r="M175"/>
      <c r="N175"/>
      <c r="O175"/>
      <c r="P175"/>
      <c r="Q175"/>
      <c r="R175"/>
      <c r="S175"/>
      <c r="T175"/>
      <c r="U175"/>
    </row>
    <row r="176" spans="1:21" x14ac:dyDescent="0.25">
      <c r="B176" s="10">
        <v>5.7203117766074119</v>
      </c>
      <c r="C176" s="10">
        <v>3.2958368660043291</v>
      </c>
      <c r="G176" s="10">
        <v>360000</v>
      </c>
      <c r="H176" s="10">
        <v>32550</v>
      </c>
      <c r="I176" s="10">
        <f t="shared" si="18"/>
        <v>90.958333333333329</v>
      </c>
      <c r="J176" s="10">
        <f t="shared" si="19"/>
        <v>66081.719483815221</v>
      </c>
      <c r="K176" s="10">
        <f t="shared" si="20"/>
        <v>81.64396681005131</v>
      </c>
      <c r="M176" s="77"/>
      <c r="N176" s="77" t="s">
        <v>262</v>
      </c>
      <c r="O176" s="77" t="s">
        <v>250</v>
      </c>
      <c r="P176" s="77" t="s">
        <v>263</v>
      </c>
      <c r="Q176" s="77" t="s">
        <v>264</v>
      </c>
      <c r="R176" s="77" t="s">
        <v>265</v>
      </c>
      <c r="S176" s="77" t="s">
        <v>266</v>
      </c>
      <c r="T176" s="77" t="s">
        <v>267</v>
      </c>
      <c r="U176" s="77" t="s">
        <v>268</v>
      </c>
    </row>
    <row r="177" spans="1:21" x14ac:dyDescent="0.25">
      <c r="M177" t="s">
        <v>256</v>
      </c>
      <c r="N177">
        <v>1.7506631231709839</v>
      </c>
      <c r="O177">
        <v>0.87155931387455643</v>
      </c>
      <c r="P177">
        <v>2.008656318969654</v>
      </c>
      <c r="Q177">
        <v>6.581164033663435E-2</v>
      </c>
      <c r="R177">
        <v>-0.13222630077182496</v>
      </c>
      <c r="S177">
        <v>3.6335525471137928</v>
      </c>
      <c r="T177">
        <v>-0.13222630077182496</v>
      </c>
      <c r="U177">
        <v>3.6335525471137928</v>
      </c>
    </row>
    <row r="178" spans="1:21" ht="15.75" thickBot="1" x14ac:dyDescent="0.3">
      <c r="M178" s="76" t="s">
        <v>269</v>
      </c>
      <c r="N178" s="76">
        <v>0.73066180259673708</v>
      </c>
      <c r="O178" s="76">
        <v>9.6007459071890067E-2</v>
      </c>
      <c r="P178" s="76">
        <v>7.6104691204213619</v>
      </c>
      <c r="Q178" s="76">
        <v>3.8455628475227638E-6</v>
      </c>
      <c r="R178" s="76">
        <v>0.52325029723119143</v>
      </c>
      <c r="S178" s="76">
        <v>0.93807330796228272</v>
      </c>
      <c r="T178" s="76">
        <v>0.52325029723119143</v>
      </c>
      <c r="U178" s="76">
        <v>0.93807330796228272</v>
      </c>
    </row>
    <row r="179" spans="1:21" x14ac:dyDescent="0.25">
      <c r="M179"/>
      <c r="N179"/>
      <c r="O179"/>
      <c r="P179"/>
      <c r="Q179"/>
      <c r="R179"/>
      <c r="S179"/>
      <c r="T179"/>
      <c r="U179"/>
    </row>
    <row r="180" spans="1:21" x14ac:dyDescent="0.25">
      <c r="M180"/>
      <c r="N180"/>
      <c r="O180"/>
      <c r="P180"/>
      <c r="Q180"/>
      <c r="R180"/>
      <c r="S180"/>
      <c r="T180"/>
      <c r="U180"/>
    </row>
    <row r="181" spans="1:21" x14ac:dyDescent="0.25">
      <c r="M181"/>
      <c r="N181"/>
      <c r="O181"/>
      <c r="P181"/>
      <c r="Q181"/>
      <c r="R181"/>
      <c r="S181"/>
      <c r="T181"/>
      <c r="U181"/>
    </row>
    <row r="185" spans="1:21" x14ac:dyDescent="0.25">
      <c r="A185" s="9"/>
    </row>
    <row r="186" spans="1:21" x14ac:dyDescent="0.25">
      <c r="A186" s="61"/>
      <c r="B186" s="61"/>
    </row>
  </sheetData>
  <sheetProtection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3665-697B-4139-BF61-5D0964B625CA}">
  <dimension ref="A1:C6"/>
  <sheetViews>
    <sheetView showGridLines="0" workbookViewId="0">
      <selection activeCell="C15" sqref="C15"/>
    </sheetView>
  </sheetViews>
  <sheetFormatPr defaultRowHeight="15" x14ac:dyDescent="0.25"/>
  <cols>
    <col min="1" max="1" width="9.140625" style="10"/>
    <col min="2" max="2" width="13.85546875" style="10" customWidth="1"/>
    <col min="3" max="3" width="172.5703125" style="10" customWidth="1"/>
    <col min="4" max="16384" width="9.140625" style="10"/>
  </cols>
  <sheetData>
    <row r="1" spans="1:3" x14ac:dyDescent="0.25">
      <c r="A1" s="9" t="s">
        <v>234</v>
      </c>
      <c r="B1" s="9" t="s">
        <v>300</v>
      </c>
      <c r="C1" s="9" t="s">
        <v>235</v>
      </c>
    </row>
    <row r="2" spans="1:3" ht="28.5" customHeight="1" x14ac:dyDescent="0.25">
      <c r="A2" s="56">
        <v>1.01</v>
      </c>
      <c r="B2" s="57" t="s">
        <v>301</v>
      </c>
      <c r="C2" s="59" t="s">
        <v>341</v>
      </c>
    </row>
    <row r="3" spans="1:3" ht="107.25" customHeight="1" x14ac:dyDescent="0.25">
      <c r="A3" s="56">
        <v>1.02</v>
      </c>
      <c r="B3" s="58" t="s">
        <v>338</v>
      </c>
      <c r="C3" s="60" t="s">
        <v>340</v>
      </c>
    </row>
    <row r="4" spans="1:3" ht="45" customHeight="1" x14ac:dyDescent="0.25">
      <c r="A4" s="56">
        <v>1.03</v>
      </c>
      <c r="B4" s="67" t="s">
        <v>345</v>
      </c>
      <c r="C4" s="69" t="s">
        <v>344</v>
      </c>
    </row>
    <row r="5" spans="1:3" x14ac:dyDescent="0.25">
      <c r="A5" s="10">
        <v>1.04</v>
      </c>
      <c r="B5" s="68" t="s">
        <v>347</v>
      </c>
      <c r="C5" s="70" t="s">
        <v>348</v>
      </c>
    </row>
    <row r="6" spans="1:3" ht="60" x14ac:dyDescent="0.25">
      <c r="A6" s="74">
        <v>1.05</v>
      </c>
      <c r="B6" s="75" t="s">
        <v>430</v>
      </c>
      <c r="C6" s="73" t="s">
        <v>431</v>
      </c>
    </row>
  </sheetData>
  <sheetProtection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1EDB952B3F1AD488B30375C5FFCB8A4" ma:contentTypeVersion="20" ma:contentTypeDescription="Create a new document." ma:contentTypeScope="" ma:versionID="9fda8c18161e4421ae60c32d32b91bd1">
  <xsd:schema xmlns:xsd="http://www.w3.org/2001/XMLSchema" xmlns:xs="http://www.w3.org/2001/XMLSchema" xmlns:p="http://schemas.microsoft.com/office/2006/metadata/properties" xmlns:ns1="http://schemas.microsoft.com/sharepoint/v3" xmlns:ns2="940021af-742e-4141-8d10-aee19040e868" xmlns:ns3="25324807-caa3-4639-aacf-9207289bc20c" targetNamespace="http://schemas.microsoft.com/office/2006/metadata/properties" ma:root="true" ma:fieldsID="9723c71c940c4f9f5b55517bd6bf9f72" ns1:_="" ns2:_="" ns3:_="">
    <xsd:import namespace="http://schemas.microsoft.com/sharepoint/v3"/>
    <xsd:import namespace="940021af-742e-4141-8d10-aee19040e868"/>
    <xsd:import namespace="25324807-caa3-4639-aacf-9207289bc20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Location" minOccurs="0"/>
                <xsd:element ref="ns2:MediaServiceGenerationTime" minOccurs="0"/>
                <xsd:element ref="ns2:MediaServiceEventHashCode" minOccurs="0"/>
                <xsd:element ref="ns2:MediaServiceAutoTags" minOccurs="0"/>
                <xsd:element ref="ns2:MediaServiceOCR" minOccurs="0"/>
                <xsd:element ref="ns3:SharedWithUsers" minOccurs="0"/>
                <xsd:element ref="ns3:SharedWithDetails" minOccurs="0"/>
                <xsd:element ref="ns1:_ip_UnifiedCompliancePolicyProperties" minOccurs="0"/>
                <xsd:element ref="ns1:_ip_UnifiedCompliancePolicyUIAction" minOccurs="0"/>
                <xsd:element ref="ns2:MediaLengthInSeconds" minOccurs="0"/>
                <xsd:element ref="ns2:lcf76f155ced4ddcb4097134ff3c332f" minOccurs="0"/>
                <xsd:element ref="ns3: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40021af-742e-4141-8d10-aee19040e8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a05c2eb-d2c0-41df-817a-9abe70ce6ca6" ma:termSetId="09814cd3-568e-fe90-9814-8d621ff8fb84" ma:anchorId="fba54fb3-c3e1-fe81-a776-ca4b69148c4d" ma:open="true" ma:isKeyword="false">
      <xsd:complexType>
        <xsd:sequence>
          <xsd:element ref="pc:Terms" minOccurs="0" maxOccurs="1"/>
        </xsd:sequence>
      </xsd:complexType>
    </xsd:element>
    <xsd:element name="MediaServiceSearchProperties" ma:index="26" nillable="true" ma:displayName="MediaServiceSearchProperties" ma:hidden="true" ma:internalName="MediaServiceSearchProperties" ma:readOnly="true">
      <xsd:simpleType>
        <xsd:restriction base="dms:Note"/>
      </xsd:simple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324807-caa3-4639-aacf-9207289bc20c"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3f2967ef-73dc-4cd5-b6ec-868cb930d55b}" ma:internalName="TaxCatchAll" ma:showField="CatchAllData" ma:web="25324807-caa3-4639-aacf-9207289bc20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24EB765-3E7C-4AD9-8EAF-D761964BD524}">
  <ds:schemaRefs>
    <ds:schemaRef ds:uri="http://schemas.microsoft.com/sharepoint/v3/contenttype/forms"/>
  </ds:schemaRefs>
</ds:datastoreItem>
</file>

<file path=customXml/itemProps2.xml><?xml version="1.0" encoding="utf-8"?>
<ds:datastoreItem xmlns:ds="http://schemas.openxmlformats.org/officeDocument/2006/customXml" ds:itemID="{9734174C-17FB-4636-A09F-327D6987E0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40021af-742e-4141-8d10-aee19040e868"/>
    <ds:schemaRef ds:uri="25324807-caa3-4639-aacf-9207289bc2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Data Dictionary</vt:lpstr>
      <vt:lpstr>List of Studies</vt:lpstr>
      <vt:lpstr>FIB_Database</vt:lpstr>
      <vt:lpstr>Analysis</vt:lpstr>
      <vt:lpstr>Regression Data</vt:lpstr>
      <vt:lpstr>Version History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Shubham Jain</dc:creator>
  <cp:keywords/>
  <dc:description/>
  <cp:lastModifiedBy>Michael Schramm</cp:lastModifiedBy>
  <cp:revision/>
  <dcterms:created xsi:type="dcterms:W3CDTF">2023-04-11T18:25:43Z</dcterms:created>
  <dcterms:modified xsi:type="dcterms:W3CDTF">2024-01-18T19:30:48Z</dcterms:modified>
  <cp:category/>
  <cp:contentStatus/>
</cp:coreProperties>
</file>