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rol" sheetId="1" r:id="rId3"/>
    <sheet state="visible" name="Experiment" sheetId="2" r:id="rId4"/>
  </sheets>
  <definedNames/>
  <calcPr/>
</workbook>
</file>

<file path=xl/sharedStrings.xml><?xml version="1.0" encoding="utf-8"?>
<sst xmlns="http://schemas.openxmlformats.org/spreadsheetml/2006/main" count="129" uniqueCount="71">
  <si>
    <t>Date</t>
  </si>
  <si>
    <t>Pageviews</t>
  </si>
  <si>
    <t>Clicks</t>
  </si>
  <si>
    <t>Enrollments</t>
  </si>
  <si>
    <t>Payments</t>
  </si>
  <si>
    <t>Gross Conversion</t>
  </si>
  <si>
    <t>sign test</t>
  </si>
  <si>
    <t>Net Conversion</t>
  </si>
  <si>
    <t>Invariant checking (sanity checks)</t>
  </si>
  <si>
    <t>Effect Size / significance tests</t>
  </si>
  <si>
    <t>Sat, Oct 11</t>
  </si>
  <si>
    <t>control pageview total</t>
  </si>
  <si>
    <t>control clicks total</t>
  </si>
  <si>
    <t>Sun, Oct 12</t>
  </si>
  <si>
    <t>Control Clicks</t>
  </si>
  <si>
    <t>Control Enrollments</t>
  </si>
  <si>
    <t>Experiment clicks</t>
  </si>
  <si>
    <t>Experiment enrollments</t>
  </si>
  <si>
    <t>Mon, Oct 13</t>
  </si>
  <si>
    <t>experiment pageview total</t>
  </si>
  <si>
    <t>exp. clicks total</t>
  </si>
  <si>
    <t>Tue, Oct 14</t>
  </si>
  <si>
    <t>P^pooled</t>
  </si>
  <si>
    <t>P^exp</t>
  </si>
  <si>
    <t>P^cont</t>
  </si>
  <si>
    <t>Wed, Oct 15</t>
  </si>
  <si>
    <t>SD pageview</t>
  </si>
  <si>
    <t>SD clicks</t>
  </si>
  <si>
    <t>Thu, Oct 16</t>
  </si>
  <si>
    <t>SEpool</t>
  </si>
  <si>
    <t>d^</t>
  </si>
  <si>
    <t>Fri, Oct 17</t>
  </si>
  <si>
    <t>m pageview</t>
  </si>
  <si>
    <t>m clicks</t>
  </si>
  <si>
    <t>Sat, Oct 18</t>
  </si>
  <si>
    <t xml:space="preserve">m </t>
  </si>
  <si>
    <t>confidence intervals</t>
  </si>
  <si>
    <t>Sun, Oct 19</t>
  </si>
  <si>
    <t>Mon, Oct 20</t>
  </si>
  <si>
    <t>√significant</t>
  </si>
  <si>
    <t>Tue, Oct 21</t>
  </si>
  <si>
    <t xml:space="preserve">observed </t>
  </si>
  <si>
    <t>observed</t>
  </si>
  <si>
    <t>Wed, Oct 22</t>
  </si>
  <si>
    <t>Thu, Oct 23</t>
  </si>
  <si>
    <t>Control payments</t>
  </si>
  <si>
    <t>Experiment payments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</si>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</sst>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6" max="6" width="16.57"/>
    <col customWidth="1" min="8" max="8" width="18.86"/>
    <col customWidth="1" min="9" max="9" width="17.43"/>
    <col customWidth="1" min="10" max="10" width="2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6</v>
      </c>
      <c r="M1" s="2" t="s">
        <v>8</v>
      </c>
      <c r="R1" s="2" t="s">
        <v>9</v>
      </c>
    </row>
    <row r="2">
      <c r="A2" s="1" t="s">
        <v>10</v>
      </c>
      <c r="B2" s="3">
        <v>7723.0</v>
      </c>
      <c r="C2" s="3">
        <v>687.0</v>
      </c>
      <c r="D2" s="3">
        <v>134.0</v>
      </c>
      <c r="E2" s="3">
        <v>70.0</v>
      </c>
      <c r="F2" t="str">
        <f t="shared" ref="F2:F24" si="1">D2/C2</f>
        <v>0.1950509461</v>
      </c>
      <c r="G2" t="str">
        <f>IF(F2 &gt; Experiment!F2, "control", "experiment")</f>
        <v>control</v>
      </c>
      <c r="H2" t="str">
        <f t="shared" ref="H2:H24" si="2">E2/C2</f>
        <v>0.1018922853</v>
      </c>
      <c r="I2" t="str">
        <f>IF(H2 &gt; Experiment!H2, "control", "experiment")</f>
        <v>control</v>
      </c>
      <c r="M2" s="2" t="s">
        <v>11</v>
      </c>
      <c r="O2" s="2" t="s">
        <v>12</v>
      </c>
      <c r="R2" s="2" t="s">
        <v>5</v>
      </c>
    </row>
    <row r="3">
      <c r="A3" s="1" t="s">
        <v>13</v>
      </c>
      <c r="B3" s="3">
        <v>9102.0</v>
      </c>
      <c r="C3" s="3">
        <v>779.0</v>
      </c>
      <c r="D3" s="3">
        <v>147.0</v>
      </c>
      <c r="E3" s="3">
        <v>70.0</v>
      </c>
      <c r="F3" t="str">
        <f t="shared" si="1"/>
        <v>0.188703466</v>
      </c>
      <c r="G3" t="str">
        <f>IF(F3 &gt; Experiment!F3, "control", "experiment")</f>
        <v>control</v>
      </c>
      <c r="H3" t="str">
        <f t="shared" si="2"/>
        <v>0.08985879332</v>
      </c>
      <c r="I3" t="str">
        <f>IF(H3 &gt; Experiment!H3, "control", "experiment")</f>
        <v>experiment</v>
      </c>
      <c r="M3" t="str">
        <f>SUM(B2:B38)</f>
        <v>345543</v>
      </c>
      <c r="O3" t="str">
        <f>SUM(C2:C38)</f>
        <v>28378</v>
      </c>
      <c r="R3" s="2" t="s">
        <v>14</v>
      </c>
      <c r="S3" s="2" t="s">
        <v>15</v>
      </c>
      <c r="T3" s="2" t="s">
        <v>16</v>
      </c>
      <c r="U3" s="2" t="s">
        <v>17</v>
      </c>
    </row>
    <row r="4">
      <c r="A4" s="1" t="s">
        <v>18</v>
      </c>
      <c r="B4" s="3">
        <v>10511.0</v>
      </c>
      <c r="C4" s="3">
        <v>909.0</v>
      </c>
      <c r="D4" s="3">
        <v>167.0</v>
      </c>
      <c r="E4" s="3">
        <v>95.0</v>
      </c>
      <c r="F4" t="str">
        <f t="shared" si="1"/>
        <v>0.1837183718</v>
      </c>
      <c r="G4" t="str">
        <f>IF(F4 &gt; Experiment!F4, "control", "experiment")</f>
        <v>control</v>
      </c>
      <c r="H4" t="str">
        <f t="shared" si="2"/>
        <v>0.104510451</v>
      </c>
      <c r="I4" t="str">
        <f>IF(H4 &gt; Experiment!H4, "control", "experiment")</f>
        <v>control</v>
      </c>
      <c r="M4" s="2" t="s">
        <v>19</v>
      </c>
      <c r="O4" s="2" t="s">
        <v>20</v>
      </c>
      <c r="R4" t="str">
        <f t="shared" ref="R4:S4" si="3">SUM(C2:C24)</f>
        <v>17293</v>
      </c>
      <c r="S4" t="str">
        <f t="shared" si="3"/>
        <v>3785</v>
      </c>
      <c r="T4" t="str">
        <f>SUM(Experiment!C2:C24)</f>
        <v>17260</v>
      </c>
      <c r="U4" t="str">
        <f>SUM(Experiment!D2:D24)</f>
        <v>3423</v>
      </c>
    </row>
    <row r="5">
      <c r="A5" s="1" t="s">
        <v>21</v>
      </c>
      <c r="B5" s="3">
        <v>9871.0</v>
      </c>
      <c r="C5" s="3">
        <v>836.0</v>
      </c>
      <c r="D5" s="3">
        <v>156.0</v>
      </c>
      <c r="E5" s="3">
        <v>105.0</v>
      </c>
      <c r="F5" t="str">
        <f t="shared" si="1"/>
        <v>0.1866028708</v>
      </c>
      <c r="G5" t="str">
        <f>IF(F5 &gt; Experiment!F5, "control", "experiment")</f>
        <v>control</v>
      </c>
      <c r="H5" t="str">
        <f t="shared" si="2"/>
        <v>0.1255980861</v>
      </c>
      <c r="I5" t="str">
        <f>IF(H5 &gt; Experiment!H5, "control", "experiment")</f>
        <v>control</v>
      </c>
      <c r="M5" s="2">
        <v>344660.0</v>
      </c>
      <c r="O5" t="str">
        <f>SUM(Experiment!C2:C38)</f>
        <v>28325</v>
      </c>
      <c r="R5" s="2" t="s">
        <v>22</v>
      </c>
      <c r="S5" s="2" t="s">
        <v>23</v>
      </c>
      <c r="T5" s="2" t="s">
        <v>24</v>
      </c>
    </row>
    <row r="6">
      <c r="A6" s="1" t="s">
        <v>25</v>
      </c>
      <c r="B6" s="3">
        <v>10014.0</v>
      </c>
      <c r="C6" s="3">
        <v>837.0</v>
      </c>
      <c r="D6" s="3">
        <v>163.0</v>
      </c>
      <c r="E6" s="3">
        <v>64.0</v>
      </c>
      <c r="F6" t="str">
        <f t="shared" si="1"/>
        <v>0.1947431302</v>
      </c>
      <c r="G6" t="str">
        <f>IF(F6 &gt; Experiment!F6, "control", "experiment")</f>
        <v>control</v>
      </c>
      <c r="H6" t="str">
        <f t="shared" si="2"/>
        <v>0.07646356033</v>
      </c>
      <c r="I6" t="str">
        <f>IF(H6 &gt; Experiment!H6, "control", "experiment")</f>
        <v>experiment</v>
      </c>
      <c r="M6" s="2" t="s">
        <v>26</v>
      </c>
      <c r="O6" s="2" t="s">
        <v>27</v>
      </c>
      <c r="R6" t="str">
        <f>(S4 +U4) / (R4 +T4 )</f>
        <v>0.2086070674</v>
      </c>
      <c r="S6" t="str">
        <f>U4/T4</f>
        <v>0.1983198146</v>
      </c>
      <c r="T6" t="str">
        <f>S4/R4</f>
        <v>0.2188746892</v>
      </c>
    </row>
    <row r="7">
      <c r="A7" s="1" t="s">
        <v>28</v>
      </c>
      <c r="B7" s="3">
        <v>9670.0</v>
      </c>
      <c r="C7" s="3">
        <v>823.0</v>
      </c>
      <c r="D7" s="3">
        <v>138.0</v>
      </c>
      <c r="E7" s="3">
        <v>82.0</v>
      </c>
      <c r="F7" t="str">
        <f t="shared" si="1"/>
        <v>0.1676792224</v>
      </c>
      <c r="G7" t="str">
        <f>IF(F7 &gt; Experiment!F7, "control", "experiment")</f>
        <v>control</v>
      </c>
      <c r="H7" t="str">
        <f t="shared" si="2"/>
        <v>0.09963547995</v>
      </c>
      <c r="I7" t="str">
        <f>IF(H7 &gt; Experiment!H7, "control", "experiment")</f>
        <v>control</v>
      </c>
      <c r="M7" t="str">
        <f>SQRT((0.5 * 0.5) /(M3 +M5))</f>
        <v>0.0006018407403</v>
      </c>
      <c r="O7" t="str">
        <f>SQRT((0.5 * 0.5) /(O3 +O5))</f>
        <v>0.00209974708</v>
      </c>
      <c r="R7" s="2" t="s">
        <v>29</v>
      </c>
      <c r="S7" s="2" t="s">
        <v>30</v>
      </c>
    </row>
    <row r="8">
      <c r="A8" s="1" t="s">
        <v>31</v>
      </c>
      <c r="B8" s="3">
        <v>9008.0</v>
      </c>
      <c r="C8" s="3">
        <v>748.0</v>
      </c>
      <c r="D8" s="3">
        <v>146.0</v>
      </c>
      <c r="E8" s="3">
        <v>76.0</v>
      </c>
      <c r="F8" t="str">
        <f t="shared" si="1"/>
        <v>0.1951871658</v>
      </c>
      <c r="G8" t="str">
        <f>IF(F8 &gt; Experiment!F8, "control", "experiment")</f>
        <v>control</v>
      </c>
      <c r="H8" t="str">
        <f t="shared" si="2"/>
        <v>0.1016042781</v>
      </c>
      <c r="I8" t="str">
        <f>IF(H8 &gt; Experiment!H8, "control", "experiment")</f>
        <v>control</v>
      </c>
      <c r="M8" s="2" t="s">
        <v>32</v>
      </c>
      <c r="O8" s="2" t="s">
        <v>33</v>
      </c>
      <c r="R8" t="str">
        <f>SQRT((R6 * (1 -R6)) * ((1/R4) + (1/T4)))</f>
        <v>0.004371675385</v>
      </c>
      <c r="S8" t="str">
        <f>S6 -T6</f>
        <v>-0.02055487458</v>
      </c>
    </row>
    <row r="9">
      <c r="A9" s="1" t="s">
        <v>34</v>
      </c>
      <c r="B9" s="3">
        <v>7434.0</v>
      </c>
      <c r="C9" s="3">
        <v>632.0</v>
      </c>
      <c r="D9" s="3">
        <v>110.0</v>
      </c>
      <c r="E9" s="3">
        <v>70.0</v>
      </c>
      <c r="F9" t="str">
        <f t="shared" si="1"/>
        <v>0.1740506329</v>
      </c>
      <c r="G9" t="str">
        <f>IF(F9 &gt; Experiment!F9, "control", "experiment")</f>
        <v>control</v>
      </c>
      <c r="H9" t="str">
        <f t="shared" si="2"/>
        <v>0.1107594937</v>
      </c>
      <c r="I9" t="str">
        <f>IF(H9 &gt; Experiment!H9, "control", "experiment")</f>
        <v>control</v>
      </c>
      <c r="M9" t="str">
        <f>M7 * 1.96</f>
        <v>0.001179607851</v>
      </c>
      <c r="O9" t="str">
        <f>O7 * 1.96</f>
        <v>0.004115504276</v>
      </c>
      <c r="R9" s="2" t="s">
        <v>35</v>
      </c>
      <c r="S9" s="2" t="s">
        <v>36</v>
      </c>
    </row>
    <row r="10">
      <c r="A10" s="1" t="s">
        <v>37</v>
      </c>
      <c r="B10" s="3">
        <v>8459.0</v>
      </c>
      <c r="C10" s="3">
        <v>691.0</v>
      </c>
      <c r="D10" s="3">
        <v>131.0</v>
      </c>
      <c r="E10" s="3">
        <v>60.0</v>
      </c>
      <c r="F10" t="str">
        <f t="shared" si="1"/>
        <v>0.1895803184</v>
      </c>
      <c r="G10" t="str">
        <f>IF(F10 &gt; Experiment!F10, "control", "experiment")</f>
        <v>control</v>
      </c>
      <c r="H10" t="str">
        <f t="shared" si="2"/>
        <v>0.08683068017</v>
      </c>
      <c r="I10" t="str">
        <f>IF(H10 &gt; Experiment!H10, "control", "experiment")</f>
        <v>experiment</v>
      </c>
      <c r="M10" s="2" t="s">
        <v>36</v>
      </c>
      <c r="O10" s="2" t="s">
        <v>36</v>
      </c>
      <c r="R10" t="str">
        <f>R8 * 1.96</f>
        <v>0.008568483755</v>
      </c>
      <c r="S10" t="str">
        <f>S8 - R10</f>
        <v>-0.02912335834</v>
      </c>
      <c r="T10" t="str">
        <f> S8 +R10</f>
        <v>-0.01198639083</v>
      </c>
    </row>
    <row r="11">
      <c r="A11" s="1" t="s">
        <v>38</v>
      </c>
      <c r="B11" s="3">
        <v>10667.0</v>
      </c>
      <c r="C11" s="3">
        <v>861.0</v>
      </c>
      <c r="D11" s="3">
        <v>165.0</v>
      </c>
      <c r="E11" s="3">
        <v>97.0</v>
      </c>
      <c r="F11" t="str">
        <f t="shared" si="1"/>
        <v>0.1916376307</v>
      </c>
      <c r="G11" t="str">
        <f>IF(F11 &gt; Experiment!F11, "control", "experiment")</f>
        <v>control</v>
      </c>
      <c r="H11" t="str">
        <f t="shared" si="2"/>
        <v>0.112659698</v>
      </c>
      <c r="I11" t="str">
        <f>IF(H11 &gt; Experiment!H11, "control", "experiment")</f>
        <v>experiment</v>
      </c>
      <c r="M11" t="str">
        <f>0.5 - M9</f>
        <v>0.4988203921</v>
      </c>
      <c r="N11" t="str">
        <f>0.5 +M9</f>
        <v>0.5011796079</v>
      </c>
      <c r="O11" t="str">
        <f>0.5 -O9</f>
        <v>0.4958844957</v>
      </c>
      <c r="P11" t="str">
        <f>0.5 +O9</f>
        <v>0.5041155043</v>
      </c>
      <c r="R11" s="2" t="s">
        <v>39</v>
      </c>
    </row>
    <row r="12">
      <c r="A12" s="1" t="s">
        <v>40</v>
      </c>
      <c r="B12" s="3">
        <v>10660.0</v>
      </c>
      <c r="C12" s="3">
        <v>867.0</v>
      </c>
      <c r="D12" s="3">
        <v>196.0</v>
      </c>
      <c r="E12" s="3">
        <v>105.0</v>
      </c>
      <c r="F12" t="str">
        <f t="shared" si="1"/>
        <v>0.2260668973</v>
      </c>
      <c r="G12" t="str">
        <f>IF(F12 &gt; Experiment!F12, "control", "experiment")</f>
        <v>control</v>
      </c>
      <c r="H12" t="str">
        <f t="shared" si="2"/>
        <v>0.1211072664</v>
      </c>
      <c r="I12" t="str">
        <f>IF(H12 &gt; Experiment!H12, "control", "experiment")</f>
        <v>control</v>
      </c>
      <c r="M12" s="2" t="s">
        <v>41</v>
      </c>
      <c r="O12" s="2" t="s">
        <v>42</v>
      </c>
    </row>
    <row r="13">
      <c r="A13" s="1" t="s">
        <v>43</v>
      </c>
      <c r="B13" s="3">
        <v>9947.0</v>
      </c>
      <c r="C13" s="3">
        <v>838.0</v>
      </c>
      <c r="D13" s="3">
        <v>162.0</v>
      </c>
      <c r="E13" s="3">
        <v>92.0</v>
      </c>
      <c r="F13" t="str">
        <f t="shared" si="1"/>
        <v>0.1933174224</v>
      </c>
      <c r="G13" t="str">
        <f>IF(F13 &gt; Experiment!F13, "control", "experiment")</f>
        <v>control</v>
      </c>
      <c r="H13" t="str">
        <f t="shared" si="2"/>
        <v>0.1097852029</v>
      </c>
      <c r="I13" t="str">
        <f>IF(H13 &gt; Experiment!H13, "control", "experiment")</f>
        <v>control</v>
      </c>
      <c r="M13" t="str">
        <f>M3 / (M3 +M5)</f>
        <v>0.5006396669</v>
      </c>
      <c r="O13" t="str">
        <f>O3 / (O3 +O5)</f>
        <v>0.5004673474</v>
      </c>
      <c r="R13" s="2" t="s">
        <v>7</v>
      </c>
    </row>
    <row r="14">
      <c r="A14" s="1" t="s">
        <v>44</v>
      </c>
      <c r="B14" s="3">
        <v>8324.0</v>
      </c>
      <c r="C14" s="3">
        <v>665.0</v>
      </c>
      <c r="D14" s="3">
        <v>127.0</v>
      </c>
      <c r="E14" s="3">
        <v>56.0</v>
      </c>
      <c r="F14" t="str">
        <f t="shared" si="1"/>
        <v>0.1909774436</v>
      </c>
      <c r="G14" t="str">
        <f>IF(F14 &gt; Experiment!F14, "control", "experiment")</f>
        <v>control</v>
      </c>
      <c r="H14" t="str">
        <f t="shared" si="2"/>
        <v>0.08421052632</v>
      </c>
      <c r="I14" t="str">
        <f>IF(H14 &gt; Experiment!H14, "control", "experiment")</f>
        <v>experiment</v>
      </c>
      <c r="R14" s="2" t="s">
        <v>14</v>
      </c>
      <c r="S14" s="2" t="s">
        <v>45</v>
      </c>
      <c r="T14" s="2" t="s">
        <v>16</v>
      </c>
      <c r="U14" s="2" t="s">
        <v>46</v>
      </c>
    </row>
    <row r="15">
      <c r="A15" s="1" t="s">
        <v>47</v>
      </c>
      <c r="B15" s="3">
        <v>9434.0</v>
      </c>
      <c r="C15" s="3">
        <v>673.0</v>
      </c>
      <c r="D15" s="3">
        <v>220.0</v>
      </c>
      <c r="E15" s="3">
        <v>122.0</v>
      </c>
      <c r="F15" t="str">
        <f t="shared" si="1"/>
        <v>0.3268945022</v>
      </c>
      <c r="G15" t="str">
        <f>IF(F15 &gt; Experiment!F15, "control", "experiment")</f>
        <v>control</v>
      </c>
      <c r="H15" t="str">
        <f t="shared" si="2"/>
        <v>0.1812778603</v>
      </c>
      <c r="I15" t="str">
        <f>IF(H15 &gt; Experiment!H15, "control", "experiment")</f>
        <v>control</v>
      </c>
      <c r="R15" t="str">
        <f>R4</f>
        <v>17293</v>
      </c>
      <c r="S15" t="str">
        <f>SUM(E2:E24)</f>
        <v>2033</v>
      </c>
      <c r="T15" t="str">
        <f>T4</f>
        <v>17260</v>
      </c>
      <c r="U15" t="str">
        <f>SUM(Experiment!E2:E24)</f>
        <v>1945</v>
      </c>
    </row>
    <row r="16">
      <c r="A16" s="1" t="s">
        <v>48</v>
      </c>
      <c r="B16" s="3">
        <v>8687.0</v>
      </c>
      <c r="C16" s="3">
        <v>691.0</v>
      </c>
      <c r="D16" s="3">
        <v>176.0</v>
      </c>
      <c r="E16" s="3">
        <v>128.0</v>
      </c>
      <c r="F16" t="str">
        <f t="shared" si="1"/>
        <v>0.2547033285</v>
      </c>
      <c r="G16" t="str">
        <f>IF(F16 &gt; Experiment!F16, "control", "experiment")</f>
        <v>control</v>
      </c>
      <c r="H16" t="str">
        <f t="shared" si="2"/>
        <v>0.1852387844</v>
      </c>
      <c r="I16" t="str">
        <f>IF(H16 &gt; Experiment!H16, "control", "experiment")</f>
        <v>control</v>
      </c>
      <c r="R16" s="2" t="s">
        <v>22</v>
      </c>
      <c r="S16" s="2" t="s">
        <v>23</v>
      </c>
      <c r="T16" s="2" t="s">
        <v>24</v>
      </c>
    </row>
    <row r="17">
      <c r="A17" s="1" t="s">
        <v>49</v>
      </c>
      <c r="B17" s="3">
        <v>8896.0</v>
      </c>
      <c r="C17" s="3">
        <v>708.0</v>
      </c>
      <c r="D17" s="3">
        <v>161.0</v>
      </c>
      <c r="E17" s="3">
        <v>104.0</v>
      </c>
      <c r="F17" t="str">
        <f t="shared" si="1"/>
        <v>0.2274011299</v>
      </c>
      <c r="G17" t="str">
        <f>IF(F17 &gt; Experiment!F17, "control", "experiment")</f>
        <v>control</v>
      </c>
      <c r="H17" t="str">
        <f t="shared" si="2"/>
        <v>0.1468926554</v>
      </c>
      <c r="I17" t="str">
        <f>IF(H17 &gt; Experiment!H17, "control", "experiment")</f>
        <v>control</v>
      </c>
      <c r="R17" t="str">
        <f>(S15 +U15) / (R15 +T15 )</f>
        <v>0.1151274853</v>
      </c>
      <c r="S17" t="str">
        <f>U15/T15</f>
        <v>0.1126882966</v>
      </c>
      <c r="T17" t="str">
        <f>S15/R15</f>
        <v>0.1175620193</v>
      </c>
    </row>
    <row r="18">
      <c r="A18" s="1" t="s">
        <v>50</v>
      </c>
      <c r="B18" s="3">
        <v>9535.0</v>
      </c>
      <c r="C18" s="3">
        <v>759.0</v>
      </c>
      <c r="D18" s="3">
        <v>233.0</v>
      </c>
      <c r="E18" s="3">
        <v>124.0</v>
      </c>
      <c r="F18" t="str">
        <f t="shared" si="1"/>
        <v>0.3069828722</v>
      </c>
      <c r="G18" t="str">
        <f>IF(F18 &gt; Experiment!F18, "control", "experiment")</f>
        <v>control</v>
      </c>
      <c r="H18" t="str">
        <f t="shared" si="2"/>
        <v>0.163372859</v>
      </c>
      <c r="I18" t="str">
        <f>IF(H18 &gt; Experiment!H18, "control", "experiment")</f>
        <v>control</v>
      </c>
      <c r="R18" s="2" t="s">
        <v>29</v>
      </c>
      <c r="S18" s="2" t="s">
        <v>30</v>
      </c>
    </row>
    <row r="19">
      <c r="A19" s="1" t="s">
        <v>51</v>
      </c>
      <c r="B19" s="3">
        <v>9363.0</v>
      </c>
      <c r="C19" s="3">
        <v>736.0</v>
      </c>
      <c r="D19" s="3">
        <v>154.0</v>
      </c>
      <c r="E19" s="3">
        <v>91.0</v>
      </c>
      <c r="F19" t="str">
        <f t="shared" si="1"/>
        <v>0.2092391304</v>
      </c>
      <c r="G19" t="str">
        <f>IF(F19 &gt; Experiment!F19, "control", "experiment")</f>
        <v>experiment</v>
      </c>
      <c r="H19" t="str">
        <f t="shared" si="2"/>
        <v>0.1236413043</v>
      </c>
      <c r="I19" t="str">
        <f>IF(H19 &gt; Experiment!H19, "control", "experiment")</f>
        <v>experiment</v>
      </c>
      <c r="R19" t="str">
        <f>SQRT((R17 * (1 -R17)) * ((1/R15) + (1/T15)))</f>
        <v>0.003434133513</v>
      </c>
      <c r="S19" t="str">
        <f>S17 -T17</f>
        <v>-0.004873722675</v>
      </c>
    </row>
    <row r="20">
      <c r="A20" s="1" t="s">
        <v>52</v>
      </c>
      <c r="B20" s="3">
        <v>9327.0</v>
      </c>
      <c r="C20" s="3">
        <v>739.0</v>
      </c>
      <c r="D20" s="3">
        <v>196.0</v>
      </c>
      <c r="E20" s="3">
        <v>86.0</v>
      </c>
      <c r="F20" t="str">
        <f t="shared" si="1"/>
        <v>0.2652232747</v>
      </c>
      <c r="G20" t="str">
        <f>IF(F20 &gt; Experiment!F20, "control", "experiment")</f>
        <v>experiment</v>
      </c>
      <c r="H20" t="str">
        <f t="shared" si="2"/>
        <v>0.1163734777</v>
      </c>
      <c r="I20" t="str">
        <f>IF(H20 &gt; Experiment!H20, "control", "experiment")</f>
        <v>experiment</v>
      </c>
      <c r="R20" s="2" t="s">
        <v>35</v>
      </c>
      <c r="S20" s="2" t="s">
        <v>36</v>
      </c>
    </row>
    <row r="21">
      <c r="A21" s="1" t="s">
        <v>53</v>
      </c>
      <c r="B21" s="3">
        <v>9345.0</v>
      </c>
      <c r="C21" s="3">
        <v>734.0</v>
      </c>
      <c r="D21" s="3">
        <v>167.0</v>
      </c>
      <c r="E21" s="3">
        <v>75.0</v>
      </c>
      <c r="F21" t="str">
        <f t="shared" si="1"/>
        <v>0.227520436</v>
      </c>
      <c r="G21" t="str">
        <f>IF(F21 &gt; Experiment!F21, "control", "experiment")</f>
        <v>experiment</v>
      </c>
      <c r="H21" t="str">
        <f t="shared" si="2"/>
        <v>0.1021798365</v>
      </c>
      <c r="I21" t="str">
        <f>IF(H21 &gt; Experiment!H21, "control", "experiment")</f>
        <v>control</v>
      </c>
      <c r="R21" t="str">
        <f>R19 * 1.96</f>
        <v>0.006730901685</v>
      </c>
      <c r="S21" t="str">
        <f>S19 - R21</f>
        <v>-0.01160462436</v>
      </c>
      <c r="T21" t="str">
        <f> S19 +R21</f>
        <v>0.001857179011</v>
      </c>
    </row>
    <row r="22">
      <c r="A22" s="1" t="s">
        <v>54</v>
      </c>
      <c r="B22" s="3">
        <v>8890.0</v>
      </c>
      <c r="C22" s="3">
        <v>706.0</v>
      </c>
      <c r="D22" s="3">
        <v>174.0</v>
      </c>
      <c r="E22" s="3">
        <v>101.0</v>
      </c>
      <c r="F22" t="str">
        <f t="shared" si="1"/>
        <v>0.2464589235</v>
      </c>
      <c r="G22" t="str">
        <f>IF(F22 &gt; Experiment!F22, "control", "experiment")</f>
        <v>experiment</v>
      </c>
      <c r="H22" t="str">
        <f t="shared" si="2"/>
        <v>0.1430594901</v>
      </c>
      <c r="I22" t="str">
        <f>IF(H22 &gt; Experiment!H22, "control", "experiment")</f>
        <v>experiment</v>
      </c>
    </row>
    <row r="23">
      <c r="A23" s="1" t="s">
        <v>55</v>
      </c>
      <c r="B23" s="3">
        <v>8460.0</v>
      </c>
      <c r="C23" s="3">
        <v>681.0</v>
      </c>
      <c r="D23" s="3">
        <v>156.0</v>
      </c>
      <c r="E23" s="3">
        <v>93.0</v>
      </c>
      <c r="F23" t="str">
        <f t="shared" si="1"/>
        <v>0.2290748899</v>
      </c>
      <c r="G23" t="str">
        <f>IF(F23 &gt; Experiment!F23, "control", "experiment")</f>
        <v>control</v>
      </c>
      <c r="H23" t="str">
        <f t="shared" si="2"/>
        <v>0.1365638767</v>
      </c>
      <c r="I23" t="str">
        <f>IF(H23 &gt; Experiment!H23, "control", "experiment")</f>
        <v>experiment</v>
      </c>
    </row>
    <row r="24">
      <c r="A24" s="1" t="s">
        <v>56</v>
      </c>
      <c r="B24" s="3">
        <v>8836.0</v>
      </c>
      <c r="C24" s="3">
        <v>693.0</v>
      </c>
      <c r="D24" s="3">
        <v>206.0</v>
      </c>
      <c r="E24" s="3">
        <v>67.0</v>
      </c>
      <c r="F24" t="str">
        <f t="shared" si="1"/>
        <v>0.2972582973</v>
      </c>
      <c r="G24" t="str">
        <f>IF(F24 &gt; Experiment!F24, "control", "experiment")</f>
        <v>control</v>
      </c>
      <c r="H24" t="str">
        <f t="shared" si="2"/>
        <v>0.09668109668</v>
      </c>
      <c r="I24" t="str">
        <f>IF(H24 &gt; Experiment!H24, "control", "experiment")</f>
        <v>experiment</v>
      </c>
    </row>
    <row r="25">
      <c r="A25" s="1" t="s">
        <v>57</v>
      </c>
      <c r="B25" s="3">
        <v>9437.0</v>
      </c>
      <c r="C25" s="3">
        <v>788.0</v>
      </c>
      <c r="D25" s="1"/>
      <c r="E25" s="4"/>
    </row>
    <row r="26">
      <c r="A26" s="1" t="s">
        <v>58</v>
      </c>
      <c r="B26" s="3">
        <v>9420.0</v>
      </c>
      <c r="C26" s="3">
        <v>781.0</v>
      </c>
      <c r="D26" s="1"/>
      <c r="E26" s="4"/>
    </row>
    <row r="27">
      <c r="A27" s="1" t="s">
        <v>59</v>
      </c>
      <c r="B27" s="3">
        <v>9570.0</v>
      </c>
      <c r="C27" s="3">
        <v>805.0</v>
      </c>
      <c r="D27" s="1"/>
      <c r="E27" s="4"/>
    </row>
    <row r="28">
      <c r="A28" s="1" t="s">
        <v>60</v>
      </c>
      <c r="B28" s="3">
        <v>9921.0</v>
      </c>
      <c r="C28" s="3">
        <v>830.0</v>
      </c>
      <c r="D28" s="1"/>
      <c r="E28" s="4"/>
    </row>
    <row r="29">
      <c r="A29" s="1" t="s">
        <v>61</v>
      </c>
      <c r="B29" s="3">
        <v>9424.0</v>
      </c>
      <c r="C29" s="3">
        <v>781.0</v>
      </c>
      <c r="D29" s="1"/>
      <c r="E29" s="4"/>
    </row>
    <row r="30">
      <c r="A30" s="1" t="s">
        <v>62</v>
      </c>
      <c r="B30" s="3">
        <v>9010.0</v>
      </c>
      <c r="C30" s="3">
        <v>756.0</v>
      </c>
      <c r="D30" s="1"/>
      <c r="E30" s="4"/>
    </row>
    <row r="31">
      <c r="A31" s="1" t="s">
        <v>63</v>
      </c>
      <c r="B31" s="3">
        <v>9656.0</v>
      </c>
      <c r="C31" s="3">
        <v>825.0</v>
      </c>
      <c r="D31" s="1"/>
      <c r="E31" s="4"/>
    </row>
    <row r="32">
      <c r="A32" s="1" t="s">
        <v>64</v>
      </c>
      <c r="B32" s="3">
        <v>10419.0</v>
      </c>
      <c r="C32" s="3">
        <v>874.0</v>
      </c>
      <c r="D32" s="1"/>
      <c r="E32" s="4"/>
    </row>
    <row r="33">
      <c r="A33" s="1" t="s">
        <v>65</v>
      </c>
      <c r="B33" s="3">
        <v>9880.0</v>
      </c>
      <c r="C33" s="3">
        <v>830.0</v>
      </c>
      <c r="D33" s="1"/>
      <c r="E33" s="4"/>
    </row>
    <row r="34">
      <c r="A34" s="1" t="s">
        <v>66</v>
      </c>
      <c r="B34" s="3">
        <v>10134.0</v>
      </c>
      <c r="C34" s="3">
        <v>801.0</v>
      </c>
      <c r="D34" s="1"/>
      <c r="E34" s="4"/>
    </row>
    <row r="35">
      <c r="A35" s="1" t="s">
        <v>67</v>
      </c>
      <c r="B35" s="3">
        <v>9717.0</v>
      </c>
      <c r="C35" s="3">
        <v>814.0</v>
      </c>
      <c r="D35" s="1"/>
      <c r="E35" s="4"/>
    </row>
    <row r="36">
      <c r="A36" s="1" t="s">
        <v>68</v>
      </c>
      <c r="B36" s="3">
        <v>9192.0</v>
      </c>
      <c r="C36" s="3">
        <v>735.0</v>
      </c>
      <c r="D36" s="1"/>
      <c r="E36" s="4"/>
    </row>
    <row r="37">
      <c r="A37" s="1" t="s">
        <v>69</v>
      </c>
      <c r="B37" s="3">
        <v>8630.0</v>
      </c>
      <c r="C37" s="3">
        <v>743.0</v>
      </c>
      <c r="D37" s="1"/>
      <c r="E37" s="4"/>
    </row>
    <row r="38">
      <c r="A38" s="1" t="s">
        <v>70</v>
      </c>
      <c r="B38" s="3">
        <v>8970.0</v>
      </c>
      <c r="C38" s="3">
        <v>722.0</v>
      </c>
      <c r="D38" s="1"/>
      <c r="E38" s="4"/>
    </row>
    <row r="39">
      <c r="A39" s="1"/>
      <c r="B39" s="3"/>
      <c r="C39" s="3"/>
      <c r="D39" s="1"/>
      <c r="E39" s="4"/>
    </row>
    <row r="40">
      <c r="A40" s="1"/>
      <c r="B40" s="3"/>
      <c r="C40" s="3"/>
      <c r="D40" s="1"/>
      <c r="E4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2" t="s">
        <v>7</v>
      </c>
    </row>
    <row r="2">
      <c r="A2" s="1" t="s">
        <v>10</v>
      </c>
      <c r="B2" s="3">
        <v>7716.0</v>
      </c>
      <c r="C2" s="3">
        <v>686.0</v>
      </c>
      <c r="D2" s="3">
        <v>105.0</v>
      </c>
      <c r="E2" s="3">
        <v>34.0</v>
      </c>
      <c r="F2" t="str">
        <f t="shared" ref="F2:F24" si="1">D2/C2</f>
        <v>0.1530612245</v>
      </c>
      <c r="H2" t="str">
        <f t="shared" ref="H2:H24" si="2">E2/C2</f>
        <v>0.04956268222</v>
      </c>
    </row>
    <row r="3">
      <c r="A3" s="1" t="s">
        <v>13</v>
      </c>
      <c r="B3" s="3">
        <v>9288.0</v>
      </c>
      <c r="C3" s="3">
        <v>785.0</v>
      </c>
      <c r="D3" s="3">
        <v>116.0</v>
      </c>
      <c r="E3" s="3">
        <v>91.0</v>
      </c>
      <c r="F3" t="str">
        <f t="shared" si="1"/>
        <v>0.1477707006</v>
      </c>
      <c r="H3" t="str">
        <f t="shared" si="2"/>
        <v>0.1159235669</v>
      </c>
    </row>
    <row r="4">
      <c r="A4" s="1" t="s">
        <v>18</v>
      </c>
      <c r="B4" s="3">
        <v>10480.0</v>
      </c>
      <c r="C4" s="3">
        <v>884.0</v>
      </c>
      <c r="D4" s="3">
        <v>145.0</v>
      </c>
      <c r="E4" s="3">
        <v>79.0</v>
      </c>
      <c r="F4" t="str">
        <f t="shared" si="1"/>
        <v>0.1640271493</v>
      </c>
      <c r="H4" t="str">
        <f t="shared" si="2"/>
        <v>0.08936651584</v>
      </c>
    </row>
    <row r="5">
      <c r="A5" s="1" t="s">
        <v>21</v>
      </c>
      <c r="B5" s="3">
        <v>9867.0</v>
      </c>
      <c r="C5" s="3">
        <v>827.0</v>
      </c>
      <c r="D5" s="3">
        <v>138.0</v>
      </c>
      <c r="E5" s="3">
        <v>92.0</v>
      </c>
      <c r="F5" t="str">
        <f t="shared" si="1"/>
        <v>0.1668681983</v>
      </c>
      <c r="H5" t="str">
        <f t="shared" si="2"/>
        <v>0.1112454655</v>
      </c>
    </row>
    <row r="6">
      <c r="A6" s="1" t="s">
        <v>25</v>
      </c>
      <c r="B6" s="3">
        <v>9793.0</v>
      </c>
      <c r="C6" s="3">
        <v>832.0</v>
      </c>
      <c r="D6" s="3">
        <v>140.0</v>
      </c>
      <c r="E6" s="3">
        <v>94.0</v>
      </c>
      <c r="F6" t="str">
        <f t="shared" si="1"/>
        <v>0.1682692308</v>
      </c>
      <c r="H6" t="str">
        <f t="shared" si="2"/>
        <v>0.1129807692</v>
      </c>
    </row>
    <row r="7">
      <c r="A7" s="1" t="s">
        <v>28</v>
      </c>
      <c r="B7" s="3">
        <v>9500.0</v>
      </c>
      <c r="C7" s="3">
        <v>788.0</v>
      </c>
      <c r="D7" s="3">
        <v>129.0</v>
      </c>
      <c r="E7" s="3">
        <v>61.0</v>
      </c>
      <c r="F7" t="str">
        <f t="shared" si="1"/>
        <v>0.1637055838</v>
      </c>
      <c r="H7" t="str">
        <f t="shared" si="2"/>
        <v>0.07741116751</v>
      </c>
    </row>
    <row r="8">
      <c r="A8" s="1" t="s">
        <v>31</v>
      </c>
      <c r="B8" s="3">
        <v>9088.0</v>
      </c>
      <c r="C8" s="3">
        <v>780.0</v>
      </c>
      <c r="D8" s="3">
        <v>127.0</v>
      </c>
      <c r="E8" s="3">
        <v>44.0</v>
      </c>
      <c r="F8" t="str">
        <f t="shared" si="1"/>
        <v>0.1628205128</v>
      </c>
      <c r="H8" t="str">
        <f t="shared" si="2"/>
        <v>0.05641025641</v>
      </c>
    </row>
    <row r="9">
      <c r="A9" s="1" t="s">
        <v>34</v>
      </c>
      <c r="B9" s="3">
        <v>7664.0</v>
      </c>
      <c r="C9" s="3">
        <v>652.0</v>
      </c>
      <c r="D9" s="3">
        <v>94.0</v>
      </c>
      <c r="E9" s="3">
        <v>62.0</v>
      </c>
      <c r="F9" t="str">
        <f t="shared" si="1"/>
        <v>0.1441717791</v>
      </c>
      <c r="H9" t="str">
        <f t="shared" si="2"/>
        <v>0.09509202454</v>
      </c>
    </row>
    <row r="10">
      <c r="A10" s="1" t="s">
        <v>37</v>
      </c>
      <c r="B10" s="3">
        <v>8434.0</v>
      </c>
      <c r="C10" s="3">
        <v>697.0</v>
      </c>
      <c r="D10" s="3">
        <v>120.0</v>
      </c>
      <c r="E10" s="3">
        <v>77.0</v>
      </c>
      <c r="F10" t="str">
        <f t="shared" si="1"/>
        <v>0.1721664275</v>
      </c>
      <c r="H10" t="str">
        <f t="shared" si="2"/>
        <v>0.1104734577</v>
      </c>
    </row>
    <row r="11">
      <c r="A11" s="1" t="s">
        <v>38</v>
      </c>
      <c r="B11" s="3">
        <v>10496.0</v>
      </c>
      <c r="C11" s="3">
        <v>860.0</v>
      </c>
      <c r="D11" s="3">
        <v>153.0</v>
      </c>
      <c r="E11" s="3">
        <v>98.0</v>
      </c>
      <c r="F11" t="str">
        <f t="shared" si="1"/>
        <v>0.1779069767</v>
      </c>
      <c r="H11" t="str">
        <f t="shared" si="2"/>
        <v>0.1139534884</v>
      </c>
    </row>
    <row r="12">
      <c r="A12" s="1" t="s">
        <v>40</v>
      </c>
      <c r="B12" s="3">
        <v>10551.0</v>
      </c>
      <c r="C12" s="3">
        <v>864.0</v>
      </c>
      <c r="D12" s="3">
        <v>143.0</v>
      </c>
      <c r="E12" s="3">
        <v>71.0</v>
      </c>
      <c r="F12" t="str">
        <f t="shared" si="1"/>
        <v>0.1655092593</v>
      </c>
      <c r="H12" t="str">
        <f t="shared" si="2"/>
        <v>0.08217592593</v>
      </c>
    </row>
    <row r="13">
      <c r="A13" s="1" t="s">
        <v>43</v>
      </c>
      <c r="B13" s="3">
        <v>9737.0</v>
      </c>
      <c r="C13" s="3">
        <v>801.0</v>
      </c>
      <c r="D13" s="3">
        <v>128.0</v>
      </c>
      <c r="E13" s="3">
        <v>70.0</v>
      </c>
      <c r="F13" t="str">
        <f t="shared" si="1"/>
        <v>0.1598002497</v>
      </c>
      <c r="H13" t="str">
        <f t="shared" si="2"/>
        <v>0.08739076155</v>
      </c>
    </row>
    <row r="14">
      <c r="A14" s="1" t="s">
        <v>44</v>
      </c>
      <c r="B14" s="3">
        <v>8176.0</v>
      </c>
      <c r="C14" s="3">
        <v>642.0</v>
      </c>
      <c r="D14" s="3">
        <v>122.0</v>
      </c>
      <c r="E14" s="3">
        <v>68.0</v>
      </c>
      <c r="F14" t="str">
        <f t="shared" si="1"/>
        <v>0.1900311526</v>
      </c>
      <c r="H14" t="str">
        <f t="shared" si="2"/>
        <v>0.1059190031</v>
      </c>
    </row>
    <row r="15">
      <c r="A15" s="1" t="s">
        <v>47</v>
      </c>
      <c r="B15" s="3">
        <v>9402.0</v>
      </c>
      <c r="C15" s="3">
        <v>697.0</v>
      </c>
      <c r="D15" s="3">
        <v>194.0</v>
      </c>
      <c r="E15" s="3">
        <v>94.0</v>
      </c>
      <c r="F15" t="str">
        <f t="shared" si="1"/>
        <v>0.2783357245</v>
      </c>
      <c r="H15" t="str">
        <f t="shared" si="2"/>
        <v>0.1348637016</v>
      </c>
    </row>
    <row r="16">
      <c r="A16" s="1" t="s">
        <v>48</v>
      </c>
      <c r="B16" s="3">
        <v>8669.0</v>
      </c>
      <c r="C16" s="3">
        <v>669.0</v>
      </c>
      <c r="D16" s="3">
        <v>127.0</v>
      </c>
      <c r="E16" s="3">
        <v>81.0</v>
      </c>
      <c r="F16" t="str">
        <f t="shared" si="1"/>
        <v>0.1898355755</v>
      </c>
      <c r="H16" t="str">
        <f t="shared" si="2"/>
        <v>0.1210762332</v>
      </c>
    </row>
    <row r="17">
      <c r="A17" s="1" t="s">
        <v>49</v>
      </c>
      <c r="B17" s="3">
        <v>8881.0</v>
      </c>
      <c r="C17" s="3">
        <v>693.0</v>
      </c>
      <c r="D17" s="3">
        <v>153.0</v>
      </c>
      <c r="E17" s="3">
        <v>101.0</v>
      </c>
      <c r="F17" t="str">
        <f t="shared" si="1"/>
        <v>0.2207792208</v>
      </c>
      <c r="H17" t="str">
        <f t="shared" si="2"/>
        <v>0.1457431457</v>
      </c>
    </row>
    <row r="18">
      <c r="A18" s="1" t="s">
        <v>50</v>
      </c>
      <c r="B18" s="3">
        <v>9655.0</v>
      </c>
      <c r="C18" s="3">
        <v>771.0</v>
      </c>
      <c r="D18" s="3">
        <v>213.0</v>
      </c>
      <c r="E18" s="3">
        <v>119.0</v>
      </c>
      <c r="F18" t="str">
        <f t="shared" si="1"/>
        <v>0.2762645914</v>
      </c>
      <c r="H18" t="str">
        <f t="shared" si="2"/>
        <v>0.1543450065</v>
      </c>
    </row>
    <row r="19">
      <c r="A19" s="1" t="s">
        <v>51</v>
      </c>
      <c r="B19" s="3">
        <v>9396.0</v>
      </c>
      <c r="C19" s="3">
        <v>736.0</v>
      </c>
      <c r="D19" s="3">
        <v>162.0</v>
      </c>
      <c r="E19" s="3">
        <v>120.0</v>
      </c>
      <c r="F19" t="str">
        <f t="shared" si="1"/>
        <v>0.2201086957</v>
      </c>
      <c r="H19" t="str">
        <f t="shared" si="2"/>
        <v>0.1630434783</v>
      </c>
    </row>
    <row r="20">
      <c r="A20" s="1" t="s">
        <v>52</v>
      </c>
      <c r="B20" s="3">
        <v>9262.0</v>
      </c>
      <c r="C20" s="3">
        <v>727.0</v>
      </c>
      <c r="D20" s="3">
        <v>201.0</v>
      </c>
      <c r="E20" s="3">
        <v>96.0</v>
      </c>
      <c r="F20" t="str">
        <f t="shared" si="1"/>
        <v>0.2764786795</v>
      </c>
      <c r="H20" t="str">
        <f t="shared" si="2"/>
        <v>0.1320495186</v>
      </c>
    </row>
    <row r="21">
      <c r="A21" s="1" t="s">
        <v>53</v>
      </c>
      <c r="B21" s="3">
        <v>9308.0</v>
      </c>
      <c r="C21" s="3">
        <v>728.0</v>
      </c>
      <c r="D21" s="3">
        <v>207.0</v>
      </c>
      <c r="E21" s="3">
        <v>67.0</v>
      </c>
      <c r="F21" t="str">
        <f t="shared" si="1"/>
        <v>0.2843406593</v>
      </c>
      <c r="H21" t="str">
        <f t="shared" si="2"/>
        <v>0.09203296703</v>
      </c>
    </row>
    <row r="22">
      <c r="A22" s="1" t="s">
        <v>54</v>
      </c>
      <c r="B22" s="3">
        <v>8715.0</v>
      </c>
      <c r="C22" s="3">
        <v>722.0</v>
      </c>
      <c r="D22" s="3">
        <v>182.0</v>
      </c>
      <c r="E22" s="3">
        <v>123.0</v>
      </c>
      <c r="F22" t="str">
        <f t="shared" si="1"/>
        <v>0.2520775623</v>
      </c>
      <c r="H22" t="str">
        <f t="shared" si="2"/>
        <v>0.1703601108</v>
      </c>
    </row>
    <row r="23">
      <c r="A23" s="1" t="s">
        <v>55</v>
      </c>
      <c r="B23" s="3">
        <v>8448.0</v>
      </c>
      <c r="C23" s="3">
        <v>695.0</v>
      </c>
      <c r="D23" s="3">
        <v>142.0</v>
      </c>
      <c r="E23" s="3">
        <v>100.0</v>
      </c>
      <c r="F23" t="str">
        <f t="shared" si="1"/>
        <v>0.2043165468</v>
      </c>
      <c r="H23" t="str">
        <f t="shared" si="2"/>
        <v>0.1438848921</v>
      </c>
    </row>
    <row r="24">
      <c r="A24" s="1" t="s">
        <v>56</v>
      </c>
      <c r="B24" s="3">
        <v>8836.0</v>
      </c>
      <c r="C24" s="3">
        <v>724.0</v>
      </c>
      <c r="D24" s="3">
        <v>182.0</v>
      </c>
      <c r="E24" s="3">
        <v>103.0</v>
      </c>
      <c r="F24" t="str">
        <f t="shared" si="1"/>
        <v>0.2513812155</v>
      </c>
      <c r="H24" t="str">
        <f t="shared" si="2"/>
        <v>0.1422651934</v>
      </c>
    </row>
    <row r="25">
      <c r="A25" s="1" t="s">
        <v>57</v>
      </c>
      <c r="B25" s="3">
        <v>9359.0</v>
      </c>
      <c r="C25" s="3">
        <v>789.0</v>
      </c>
      <c r="D25" s="4"/>
      <c r="E25" s="4"/>
    </row>
    <row r="26">
      <c r="A26" s="1" t="s">
        <v>58</v>
      </c>
      <c r="B26" s="3">
        <v>9427.0</v>
      </c>
      <c r="C26" s="3">
        <v>743.0</v>
      </c>
      <c r="D26" s="4"/>
      <c r="E26" s="4"/>
    </row>
    <row r="27">
      <c r="A27" s="1" t="s">
        <v>59</v>
      </c>
      <c r="B27" s="3">
        <v>9633.0</v>
      </c>
      <c r="C27" s="3">
        <v>808.0</v>
      </c>
      <c r="D27" s="4"/>
      <c r="E27" s="4"/>
    </row>
    <row r="28">
      <c r="A28" s="1" t="s">
        <v>60</v>
      </c>
      <c r="B28" s="3">
        <v>9842.0</v>
      </c>
      <c r="C28" s="3">
        <v>831.0</v>
      </c>
      <c r="D28" s="4"/>
      <c r="E28" s="4"/>
    </row>
    <row r="29">
      <c r="A29" s="1" t="s">
        <v>61</v>
      </c>
      <c r="B29" s="3">
        <v>9272.0</v>
      </c>
      <c r="C29" s="3">
        <v>767.0</v>
      </c>
      <c r="D29" s="4"/>
      <c r="E29" s="4"/>
    </row>
    <row r="30">
      <c r="A30" s="1" t="s">
        <v>62</v>
      </c>
      <c r="B30" s="3">
        <v>8969.0</v>
      </c>
      <c r="C30" s="3">
        <v>760.0</v>
      </c>
      <c r="D30" s="4"/>
      <c r="E30" s="4"/>
    </row>
    <row r="31">
      <c r="A31" s="1" t="s">
        <v>63</v>
      </c>
      <c r="B31" s="3">
        <v>9697.0</v>
      </c>
      <c r="C31" s="3">
        <v>850.0</v>
      </c>
      <c r="D31" s="4"/>
      <c r="E31" s="4"/>
    </row>
    <row r="32">
      <c r="A32" s="1" t="s">
        <v>64</v>
      </c>
      <c r="B32" s="3">
        <v>10445.0</v>
      </c>
      <c r="C32" s="3">
        <v>851.0</v>
      </c>
      <c r="D32" s="4"/>
      <c r="E32" s="4"/>
    </row>
    <row r="33">
      <c r="A33" s="1" t="s">
        <v>65</v>
      </c>
      <c r="B33" s="3">
        <v>9931.0</v>
      </c>
      <c r="C33" s="3">
        <v>831.0</v>
      </c>
      <c r="D33" s="4"/>
      <c r="E33" s="4"/>
    </row>
    <row r="34">
      <c r="A34" s="1" t="s">
        <v>66</v>
      </c>
      <c r="B34" s="3">
        <v>10042.0</v>
      </c>
      <c r="C34" s="3">
        <v>802.0</v>
      </c>
      <c r="D34" s="4"/>
      <c r="E34" s="4"/>
    </row>
    <row r="35">
      <c r="A35" s="1" t="s">
        <v>67</v>
      </c>
      <c r="B35" s="3">
        <v>9721.0</v>
      </c>
      <c r="C35" s="3">
        <v>829.0</v>
      </c>
      <c r="D35" s="4"/>
      <c r="E35" s="4"/>
    </row>
    <row r="36">
      <c r="A36" s="1" t="s">
        <v>68</v>
      </c>
      <c r="B36" s="3">
        <v>9304.0</v>
      </c>
      <c r="C36" s="3">
        <v>770.0</v>
      </c>
      <c r="D36" s="4"/>
      <c r="E36" s="4"/>
    </row>
    <row r="37">
      <c r="A37" s="1" t="s">
        <v>69</v>
      </c>
      <c r="B37" s="3">
        <v>8668.0</v>
      </c>
      <c r="C37" s="3">
        <v>724.0</v>
      </c>
      <c r="D37" s="4"/>
      <c r="E37" s="4"/>
    </row>
    <row r="38">
      <c r="A38" s="1" t="s">
        <v>70</v>
      </c>
      <c r="B38" s="3">
        <v>8988.0</v>
      </c>
      <c r="C38" s="3">
        <v>710.0</v>
      </c>
      <c r="D38" s="4"/>
      <c r="E38" s="4"/>
    </row>
  </sheetData>
  <drawing r:id="rId1"/>
</worksheet>
</file>