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backupFile="1"/>
  <mc:AlternateContent xmlns:mc="http://schemas.openxmlformats.org/markup-compatibility/2006">
    <mc:Choice Requires="x15">
      <x15ac:absPath xmlns:x15ac="http://schemas.microsoft.com/office/spreadsheetml/2010/11/ac" url="C:\personal\Projects\Astro\Utils\Excel\"/>
    </mc:Choice>
  </mc:AlternateContent>
  <bookViews>
    <workbookView xWindow="240" yWindow="315" windowWidth="18510" windowHeight="9960" tabRatio="500" activeTab="1"/>
  </bookViews>
  <sheets>
    <sheet name="Student" sheetId="11" r:id="rId1"/>
    <sheet name="Photometry1" sheetId="12" r:id="rId2"/>
  </sheets>
  <calcPr calcId="162913"/>
</workbook>
</file>

<file path=xl/calcChain.xml><?xml version="1.0" encoding="utf-8"?>
<calcChain xmlns="http://schemas.openxmlformats.org/spreadsheetml/2006/main">
  <c r="O38" i="12" l="1"/>
  <c r="P38" i="12"/>
  <c r="O39" i="12"/>
  <c r="P39" i="12"/>
  <c r="O40" i="12"/>
  <c r="P40" i="12"/>
  <c r="O41" i="12"/>
  <c r="P41" i="12"/>
  <c r="O42" i="12"/>
  <c r="P42" i="12"/>
  <c r="O43" i="12"/>
  <c r="P43" i="12"/>
  <c r="O44" i="12"/>
  <c r="P44" i="12"/>
  <c r="O45" i="12"/>
  <c r="P45" i="12"/>
  <c r="O46" i="12"/>
  <c r="P46" i="12"/>
  <c r="O47" i="12"/>
  <c r="P47" i="12"/>
  <c r="O48" i="12"/>
  <c r="P48" i="12"/>
  <c r="B18" i="12"/>
  <c r="B28" i="12"/>
  <c r="P37" i="12"/>
  <c r="O37" i="12"/>
  <c r="B26" i="12"/>
  <c r="B29" i="12"/>
  <c r="B25" i="12" l="1"/>
  <c r="B27" i="12" s="1"/>
  <c r="B24" i="12"/>
  <c r="B23" i="12" s="1"/>
  <c r="B22" i="12"/>
</calcChain>
</file>

<file path=xl/comments1.xml><?xml version="1.0" encoding="utf-8"?>
<comments xmlns="http://schemas.openxmlformats.org/spreadsheetml/2006/main">
  <authors>
    <author>Pyatnytskyy, Maksym (GfK)</author>
  </authors>
  <commentList>
    <comment ref="B2" authorId="0" shapeId="0">
      <text>
        <r>
          <rPr>
            <b/>
            <sz val="9"/>
            <color indexed="81"/>
            <rFont val="Tahoma"/>
            <family val="2"/>
            <charset val="204"/>
          </rPr>
          <t>Put information about observer, observation place etc. here</t>
        </r>
      </text>
    </comment>
    <comment ref="B16" authorId="0" shapeId="0">
      <text>
        <r>
          <rPr>
            <b/>
            <sz val="9"/>
            <color indexed="81"/>
            <rFont val="Tahoma"/>
            <family val="2"/>
            <charset val="204"/>
          </rPr>
          <t>Information concerning target object, time of observation and filter</t>
        </r>
        <r>
          <rPr>
            <sz val="9"/>
            <color indexed="81"/>
            <rFont val="Tahoma"/>
            <family val="2"/>
            <charset val="204"/>
          </rPr>
          <t xml:space="preserve">
</t>
        </r>
      </text>
    </comment>
    <comment ref="B22" authorId="0" shapeId="0">
      <text>
        <r>
          <rPr>
            <b/>
            <sz val="9"/>
            <color indexed="81"/>
            <rFont val="Tahoma"/>
            <family val="2"/>
            <charset val="204"/>
          </rPr>
          <t>Calculated Stardatized Magnitude, averaged by all comp stars</t>
        </r>
      </text>
    </comment>
    <comment ref="A33" authorId="0" shapeId="0">
      <text>
        <r>
          <rPr>
            <b/>
            <sz val="9"/>
            <color indexed="81"/>
            <rFont val="Tahoma"/>
            <family val="2"/>
            <charset val="204"/>
          </rPr>
          <t>Only columns marked "Mandatory" must be filled to perform calculations.
Other columns in the left part of the table are entitled according to information which IRIS photometry procedure provides.
Use IPMP.exe utility to parse IRIS output.
The first row contains measurement of Target variable star.
The second row (not required) contains Check-star information.
Subsequent rows should contain information about comparison stars</t>
        </r>
      </text>
    </comment>
  </commentList>
</comments>
</file>

<file path=xl/sharedStrings.xml><?xml version="1.0" encoding="utf-8"?>
<sst xmlns="http://schemas.openxmlformats.org/spreadsheetml/2006/main" count="78" uniqueCount="75">
  <si>
    <t>#TARGET STDDEV</t>
  </si>
  <si>
    <t>N of comp star</t>
  </si>
  <si>
    <t>Phot mode</t>
  </si>
  <si>
    <t>X</t>
  </si>
  <si>
    <t>Y</t>
  </si>
  <si>
    <t>Pixel number in the inner circle</t>
  </si>
  <si>
    <t>Pixel number for background evaluation</t>
  </si>
  <si>
    <t>Intensity</t>
  </si>
  <si>
    <t>Background mean level</t>
  </si>
  <si>
    <t>#TARGET</t>
  </si>
  <si>
    <t>Comment</t>
  </si>
  <si>
    <t>Observer</t>
  </si>
  <si>
    <t>Time Zone</t>
  </si>
  <si>
    <t>PMAK</t>
  </si>
  <si>
    <t>Photometry Software</t>
  </si>
  <si>
    <t>AAVSO CHART</t>
  </si>
  <si>
    <t>#Star</t>
  </si>
  <si>
    <t>AAVSO ID</t>
  </si>
  <si>
    <t>RA</t>
  </si>
  <si>
    <t>DEC</t>
  </si>
  <si>
    <t>Observatory Coordinates (deg)</t>
  </si>
  <si>
    <t>Target variable star</t>
  </si>
  <si>
    <t>Check star</t>
  </si>
  <si>
    <t>Target Object</t>
  </si>
  <si>
    <t>TIME of observation (UT)</t>
  </si>
  <si>
    <t>TIME of observation (JD)</t>
  </si>
  <si>
    <t>#TARGET Error</t>
  </si>
  <si>
    <t>N</t>
  </si>
  <si>
    <t>0,95</t>
  </si>
  <si>
    <t>0,99</t>
  </si>
  <si>
    <t>Mandatory</t>
  </si>
  <si>
    <t>Calculated</t>
  </si>
  <si>
    <t>Target Standartized Magniture</t>
  </si>
  <si>
    <t>Check Standartized Magniture</t>
  </si>
  <si>
    <t>#CHECK Average St. Mag.</t>
  </si>
  <si>
    <t>#CHECK St.Mag - Catalog Mag.</t>
  </si>
  <si>
    <t>#CHECK Catalog Mag.</t>
  </si>
  <si>
    <t>Instrumental Magnitude</t>
  </si>
  <si>
    <t>Filter</t>
  </si>
  <si>
    <t>TG</t>
  </si>
  <si>
    <t>Data table</t>
  </si>
  <si>
    <t>Student's factor</t>
  </si>
  <si>
    <t>Catalog Magnitude</t>
  </si>
  <si>
    <t>#148</t>
  </si>
  <si>
    <t>#TARGET Avg St.Mag.</t>
  </si>
  <si>
    <t>StarN</t>
  </si>
  <si>
    <t>#132</t>
  </si>
  <si>
    <t>000-BML-310</t>
  </si>
  <si>
    <t>#128</t>
  </si>
  <si>
    <t>#134</t>
  </si>
  <si>
    <t>#119</t>
  </si>
  <si>
    <t>#139</t>
  </si>
  <si>
    <t>#131</t>
  </si>
  <si>
    <t>#144</t>
  </si>
  <si>
    <t>#114</t>
  </si>
  <si>
    <t>Romanov V4</t>
  </si>
  <si>
    <t>IRIS</t>
  </si>
  <si>
    <t>10x32s</t>
  </si>
  <si>
    <t>defocus</t>
  </si>
  <si>
    <t>ISO 800</t>
  </si>
  <si>
    <t>Comment1</t>
  </si>
  <si>
    <t>Comment2</t>
  </si>
  <si>
    <t>Comment3</t>
  </si>
  <si>
    <t>Comment4</t>
  </si>
  <si>
    <t>Comment5</t>
  </si>
  <si>
    <t>Telescope</t>
  </si>
  <si>
    <t>Camera</t>
  </si>
  <si>
    <t>X21268DX</t>
  </si>
  <si>
    <t xml:space="preserve">  Latitude</t>
  </si>
  <si>
    <t xml:space="preserve">  Longitude</t>
  </si>
  <si>
    <t>SkyWatcher 15075 OTAW</t>
  </si>
  <si>
    <t>Canon EOS 600D</t>
  </si>
  <si>
    <t>IRIS data -- not needed</t>
  </si>
  <si>
    <t>radii 11/17/29 median background</t>
  </si>
  <si>
    <t>T~-1*C, haze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</si>
</sst>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000"/>
    <numFmt numFmtId="166" formatCode="0.0000000"/>
  </numFmts>
  <fonts count="26" x14ac:knownFonts="1">
    <font>
      <sz val="10"/>
      <color indexed="8"/>
      <name val="Arial"/>
      <charset val="204"/>
    </font>
    <font>
      <sz val="10"/>
      <color indexed="8"/>
      <name val="Arial"/>
      <family val="2"/>
      <charset val="204"/>
    </font>
    <font>
      <sz val="10"/>
      <color indexed="8"/>
      <name val="Arial"/>
      <family val="2"/>
      <charset val="204"/>
    </font>
    <font>
      <sz val="11"/>
      <color indexed="8"/>
      <name val="Calibri"/>
      <family val="2"/>
      <charset val="204"/>
    </font>
    <font>
      <sz val="11"/>
      <color indexed="11"/>
      <name val="Calibri"/>
      <family val="2"/>
      <charset val="204"/>
    </font>
    <font>
      <b/>
      <sz val="11"/>
      <color indexed="8"/>
      <name val="Calibri"/>
      <family val="2"/>
      <charset val="204"/>
    </font>
    <font>
      <b/>
      <sz val="18"/>
      <color indexed="62"/>
      <name val="Cambria"/>
      <family val="1"/>
      <charset val="204"/>
    </font>
    <font>
      <b/>
      <sz val="15"/>
      <color indexed="62"/>
      <name val="Calibri"/>
      <family val="2"/>
      <charset val="204"/>
    </font>
    <font>
      <b/>
      <sz val="13"/>
      <color indexed="62"/>
      <name val="Calibri"/>
      <family val="2"/>
      <charset val="204"/>
    </font>
    <font>
      <b/>
      <sz val="11"/>
      <color indexed="62"/>
      <name val="Calibri"/>
      <family val="2"/>
      <charset val="204"/>
    </font>
    <font>
      <sz val="11"/>
      <color indexed="12"/>
      <name val="Calibri"/>
      <family val="2"/>
      <charset val="204"/>
    </font>
    <font>
      <sz val="11"/>
      <color indexed="36"/>
      <name val="Calibri"/>
      <family val="2"/>
      <charset val="204"/>
    </font>
    <font>
      <sz val="11"/>
      <color indexed="60"/>
      <name val="Calibri"/>
      <family val="2"/>
      <charset val="204"/>
    </font>
    <font>
      <sz val="11"/>
      <color indexed="62"/>
      <name val="Calibri"/>
      <family val="2"/>
      <charset val="204"/>
    </font>
    <font>
      <b/>
      <sz val="11"/>
      <color indexed="20"/>
      <name val="Calibri"/>
      <family val="2"/>
      <charset val="204"/>
    </font>
    <font>
      <b/>
      <sz val="11"/>
      <color indexed="52"/>
      <name val="Calibri"/>
      <family val="2"/>
      <charset val="204"/>
    </font>
    <font>
      <sz val="11"/>
      <color indexed="52"/>
      <name val="Calibri"/>
      <family val="2"/>
      <charset val="204"/>
    </font>
    <font>
      <b/>
      <sz val="11"/>
      <color indexed="9"/>
      <name val="Calibri"/>
      <family val="2"/>
      <charset val="204"/>
    </font>
    <font>
      <i/>
      <sz val="11"/>
      <color indexed="23"/>
      <name val="Calibri"/>
      <family val="2"/>
      <charset val="204"/>
    </font>
    <font>
      <sz val="11"/>
      <color indexed="9"/>
      <name val="Calibri"/>
      <family val="2"/>
      <charset val="204"/>
    </font>
    <font>
      <b/>
      <sz val="10"/>
      <color indexed="8"/>
      <name val="Arial"/>
      <family val="2"/>
      <charset val="204"/>
    </font>
    <font>
      <sz val="10"/>
      <color theme="0" tint="-0.34998626667073579"/>
      <name val="Arial"/>
      <family val="2"/>
      <charset val="204"/>
    </font>
    <font>
      <sz val="9"/>
      <color indexed="81"/>
      <name val="Tahoma"/>
      <family val="2"/>
      <charset val="204"/>
    </font>
    <font>
      <b/>
      <sz val="9"/>
      <color indexed="81"/>
      <name val="Tahoma"/>
      <family val="2"/>
      <charset val="204"/>
    </font>
    <font>
      <b/>
      <sz val="12"/>
      <color indexed="8"/>
      <name val="Arial"/>
      <family val="2"/>
      <charset val="204"/>
    </font>
    <font>
      <b/>
      <sz val="14"/>
      <color indexed="8"/>
      <name val="Arial"/>
      <family val="2"/>
      <charset val="204"/>
    </font>
  </fonts>
  <fills count="25">
    <fill>
      <patternFill patternType="none"/>
    </fill>
    <fill>
      <patternFill patternType="gray125"/>
    </fill>
    <fill>
      <patternFill patternType="solid">
        <fgColor indexed="15"/>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6"/>
      </patternFill>
    </fill>
    <fill>
      <patternFill patternType="solid">
        <fgColor indexed="11"/>
      </patternFill>
    </fill>
    <fill>
      <patternFill patternType="solid">
        <fgColor indexed="57"/>
      </patternFill>
    </fill>
    <fill>
      <patternFill patternType="solid">
        <fgColor indexed="54"/>
      </patternFill>
    </fill>
    <fill>
      <patternFill patternType="solid">
        <fgColor indexed="53"/>
      </patternFill>
    </fill>
    <fill>
      <patternFill patternType="solid">
        <fgColor indexed="17"/>
      </patternFill>
    </fill>
    <fill>
      <patternFill patternType="solid">
        <fgColor indexed="45"/>
      </patternFill>
    </fill>
    <fill>
      <patternFill patternType="solid">
        <fgColor indexed="42"/>
      </patternFill>
    </fill>
    <fill>
      <patternFill patternType="solid">
        <fgColor theme="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indexed="43"/>
        <bgColor indexed="64"/>
      </patternFill>
    </fill>
    <fill>
      <patternFill patternType="solid">
        <fgColor rgb="FFFFFF99"/>
        <bgColor indexed="64"/>
      </patternFill>
    </fill>
    <fill>
      <patternFill patternType="solid">
        <fgColor rgb="FFCCFFCC"/>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thin">
        <color indexed="20"/>
      </left>
      <right style="thin">
        <color indexed="20"/>
      </right>
      <top style="thin">
        <color indexed="20"/>
      </top>
      <bottom style="thin">
        <color indexed="20"/>
      </bottom>
      <diagonal/>
    </border>
    <border>
      <left/>
      <right/>
      <top/>
      <bottom style="thick">
        <color indexed="49"/>
      </bottom>
      <diagonal/>
    </border>
    <border>
      <left/>
      <right/>
      <top/>
      <bottom style="thick">
        <color indexed="14"/>
      </bottom>
      <diagonal/>
    </border>
    <border>
      <left/>
      <right/>
      <top/>
      <bottom style="medium">
        <color indexed="49"/>
      </bottom>
      <diagonal/>
    </border>
    <border>
      <left/>
      <right/>
      <top style="thin">
        <color indexed="49"/>
      </top>
      <bottom style="double">
        <color indexed="49"/>
      </bottom>
      <diagonal/>
    </border>
    <border>
      <left style="double">
        <color indexed="20"/>
      </left>
      <right style="double">
        <color indexed="20"/>
      </right>
      <top style="double">
        <color indexed="20"/>
      </top>
      <bottom style="double">
        <color indexed="20"/>
      </bottom>
      <diagonal/>
    </border>
    <border>
      <left style="thin">
        <color indexed="16"/>
      </left>
      <right style="thin">
        <color indexed="16"/>
      </right>
      <top style="thin">
        <color indexed="16"/>
      </top>
      <bottom style="thin">
        <color indexed="16"/>
      </bottom>
      <diagonal/>
    </border>
    <border>
      <left/>
      <right/>
      <top/>
      <bottom style="double">
        <color indexed="5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medium">
        <color indexed="64"/>
      </bottom>
      <diagonal/>
    </border>
  </borders>
  <cellStyleXfs count="42">
    <xf numFmtId="0" fontId="0" fillId="0" borderId="0"/>
    <xf numFmtId="0" fontId="3" fillId="2" borderId="0"/>
    <xf numFmtId="0" fontId="3" fillId="3" borderId="0"/>
    <xf numFmtId="0" fontId="3" fillId="4" borderId="0"/>
    <xf numFmtId="0" fontId="3" fillId="2" borderId="0"/>
    <xf numFmtId="0" fontId="3" fillId="5" borderId="0"/>
    <xf numFmtId="0" fontId="3" fillId="3" borderId="0"/>
    <xf numFmtId="0" fontId="3" fillId="6" borderId="0"/>
    <xf numFmtId="0" fontId="3" fillId="7" borderId="0"/>
    <xf numFmtId="0" fontId="3" fillId="8" borderId="0"/>
    <xf numFmtId="0" fontId="3" fillId="6" borderId="0"/>
    <xf numFmtId="0" fontId="3" fillId="9" borderId="0"/>
    <xf numFmtId="0" fontId="3" fillId="3" borderId="0"/>
    <xf numFmtId="0" fontId="19" fillId="10" borderId="0"/>
    <xf numFmtId="0" fontId="19" fillId="7" borderId="0"/>
    <xf numFmtId="0" fontId="19" fillId="8" borderId="0"/>
    <xf numFmtId="0" fontId="19" fillId="11" borderId="0"/>
    <xf numFmtId="0" fontId="19" fillId="10" borderId="0"/>
    <xf numFmtId="0" fontId="19" fillId="3" borderId="0"/>
    <xf numFmtId="0" fontId="19" fillId="10" borderId="0"/>
    <xf numFmtId="0" fontId="19" fillId="12" borderId="0"/>
    <xf numFmtId="0" fontId="19" fillId="13" borderId="0"/>
    <xf numFmtId="0" fontId="19" fillId="14" borderId="0"/>
    <xf numFmtId="0" fontId="19" fillId="10" borderId="0"/>
    <xf numFmtId="0" fontId="19" fillId="15" borderId="0"/>
    <xf numFmtId="0" fontId="13" fillId="3" borderId="1"/>
    <xf numFmtId="0" fontId="14" fillId="2" borderId="2"/>
    <xf numFmtId="0" fontId="15" fillId="2" borderId="1"/>
    <xf numFmtId="0" fontId="7" fillId="0" borderId="3"/>
    <xf numFmtId="0" fontId="8" fillId="0" borderId="4"/>
    <xf numFmtId="0" fontId="9" fillId="0" borderId="5"/>
    <xf numFmtId="0" fontId="9" fillId="0" borderId="0"/>
    <xf numFmtId="0" fontId="5" fillId="0" borderId="6"/>
    <xf numFmtId="0" fontId="17" fillId="16" borderId="7"/>
    <xf numFmtId="0" fontId="6" fillId="0" borderId="0"/>
    <xf numFmtId="0" fontId="12" fillId="8" borderId="0"/>
    <xf numFmtId="0" fontId="11" fillId="17" borderId="0"/>
    <xf numFmtId="0" fontId="18" fillId="0" borderId="0"/>
    <xf numFmtId="0" fontId="2" fillId="4" borderId="8"/>
    <xf numFmtId="0" fontId="16" fillId="0" borderId="9"/>
    <xf numFmtId="0" fontId="4" fillId="0" borderId="0"/>
    <xf numFmtId="0" fontId="10" fillId="18" borderId="0"/>
  </cellStyleXfs>
  <cellXfs count="84">
    <xf numFmtId="0" fontId="2" fillId="0" borderId="0" xfId="0" applyFont="1"/>
    <xf numFmtId="0" fontId="1" fillId="0" borderId="0" xfId="0" applyFont="1"/>
    <xf numFmtId="0" fontId="20" fillId="0" borderId="0" xfId="0" quotePrefix="1" applyFont="1"/>
    <xf numFmtId="0" fontId="1" fillId="20" borderId="0" xfId="0" quotePrefix="1" applyFont="1" applyFill="1"/>
    <xf numFmtId="0" fontId="2" fillId="20" borderId="0" xfId="0" applyFont="1" applyFill="1"/>
    <xf numFmtId="0" fontId="1" fillId="20" borderId="0" xfId="0" applyFont="1" applyFill="1" applyBorder="1"/>
    <xf numFmtId="0" fontId="0" fillId="20" borderId="0" xfId="0" applyFont="1" applyFill="1" applyBorder="1"/>
    <xf numFmtId="0" fontId="20" fillId="20" borderId="0" xfId="0" applyFont="1" applyFill="1"/>
    <xf numFmtId="0" fontId="1" fillId="20" borderId="0" xfId="0" applyFont="1" applyFill="1"/>
    <xf numFmtId="0" fontId="1" fillId="19" borderId="0" xfId="0" applyFont="1" applyFill="1" applyBorder="1" applyProtection="1">
      <protection locked="0"/>
    </xf>
    <xf numFmtId="0" fontId="21" fillId="19" borderId="0" xfId="0" applyFont="1" applyFill="1" applyBorder="1" applyProtection="1">
      <protection locked="0"/>
    </xf>
    <xf numFmtId="164" fontId="20" fillId="19" borderId="0" xfId="0" applyNumberFormat="1" applyFont="1" applyFill="1" applyBorder="1" applyProtection="1">
      <protection locked="0"/>
    </xf>
    <xf numFmtId="0" fontId="1" fillId="19" borderId="12" xfId="0" applyFont="1" applyFill="1" applyBorder="1" applyProtection="1">
      <protection locked="0"/>
    </xf>
    <xf numFmtId="0" fontId="2" fillId="19" borderId="13" xfId="0" applyFont="1" applyFill="1" applyBorder="1" applyProtection="1">
      <protection locked="0"/>
    </xf>
    <xf numFmtId="0" fontId="1" fillId="19" borderId="14" xfId="0" applyFont="1" applyFill="1" applyBorder="1" applyProtection="1">
      <protection locked="0"/>
    </xf>
    <xf numFmtId="0" fontId="2" fillId="19" borderId="16" xfId="0" applyFont="1" applyFill="1" applyBorder="1" applyProtection="1">
      <protection locked="0"/>
    </xf>
    <xf numFmtId="0" fontId="20" fillId="20" borderId="0" xfId="0" applyFont="1" applyFill="1" applyBorder="1"/>
    <xf numFmtId="0" fontId="2" fillId="20" borderId="0" xfId="0" applyFont="1" applyFill="1" applyBorder="1"/>
    <xf numFmtId="2" fontId="1" fillId="20" borderId="0" xfId="0" applyNumberFormat="1" applyFont="1" applyFill="1" applyBorder="1"/>
    <xf numFmtId="2" fontId="1" fillId="20" borderId="15" xfId="0" applyNumberFormat="1" applyFont="1" applyFill="1" applyBorder="1"/>
    <xf numFmtId="0" fontId="2" fillId="20" borderId="18" xfId="0" applyFont="1" applyFill="1" applyBorder="1" applyAlignment="1">
      <alignment horizontal="center" vertical="center" wrapText="1"/>
    </xf>
    <xf numFmtId="0" fontId="20" fillId="20" borderId="18" xfId="0" applyFont="1" applyFill="1" applyBorder="1" applyAlignment="1">
      <alignment horizontal="center" vertical="center" wrapText="1"/>
    </xf>
    <xf numFmtId="0" fontId="2" fillId="20" borderId="19" xfId="0" applyFont="1" applyFill="1" applyBorder="1" applyAlignment="1">
      <alignment horizontal="center" vertical="center" wrapText="1"/>
    </xf>
    <xf numFmtId="0" fontId="20" fillId="20" borderId="10" xfId="0" applyFont="1" applyFill="1" applyBorder="1"/>
    <xf numFmtId="0" fontId="20" fillId="19" borderId="11" xfId="0" applyFont="1" applyFill="1" applyBorder="1" applyProtection="1">
      <protection locked="0"/>
    </xf>
    <xf numFmtId="0" fontId="5" fillId="20" borderId="12" xfId="0" applyFont="1" applyFill="1" applyBorder="1"/>
    <xf numFmtId="22" fontId="20" fillId="19" borderId="13" xfId="0" applyNumberFormat="1" applyFont="1" applyFill="1" applyBorder="1" applyProtection="1">
      <protection locked="0"/>
    </xf>
    <xf numFmtId="0" fontId="20" fillId="20" borderId="12" xfId="0" applyFont="1" applyFill="1" applyBorder="1"/>
    <xf numFmtId="0" fontId="1" fillId="20" borderId="14" xfId="0" applyFont="1" applyFill="1" applyBorder="1"/>
    <xf numFmtId="0" fontId="20" fillId="19" borderId="13" xfId="0" applyFont="1" applyFill="1" applyBorder="1" applyProtection="1">
      <protection locked="0"/>
    </xf>
    <xf numFmtId="165" fontId="20" fillId="19" borderId="13" xfId="0" applyNumberFormat="1" applyFont="1" applyFill="1" applyBorder="1" applyProtection="1">
      <protection locked="0"/>
    </xf>
    <xf numFmtId="0" fontId="1" fillId="20" borderId="12" xfId="0" applyFont="1" applyFill="1" applyBorder="1"/>
    <xf numFmtId="0" fontId="0" fillId="20" borderId="13" xfId="0" applyFont="1" applyFill="1" applyBorder="1"/>
    <xf numFmtId="0" fontId="20" fillId="20" borderId="20" xfId="0" applyFont="1" applyFill="1" applyBorder="1"/>
    <xf numFmtId="0" fontId="20" fillId="19" borderId="21" xfId="0" applyFont="1" applyFill="1" applyBorder="1" applyProtection="1">
      <protection locked="0"/>
    </xf>
    <xf numFmtId="0" fontId="1" fillId="19" borderId="22" xfId="0" applyFont="1" applyFill="1" applyBorder="1" applyProtection="1">
      <protection locked="0"/>
    </xf>
    <xf numFmtId="166" fontId="20" fillId="20" borderId="13" xfId="0" applyNumberFormat="1" applyFont="1" applyFill="1" applyBorder="1"/>
    <xf numFmtId="0" fontId="1" fillId="19" borderId="10" xfId="0" applyFont="1" applyFill="1" applyBorder="1" applyProtection="1">
      <protection locked="0"/>
    </xf>
    <xf numFmtId="0" fontId="21" fillId="19" borderId="22" xfId="0" applyFont="1" applyFill="1" applyBorder="1" applyProtection="1">
      <protection locked="0"/>
    </xf>
    <xf numFmtId="164" fontId="20" fillId="19" borderId="22" xfId="0" applyNumberFormat="1" applyFont="1" applyFill="1" applyBorder="1" applyProtection="1">
      <protection locked="0"/>
    </xf>
    <xf numFmtId="0" fontId="21" fillId="19" borderId="15" xfId="0" applyFont="1" applyFill="1" applyBorder="1" applyProtection="1">
      <protection locked="0"/>
    </xf>
    <xf numFmtId="0" fontId="2" fillId="20" borderId="23" xfId="0" applyFont="1" applyFill="1" applyBorder="1" applyAlignment="1">
      <alignment horizontal="center" vertical="center" wrapText="1"/>
    </xf>
    <xf numFmtId="0" fontId="2" fillId="20" borderId="24" xfId="0" applyFont="1" applyFill="1" applyBorder="1" applyAlignment="1">
      <alignment horizontal="center" vertical="center" wrapText="1"/>
    </xf>
    <xf numFmtId="0" fontId="20" fillId="20" borderId="24" xfId="0" applyFont="1" applyFill="1" applyBorder="1" applyAlignment="1">
      <alignment horizontal="center" vertical="center" wrapText="1"/>
    </xf>
    <xf numFmtId="0" fontId="1" fillId="20" borderId="24" xfId="0" applyFont="1" applyFill="1" applyBorder="1" applyAlignment="1">
      <alignment horizontal="center" vertical="center" wrapText="1"/>
    </xf>
    <xf numFmtId="0" fontId="1" fillId="20" borderId="25" xfId="0" applyFont="1" applyFill="1" applyBorder="1" applyAlignment="1">
      <alignment horizontal="center" vertical="center" wrapText="1"/>
    </xf>
    <xf numFmtId="0" fontId="25" fillId="21" borderId="12" xfId="0" applyFont="1" applyFill="1" applyBorder="1"/>
    <xf numFmtId="0" fontId="24" fillId="20" borderId="12" xfId="0" applyFont="1" applyFill="1" applyBorder="1"/>
    <xf numFmtId="0" fontId="1" fillId="20" borderId="17" xfId="0" applyFont="1" applyFill="1" applyBorder="1" applyAlignment="1">
      <alignment horizontal="center" vertical="center" wrapText="1"/>
    </xf>
    <xf numFmtId="0" fontId="1" fillId="20" borderId="20" xfId="0" applyFont="1" applyFill="1" applyBorder="1"/>
    <xf numFmtId="0" fontId="1" fillId="20" borderId="10" xfId="0" applyFont="1" applyFill="1" applyBorder="1"/>
    <xf numFmtId="2" fontId="1" fillId="22" borderId="0" xfId="0" applyNumberFormat="1" applyFont="1" applyFill="1" applyBorder="1"/>
    <xf numFmtId="2" fontId="1" fillId="22" borderId="13" xfId="0" applyNumberFormat="1" applyFont="1" applyFill="1" applyBorder="1"/>
    <xf numFmtId="0" fontId="1" fillId="19" borderId="15" xfId="0" applyFont="1" applyFill="1" applyBorder="1" applyProtection="1">
      <protection locked="0"/>
    </xf>
    <xf numFmtId="164" fontId="20" fillId="19" borderId="15" xfId="0" applyNumberFormat="1" applyFont="1" applyFill="1" applyBorder="1" applyProtection="1">
      <protection locked="0"/>
    </xf>
    <xf numFmtId="0" fontId="21" fillId="19" borderId="11" xfId="0" applyFont="1" applyFill="1" applyBorder="1" applyProtection="1">
      <protection locked="0"/>
    </xf>
    <xf numFmtId="0" fontId="21" fillId="19" borderId="13" xfId="0" applyFont="1" applyFill="1" applyBorder="1" applyProtection="1">
      <protection locked="0"/>
    </xf>
    <xf numFmtId="0" fontId="21" fillId="19" borderId="16" xfId="0" applyFont="1" applyFill="1" applyBorder="1" applyProtection="1">
      <protection locked="0"/>
    </xf>
    <xf numFmtId="0" fontId="20" fillId="23" borderId="12" xfId="0" applyFont="1" applyFill="1" applyBorder="1"/>
    <xf numFmtId="0" fontId="25" fillId="24" borderId="10" xfId="0" applyFont="1" applyFill="1" applyBorder="1"/>
    <xf numFmtId="0" fontId="1" fillId="24" borderId="10" xfId="0" applyFont="1" applyFill="1" applyBorder="1"/>
    <xf numFmtId="0" fontId="1" fillId="24" borderId="22" xfId="0" applyFont="1" applyFill="1" applyBorder="1"/>
    <xf numFmtId="0" fontId="1" fillId="24" borderId="11" xfId="0" applyFont="1" applyFill="1" applyBorder="1"/>
    <xf numFmtId="164" fontId="25" fillId="24" borderId="11" xfId="0" applyNumberFormat="1" applyFont="1" applyFill="1" applyBorder="1"/>
    <xf numFmtId="164" fontId="25" fillId="21" borderId="13" xfId="0" applyNumberFormat="1" applyFont="1" applyFill="1" applyBorder="1"/>
    <xf numFmtId="164" fontId="24" fillId="23" borderId="13" xfId="0" applyNumberFormat="1" applyFont="1" applyFill="1" applyBorder="1"/>
    <xf numFmtId="164" fontId="1" fillId="20" borderId="13" xfId="0" applyNumberFormat="1" applyFont="1" applyFill="1" applyBorder="1"/>
    <xf numFmtId="164" fontId="24" fillId="20" borderId="13" xfId="0" applyNumberFormat="1" applyFont="1" applyFill="1" applyBorder="1"/>
    <xf numFmtId="164" fontId="0" fillId="20" borderId="13" xfId="0" applyNumberFormat="1" applyFont="1" applyFill="1" applyBorder="1"/>
    <xf numFmtId="164" fontId="0" fillId="20" borderId="16" xfId="0" applyNumberFormat="1" applyFont="1" applyFill="1" applyBorder="1"/>
    <xf numFmtId="0" fontId="20" fillId="20" borderId="13" xfId="0" applyFont="1" applyFill="1" applyBorder="1" applyProtection="1"/>
    <xf numFmtId="0" fontId="0" fillId="19" borderId="26" xfId="0" applyFont="1" applyFill="1" applyBorder="1" applyAlignment="1" applyProtection="1">
      <protection locked="0"/>
    </xf>
    <xf numFmtId="0" fontId="2" fillId="0" borderId="26" xfId="0" applyFont="1" applyBorder="1" applyAlignment="1" applyProtection="1">
      <protection locked="0"/>
    </xf>
    <xf numFmtId="0" fontId="2" fillId="0" borderId="21" xfId="0" applyFont="1" applyBorder="1" applyAlignment="1" applyProtection="1">
      <protection locked="0"/>
    </xf>
    <xf numFmtId="0" fontId="0" fillId="19" borderId="22" xfId="0" applyFont="1" applyFill="1" applyBorder="1" applyAlignment="1" applyProtection="1">
      <protection locked="0"/>
    </xf>
    <xf numFmtId="0" fontId="2" fillId="0" borderId="22" xfId="0" applyFont="1" applyBorder="1" applyAlignment="1" applyProtection="1">
      <protection locked="0"/>
    </xf>
    <xf numFmtId="0" fontId="2" fillId="0" borderId="11" xfId="0" applyFont="1" applyBorder="1" applyAlignment="1" applyProtection="1">
      <protection locked="0"/>
    </xf>
    <xf numFmtId="0" fontId="0" fillId="19" borderId="0" xfId="0" applyFont="1" applyFill="1" applyBorder="1" applyAlignment="1" applyProtection="1">
      <protection locked="0"/>
    </xf>
    <xf numFmtId="0" fontId="2" fillId="0" borderId="0" xfId="0" applyFont="1" applyBorder="1" applyAlignment="1" applyProtection="1">
      <protection locked="0"/>
    </xf>
    <xf numFmtId="0" fontId="2" fillId="0" borderId="13" xfId="0" applyFont="1" applyBorder="1" applyAlignment="1" applyProtection="1">
      <protection locked="0"/>
    </xf>
    <xf numFmtId="0" fontId="1" fillId="19" borderId="0" xfId="0" applyFont="1" applyFill="1" applyBorder="1" applyAlignment="1" applyProtection="1">
      <protection locked="0"/>
    </xf>
    <xf numFmtId="0" fontId="1" fillId="19" borderId="15" xfId="0" applyFont="1" applyFill="1" applyBorder="1" applyAlignment="1" applyProtection="1">
      <protection locked="0"/>
    </xf>
    <xf numFmtId="0" fontId="2" fillId="0" borderId="15" xfId="0" applyFont="1" applyBorder="1" applyAlignment="1" applyProtection="1">
      <protection locked="0"/>
    </xf>
    <xf numFmtId="0" fontId="2" fillId="0" borderId="16" xfId="0" applyFont="1" applyBorder="1" applyAlignment="1" applyProtection="1">
      <protection locked="0"/>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6" builtinId="27" customBuiltin="1"/>
    <cellStyle name="Calculation" xfId="27" builtinId="22" customBuiltin="1"/>
    <cellStyle name="Check Cell" xfId="33" builtinId="23" customBuiltin="1"/>
    <cellStyle name="Explanatory Text" xfId="37" builtinId="53" customBuiltin="1"/>
    <cellStyle name="Good" xfId="41" builtinId="26" customBuiltin="1"/>
    <cellStyle name="Heading 1" xfId="28" builtinId="16" customBuiltin="1"/>
    <cellStyle name="Heading 2" xfId="29" builtinId="17" customBuiltin="1"/>
    <cellStyle name="Heading 3" xfId="30" builtinId="18" customBuiltin="1"/>
    <cellStyle name="Heading 4" xfId="31" builtinId="19" customBuiltin="1"/>
    <cellStyle name="Input" xfId="25" builtinId="20" customBuiltin="1"/>
    <cellStyle name="Linked Cell" xfId="39" builtinId="24" customBuiltin="1"/>
    <cellStyle name="Neutral" xfId="35" builtinId="28" customBuiltin="1"/>
    <cellStyle name="Normal" xfId="0" builtinId="0"/>
    <cellStyle name="Note" xfId="38" builtinId="10" customBuiltin="1"/>
    <cellStyle name="Output" xfId="26" builtinId="21" customBuiltin="1"/>
    <cellStyle name="Title" xfId="34" builtinId="15" customBuiltin="1"/>
    <cellStyle name="Total" xfId="32" builtinId="25" customBuiltin="1"/>
    <cellStyle name="Warning Text" xfId="40"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00FF00"/>
      <rgbColor rgb="00FF0000"/>
      <rgbColor rgb="00007F00"/>
      <rgbColor rgb="007F7F00"/>
      <rgbColor rgb="00C0C0C0"/>
      <rgbColor rgb="00E6E6E6"/>
      <rgbColor rgb="00B3B3B3"/>
      <rgbColor rgb="00999999"/>
      <rgbColor rgb="00666666"/>
      <rgbColor rgb="004D4D4D"/>
      <rgbColor rgb="00333333"/>
      <rgbColor rgb="00292929"/>
      <rgbColor rgb="00CCCCCC"/>
      <rgbColor rgb="007F7F7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99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12700"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12700"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21"/>
  <sheetViews>
    <sheetView workbookViewId="0"/>
  </sheetViews>
  <sheetFormatPr defaultRowHeight="12.75" x14ac:dyDescent="0.2"/>
  <sheetData>
    <row r="1" spans="1:3" x14ac:dyDescent="0.2">
      <c r="A1" s="1" t="s">
        <v>27</v>
      </c>
      <c r="B1" s="2" t="s">
        <v>28</v>
      </c>
      <c r="C1" s="2" t="s">
        <v>29</v>
      </c>
    </row>
    <row r="2" spans="1:3" x14ac:dyDescent="0.2">
      <c r="A2" s="1"/>
      <c r="B2" s="2"/>
      <c r="C2" s="2"/>
    </row>
    <row r="3" spans="1:3" x14ac:dyDescent="0.2">
      <c r="A3">
        <v>2</v>
      </c>
      <c r="B3">
        <v>12.706</v>
      </c>
      <c r="C3">
        <v>63.655999999999999</v>
      </c>
    </row>
    <row r="4" spans="1:3" x14ac:dyDescent="0.2">
      <c r="A4">
        <v>3</v>
      </c>
      <c r="B4">
        <v>4.3019999999999996</v>
      </c>
      <c r="C4">
        <v>9.9239999999999995</v>
      </c>
    </row>
    <row r="5" spans="1:3" x14ac:dyDescent="0.2">
      <c r="A5">
        <v>4</v>
      </c>
      <c r="B5">
        <v>3.1819999999999999</v>
      </c>
      <c r="C5">
        <v>5.84</v>
      </c>
    </row>
    <row r="6" spans="1:3" x14ac:dyDescent="0.2">
      <c r="A6">
        <v>5</v>
      </c>
      <c r="B6">
        <v>2.7759999999999998</v>
      </c>
      <c r="C6">
        <v>4.6040000000000001</v>
      </c>
    </row>
    <row r="7" spans="1:3" x14ac:dyDescent="0.2">
      <c r="A7">
        <v>6</v>
      </c>
      <c r="B7">
        <v>2.57</v>
      </c>
      <c r="C7">
        <v>4.0320999999999998</v>
      </c>
    </row>
    <row r="8" spans="1:3" x14ac:dyDescent="0.2">
      <c r="A8">
        <v>7</v>
      </c>
      <c r="B8">
        <v>2.4460000000000002</v>
      </c>
      <c r="C8">
        <v>3.7069999999999999</v>
      </c>
    </row>
    <row r="9" spans="1:3" x14ac:dyDescent="0.2">
      <c r="A9">
        <v>8</v>
      </c>
      <c r="B9">
        <v>2.3645999999999998</v>
      </c>
      <c r="C9">
        <v>3.4994999999999998</v>
      </c>
    </row>
    <row r="10" spans="1:3" x14ac:dyDescent="0.2">
      <c r="A10">
        <v>9</v>
      </c>
      <c r="B10">
        <v>2.306</v>
      </c>
      <c r="C10">
        <v>3.3553999999999999</v>
      </c>
    </row>
    <row r="11" spans="1:3" x14ac:dyDescent="0.2">
      <c r="A11">
        <v>10</v>
      </c>
      <c r="B11">
        <v>2.2622</v>
      </c>
      <c r="C11">
        <v>3.2498</v>
      </c>
    </row>
    <row r="12" spans="1:3" x14ac:dyDescent="0.2">
      <c r="A12">
        <v>11</v>
      </c>
      <c r="B12">
        <v>2.2281</v>
      </c>
      <c r="C12">
        <v>3.1692999999999998</v>
      </c>
    </row>
    <row r="13" spans="1:3" x14ac:dyDescent="0.2">
      <c r="A13">
        <v>12</v>
      </c>
      <c r="B13">
        <v>2.2010000000000001</v>
      </c>
      <c r="C13">
        <v>3.105</v>
      </c>
    </row>
    <row r="14" spans="1:3" x14ac:dyDescent="0.2">
      <c r="A14">
        <v>13</v>
      </c>
      <c r="B14">
        <v>2.1787999999999998</v>
      </c>
      <c r="C14">
        <v>3.0844999999999998</v>
      </c>
    </row>
    <row r="15" spans="1:3" x14ac:dyDescent="0.2">
      <c r="A15">
        <v>14</v>
      </c>
      <c r="B15">
        <v>2.1604000000000001</v>
      </c>
      <c r="C15">
        <v>3.1122999999999998</v>
      </c>
    </row>
    <row r="16" spans="1:3" x14ac:dyDescent="0.2">
      <c r="A16">
        <v>15</v>
      </c>
      <c r="B16">
        <v>2.1448</v>
      </c>
      <c r="C16">
        <v>2.976</v>
      </c>
    </row>
    <row r="17" spans="1:3" x14ac:dyDescent="0.2">
      <c r="A17">
        <v>16</v>
      </c>
      <c r="B17">
        <v>2.1314000000000002</v>
      </c>
      <c r="C17">
        <v>2.9466999999999999</v>
      </c>
    </row>
    <row r="18" spans="1:3" x14ac:dyDescent="0.2">
      <c r="A18">
        <v>17</v>
      </c>
      <c r="B18">
        <v>2.1190000000000002</v>
      </c>
      <c r="C18">
        <v>2.92</v>
      </c>
    </row>
    <row r="19" spans="1:3" x14ac:dyDescent="0.2">
      <c r="A19">
        <v>18</v>
      </c>
      <c r="B19">
        <v>2.1097999999999999</v>
      </c>
      <c r="C19">
        <v>2.8982000000000001</v>
      </c>
    </row>
    <row r="20" spans="1:3" x14ac:dyDescent="0.2">
      <c r="A20">
        <v>19</v>
      </c>
      <c r="B20">
        <v>2.1009000000000002</v>
      </c>
      <c r="C20">
        <v>2.8784000000000001</v>
      </c>
    </row>
    <row r="21" spans="1:3" x14ac:dyDescent="0.2">
      <c r="A21">
        <v>20</v>
      </c>
      <c r="B21">
        <v>2.093</v>
      </c>
      <c r="C21">
        <v>2.8609</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Q49"/>
  <sheetViews>
    <sheetView tabSelected="1" zoomScale="90" zoomScaleNormal="90" workbookViewId="0">
      <selection activeCell="B2" sqref="B2"/>
    </sheetView>
  </sheetViews>
  <sheetFormatPr defaultRowHeight="12.75" x14ac:dyDescent="0.2"/>
  <cols>
    <col min="1" max="1" width="35.85546875" style="4" bestFit="1" customWidth="1"/>
    <col min="2" max="2" width="26" style="4" customWidth="1"/>
    <col min="3" max="3" width="11.28515625" style="4" customWidth="1"/>
    <col min="4" max="4" width="7.140625" style="4" customWidth="1"/>
    <col min="5" max="5" width="11.28515625" style="4" customWidth="1"/>
    <col min="6" max="6" width="12.42578125" style="4" customWidth="1"/>
    <col min="7" max="7" width="16.85546875" style="4" customWidth="1"/>
    <col min="8" max="8" width="16" style="4" customWidth="1"/>
    <col min="9" max="9" width="12.140625" style="4" customWidth="1"/>
    <col min="10" max="10" width="10.7109375" style="4" customWidth="1"/>
    <col min="11" max="11" width="15.5703125" style="4" customWidth="1"/>
    <col min="12" max="13" width="9.7109375" style="4" customWidth="1"/>
    <col min="14" max="14" width="12" style="4" customWidth="1"/>
    <col min="15" max="15" width="12.28515625" style="4" customWidth="1"/>
    <col min="16" max="16" width="12.42578125" style="4" customWidth="1"/>
    <col min="17" max="17" width="54" style="4" customWidth="1"/>
    <col min="18" max="16384" width="9.140625" style="4"/>
  </cols>
  <sheetData>
    <row r="1" spans="1:9" ht="13.5" thickBot="1" x14ac:dyDescent="0.25"/>
    <row r="2" spans="1:9" x14ac:dyDescent="0.2">
      <c r="A2" s="23" t="s">
        <v>11</v>
      </c>
      <c r="B2" s="24" t="s">
        <v>13</v>
      </c>
      <c r="C2" s="3"/>
    </row>
    <row r="3" spans="1:9" x14ac:dyDescent="0.2">
      <c r="A3" s="27" t="s">
        <v>12</v>
      </c>
      <c r="B3" s="29">
        <v>2</v>
      </c>
      <c r="C3" s="3"/>
    </row>
    <row r="4" spans="1:9" x14ac:dyDescent="0.2">
      <c r="A4" s="27" t="s">
        <v>20</v>
      </c>
      <c r="B4" s="70"/>
      <c r="C4" s="3"/>
    </row>
    <row r="5" spans="1:9" x14ac:dyDescent="0.2">
      <c r="A5" s="27" t="s">
        <v>68</v>
      </c>
      <c r="B5" s="30">
        <v>50.389105999999998</v>
      </c>
      <c r="C5" s="3"/>
    </row>
    <row r="6" spans="1:9" x14ac:dyDescent="0.2">
      <c r="A6" s="27" t="s">
        <v>69</v>
      </c>
      <c r="B6" s="30">
        <v>30.614972999999999</v>
      </c>
      <c r="C6" s="3"/>
    </row>
    <row r="7" spans="1:9" x14ac:dyDescent="0.2">
      <c r="A7" s="27" t="s">
        <v>65</v>
      </c>
      <c r="B7" s="30" t="s">
        <v>70</v>
      </c>
      <c r="C7" s="3"/>
    </row>
    <row r="8" spans="1:9" x14ac:dyDescent="0.2">
      <c r="A8" s="27" t="s">
        <v>66</v>
      </c>
      <c r="B8" s="30" t="s">
        <v>71</v>
      </c>
      <c r="C8" s="3"/>
    </row>
    <row r="9" spans="1:9" ht="13.5" thickBot="1" x14ac:dyDescent="0.25">
      <c r="A9" s="27" t="s">
        <v>14</v>
      </c>
      <c r="B9" s="30" t="s">
        <v>56</v>
      </c>
      <c r="C9" s="3"/>
    </row>
    <row r="10" spans="1:9" x14ac:dyDescent="0.2">
      <c r="A10" s="50" t="s">
        <v>60</v>
      </c>
      <c r="B10" s="74" t="s">
        <v>57</v>
      </c>
      <c r="C10" s="75"/>
      <c r="D10" s="75"/>
      <c r="E10" s="75"/>
      <c r="F10" s="75"/>
      <c r="G10" s="75"/>
      <c r="H10" s="75"/>
      <c r="I10" s="76"/>
    </row>
    <row r="11" spans="1:9" x14ac:dyDescent="0.2">
      <c r="A11" s="31" t="s">
        <v>61</v>
      </c>
      <c r="B11" s="77" t="s">
        <v>58</v>
      </c>
      <c r="C11" s="78"/>
      <c r="D11" s="78"/>
      <c r="E11" s="78"/>
      <c r="F11" s="78"/>
      <c r="G11" s="78"/>
      <c r="H11" s="78"/>
      <c r="I11" s="79"/>
    </row>
    <row r="12" spans="1:9" x14ac:dyDescent="0.2">
      <c r="A12" s="31" t="s">
        <v>62</v>
      </c>
      <c r="B12" s="77" t="s">
        <v>59</v>
      </c>
      <c r="C12" s="78"/>
      <c r="D12" s="78"/>
      <c r="E12" s="78"/>
      <c r="F12" s="78"/>
      <c r="G12" s="78"/>
      <c r="H12" s="78"/>
      <c r="I12" s="79"/>
    </row>
    <row r="13" spans="1:9" x14ac:dyDescent="0.2">
      <c r="A13" s="31" t="s">
        <v>63</v>
      </c>
      <c r="B13" s="80" t="s">
        <v>73</v>
      </c>
      <c r="C13" s="78"/>
      <c r="D13" s="78"/>
      <c r="E13" s="78"/>
      <c r="F13" s="78"/>
      <c r="G13" s="78"/>
      <c r="H13" s="78"/>
      <c r="I13" s="79"/>
    </row>
    <row r="14" spans="1:9" ht="13.5" thickBot="1" x14ac:dyDescent="0.25">
      <c r="A14" s="28" t="s">
        <v>64</v>
      </c>
      <c r="B14" s="81" t="s">
        <v>74</v>
      </c>
      <c r="C14" s="82"/>
      <c r="D14" s="82"/>
      <c r="E14" s="82"/>
      <c r="F14" s="82"/>
      <c r="G14" s="82"/>
      <c r="H14" s="82"/>
      <c r="I14" s="83"/>
    </row>
    <row r="15" spans="1:9" ht="13.5" thickBot="1" x14ac:dyDescent="0.25">
      <c r="A15" s="17"/>
      <c r="B15" s="17"/>
    </row>
    <row r="16" spans="1:9" x14ac:dyDescent="0.2">
      <c r="A16" s="23" t="s">
        <v>23</v>
      </c>
      <c r="B16" s="24" t="s">
        <v>55</v>
      </c>
    </row>
    <row r="17" spans="1:9" ht="15" x14ac:dyDescent="0.25">
      <c r="A17" s="25" t="s">
        <v>24</v>
      </c>
      <c r="B17" s="26">
        <v>43055.800254629627</v>
      </c>
    </row>
    <row r="18" spans="1:9" x14ac:dyDescent="0.2">
      <c r="A18" s="27" t="s">
        <v>25</v>
      </c>
      <c r="B18" s="36">
        <f>IF(ISBLANK(B17),"",B17+2415018.5)</f>
        <v>2458074.3002546295</v>
      </c>
    </row>
    <row r="19" spans="1:9" ht="13.5" thickBot="1" x14ac:dyDescent="0.25">
      <c r="A19" s="27" t="s">
        <v>38</v>
      </c>
      <c r="B19" s="29" t="s">
        <v>39</v>
      </c>
    </row>
    <row r="20" spans="1:9" ht="13.5" thickBot="1" x14ac:dyDescent="0.25">
      <c r="A20" s="49" t="s">
        <v>10</v>
      </c>
      <c r="B20" s="71"/>
      <c r="C20" s="72"/>
      <c r="D20" s="72"/>
      <c r="E20" s="72"/>
      <c r="F20" s="72"/>
      <c r="G20" s="72"/>
      <c r="H20" s="72"/>
      <c r="I20" s="73"/>
    </row>
    <row r="21" spans="1:9" ht="13.5" thickBot="1" x14ac:dyDescent="0.25">
      <c r="A21" s="5"/>
      <c r="B21" s="6"/>
    </row>
    <row r="22" spans="1:9" ht="18" x14ac:dyDescent="0.25">
      <c r="A22" s="59" t="s">
        <v>44</v>
      </c>
      <c r="B22" s="63">
        <f>AVERAGE(O37:O48)</f>
        <v>13.342624999999998</v>
      </c>
    </row>
    <row r="23" spans="1:9" ht="18" x14ac:dyDescent="0.25">
      <c r="A23" s="46" t="s">
        <v>26</v>
      </c>
      <c r="B23" s="64">
        <f ca="1">B24/SQRT(B28)*B29</f>
        <v>9.7976932795563215E-2</v>
      </c>
    </row>
    <row r="24" spans="1:9" x14ac:dyDescent="0.2">
      <c r="A24" s="31" t="s">
        <v>0</v>
      </c>
      <c r="B24" s="68">
        <f>STDEV(O37:O48)</f>
        <v>7.9188631038264207E-2</v>
      </c>
    </row>
    <row r="25" spans="1:9" ht="15.75" x14ac:dyDescent="0.25">
      <c r="A25" s="58" t="s">
        <v>34</v>
      </c>
      <c r="B25" s="65">
        <f>AVERAGE(P37:P48)</f>
        <v>13.223624999999998</v>
      </c>
    </row>
    <row r="26" spans="1:9" x14ac:dyDescent="0.2">
      <c r="A26" s="27" t="s">
        <v>36</v>
      </c>
      <c r="B26" s="66">
        <f>IF(ISBLANK(N36),"",N36)</f>
        <v>13.23</v>
      </c>
    </row>
    <row r="27" spans="1:9" ht="15.75" x14ac:dyDescent="0.25">
      <c r="A27" s="47" t="s">
        <v>35</v>
      </c>
      <c r="B27" s="67">
        <f>IF(OR(ISBLANK(B26),ISBLANK(B25)),"",B25-B26)</f>
        <v>-6.3750000000020179E-3</v>
      </c>
    </row>
    <row r="28" spans="1:9" x14ac:dyDescent="0.2">
      <c r="A28" s="31" t="s">
        <v>1</v>
      </c>
      <c r="B28" s="32">
        <f>MIN(COUNTA(B37:B48),COUNTA(N37:N48))</f>
        <v>8</v>
      </c>
    </row>
    <row r="29" spans="1:9" ht="13.5" thickBot="1" x14ac:dyDescent="0.25">
      <c r="A29" s="28" t="s">
        <v>41</v>
      </c>
      <c r="B29" s="69">
        <f ca="1">IF(B28&gt;1,INDIRECT(ADDRESS(B28+1,3,1,1,"Student")),"")</f>
        <v>3.4994999999999998</v>
      </c>
    </row>
    <row r="30" spans="1:9" ht="13.5" thickBot="1" x14ac:dyDescent="0.25">
      <c r="A30" s="7"/>
      <c r="B30" s="7"/>
    </row>
    <row r="31" spans="1:9" ht="13.5" thickBot="1" x14ac:dyDescent="0.25">
      <c r="A31" s="33" t="s">
        <v>15</v>
      </c>
      <c r="B31" s="34" t="s">
        <v>67</v>
      </c>
    </row>
    <row r="32" spans="1:9" x14ac:dyDescent="0.2">
      <c r="A32" s="16"/>
    </row>
    <row r="33" spans="1:17" ht="13.5" thickBot="1" x14ac:dyDescent="0.25">
      <c r="A33" s="7" t="s">
        <v>40</v>
      </c>
      <c r="B33" s="8" t="s">
        <v>30</v>
      </c>
      <c r="C33" s="8" t="s">
        <v>72</v>
      </c>
      <c r="J33" s="8"/>
      <c r="N33" s="8" t="s">
        <v>30</v>
      </c>
      <c r="O33" s="8" t="s">
        <v>31</v>
      </c>
      <c r="P33" s="8" t="s">
        <v>31</v>
      </c>
    </row>
    <row r="34" spans="1:17" ht="39" thickBot="1" x14ac:dyDescent="0.25">
      <c r="A34" s="48" t="s">
        <v>45</v>
      </c>
      <c r="B34" s="21" t="s">
        <v>37</v>
      </c>
      <c r="C34" s="20" t="s">
        <v>2</v>
      </c>
      <c r="D34" s="20" t="s">
        <v>3</v>
      </c>
      <c r="E34" s="20" t="s">
        <v>4</v>
      </c>
      <c r="F34" s="20" t="s">
        <v>5</v>
      </c>
      <c r="G34" s="20" t="s">
        <v>6</v>
      </c>
      <c r="H34" s="20" t="s">
        <v>7</v>
      </c>
      <c r="I34" s="22" t="s">
        <v>8</v>
      </c>
      <c r="J34" s="41" t="s">
        <v>16</v>
      </c>
      <c r="K34" s="42" t="s">
        <v>17</v>
      </c>
      <c r="L34" s="42" t="s">
        <v>18</v>
      </c>
      <c r="M34" s="42" t="s">
        <v>19</v>
      </c>
      <c r="N34" s="43" t="s">
        <v>42</v>
      </c>
      <c r="O34" s="44" t="s">
        <v>32</v>
      </c>
      <c r="P34" s="44" t="s">
        <v>33</v>
      </c>
      <c r="Q34" s="45" t="s">
        <v>10</v>
      </c>
    </row>
    <row r="35" spans="1:17" x14ac:dyDescent="0.2">
      <c r="A35" s="37"/>
      <c r="B35" s="39">
        <v>-10.156000000000001</v>
      </c>
      <c r="C35" s="38"/>
      <c r="D35" s="38"/>
      <c r="E35" s="38"/>
      <c r="F35" s="38"/>
      <c r="G35" s="38"/>
      <c r="H35" s="38"/>
      <c r="I35" s="55"/>
      <c r="J35" s="60" t="s">
        <v>9</v>
      </c>
      <c r="K35" s="35"/>
      <c r="L35" s="35"/>
      <c r="M35" s="35"/>
      <c r="N35" s="61"/>
      <c r="O35" s="61"/>
      <c r="P35" s="61"/>
      <c r="Q35" s="62" t="s">
        <v>21</v>
      </c>
    </row>
    <row r="36" spans="1:17" x14ac:dyDescent="0.2">
      <c r="A36" s="12"/>
      <c r="B36" s="11">
        <v>-10.275</v>
      </c>
      <c r="C36" s="10"/>
      <c r="D36" s="10"/>
      <c r="E36" s="10"/>
      <c r="F36" s="10"/>
      <c r="G36" s="10"/>
      <c r="H36" s="10"/>
      <c r="I36" s="56"/>
      <c r="J36" s="12" t="s">
        <v>46</v>
      </c>
      <c r="K36" s="9" t="s">
        <v>47</v>
      </c>
      <c r="L36" s="9"/>
      <c r="M36" s="9"/>
      <c r="N36" s="11">
        <v>13.23</v>
      </c>
      <c r="O36" s="51"/>
      <c r="P36" s="51"/>
      <c r="Q36" s="52" t="s">
        <v>22</v>
      </c>
    </row>
    <row r="37" spans="1:17" x14ac:dyDescent="0.2">
      <c r="A37" s="12"/>
      <c r="B37" s="11">
        <v>-10.712999999999999</v>
      </c>
      <c r="C37" s="10"/>
      <c r="D37" s="10"/>
      <c r="E37" s="10"/>
      <c r="F37" s="10"/>
      <c r="G37" s="10"/>
      <c r="H37" s="10"/>
      <c r="I37" s="56"/>
      <c r="J37" s="12" t="s">
        <v>48</v>
      </c>
      <c r="K37" s="9"/>
      <c r="L37" s="9"/>
      <c r="M37" s="9"/>
      <c r="N37" s="11">
        <v>12.768000000000001</v>
      </c>
      <c r="O37" s="18">
        <f>IF(OR(ISBLANK(B37),ISBLANK(N37),ISBLANK(B$35)),"",B$35-B37+N37)</f>
        <v>13.324999999999999</v>
      </c>
      <c r="P37" s="18">
        <f>IF(OR(ISBLANK(B37),ISBLANK(N37),ISBLANK(B$36)),"",B$36-B37+N37)</f>
        <v>13.206</v>
      </c>
      <c r="Q37" s="13"/>
    </row>
    <row r="38" spans="1:17" x14ac:dyDescent="0.2">
      <c r="A38" s="12"/>
      <c r="B38" s="11">
        <v>-10.163</v>
      </c>
      <c r="C38" s="10"/>
      <c r="D38" s="10"/>
      <c r="E38" s="10"/>
      <c r="F38" s="10"/>
      <c r="G38" s="10"/>
      <c r="H38" s="10"/>
      <c r="I38" s="56"/>
      <c r="J38" s="12" t="s">
        <v>49</v>
      </c>
      <c r="K38" s="9"/>
      <c r="L38" s="9"/>
      <c r="M38" s="9"/>
      <c r="N38" s="11">
        <v>13.428000000000001</v>
      </c>
      <c r="O38" s="18">
        <f t="shared" ref="O38:O48" si="0">IF(OR(ISBLANK(B38),ISBLANK(N38),ISBLANK(B$35)),"",B$35-B38+N38)</f>
        <v>13.435</v>
      </c>
      <c r="P38" s="18">
        <f t="shared" ref="P38:P48" si="1">IF(OR(ISBLANK(B38),ISBLANK(N38),ISBLANK(B$36)),"",B$36-B38+N38)</f>
        <v>13.316000000000001</v>
      </c>
      <c r="Q38" s="13"/>
    </row>
    <row r="39" spans="1:17" x14ac:dyDescent="0.2">
      <c r="A39" s="12"/>
      <c r="B39" s="11">
        <v>-11.653</v>
      </c>
      <c r="C39" s="10"/>
      <c r="D39" s="10"/>
      <c r="E39" s="10"/>
      <c r="F39" s="10"/>
      <c r="G39" s="10"/>
      <c r="H39" s="10"/>
      <c r="I39" s="56"/>
      <c r="J39" s="12" t="s">
        <v>50</v>
      </c>
      <c r="K39" s="9"/>
      <c r="L39" s="9"/>
      <c r="M39" s="9"/>
      <c r="N39" s="11">
        <v>11.871</v>
      </c>
      <c r="O39" s="18">
        <f t="shared" si="0"/>
        <v>13.368</v>
      </c>
      <c r="P39" s="18">
        <f t="shared" si="1"/>
        <v>13.249000000000001</v>
      </c>
      <c r="Q39" s="13"/>
    </row>
    <row r="40" spans="1:17" x14ac:dyDescent="0.2">
      <c r="A40" s="12"/>
      <c r="B40" s="11">
        <v>-9.5749999999999993</v>
      </c>
      <c r="C40" s="10"/>
      <c r="D40" s="10"/>
      <c r="E40" s="10"/>
      <c r="F40" s="10"/>
      <c r="G40" s="10"/>
      <c r="H40" s="10"/>
      <c r="I40" s="56"/>
      <c r="J40" s="12" t="s">
        <v>51</v>
      </c>
      <c r="K40" s="9"/>
      <c r="L40" s="9"/>
      <c r="M40" s="9"/>
      <c r="N40" s="11">
        <v>13.927</v>
      </c>
      <c r="O40" s="18">
        <f t="shared" si="0"/>
        <v>13.345999999999998</v>
      </c>
      <c r="P40" s="18">
        <f t="shared" si="1"/>
        <v>13.226999999999999</v>
      </c>
      <c r="Q40" s="13"/>
    </row>
    <row r="41" spans="1:17" x14ac:dyDescent="0.2">
      <c r="A41" s="12"/>
      <c r="B41" s="11">
        <v>-8.58</v>
      </c>
      <c r="C41" s="10"/>
      <c r="D41" s="10"/>
      <c r="E41" s="10"/>
      <c r="F41" s="10"/>
      <c r="G41" s="10"/>
      <c r="H41" s="10"/>
      <c r="I41" s="56"/>
      <c r="J41" s="12" t="s">
        <v>43</v>
      </c>
      <c r="K41" s="9"/>
      <c r="L41" s="9"/>
      <c r="M41" s="9"/>
      <c r="N41" s="11">
        <v>14.757999999999999</v>
      </c>
      <c r="O41" s="18">
        <f t="shared" si="0"/>
        <v>13.181999999999999</v>
      </c>
      <c r="P41" s="18">
        <f t="shared" si="1"/>
        <v>13.062999999999999</v>
      </c>
      <c r="Q41" s="13"/>
    </row>
    <row r="42" spans="1:17" x14ac:dyDescent="0.2">
      <c r="A42" s="12"/>
      <c r="B42" s="11">
        <v>-10.484999999999999</v>
      </c>
      <c r="C42" s="10"/>
      <c r="D42" s="10"/>
      <c r="E42" s="10"/>
      <c r="F42" s="10"/>
      <c r="G42" s="10"/>
      <c r="H42" s="10"/>
      <c r="I42" s="56"/>
      <c r="J42" s="12" t="s">
        <v>52</v>
      </c>
      <c r="K42" s="9"/>
      <c r="L42" s="9"/>
      <c r="M42" s="9"/>
      <c r="N42" s="11">
        <v>13.071</v>
      </c>
      <c r="O42" s="18">
        <f t="shared" si="0"/>
        <v>13.399999999999999</v>
      </c>
      <c r="P42" s="18">
        <f t="shared" si="1"/>
        <v>13.280999999999999</v>
      </c>
      <c r="Q42" s="13"/>
    </row>
    <row r="43" spans="1:17" x14ac:dyDescent="0.2">
      <c r="A43" s="12"/>
      <c r="B43" s="11">
        <v>-9.0809999999999995</v>
      </c>
      <c r="C43" s="10"/>
      <c r="D43" s="10"/>
      <c r="E43" s="10"/>
      <c r="F43" s="10"/>
      <c r="G43" s="10"/>
      <c r="H43" s="10"/>
      <c r="I43" s="56"/>
      <c r="J43" s="12" t="s">
        <v>53</v>
      </c>
      <c r="K43" s="9"/>
      <c r="L43" s="9"/>
      <c r="M43" s="9"/>
      <c r="N43" s="11">
        <v>14.366</v>
      </c>
      <c r="O43" s="18">
        <f t="shared" si="0"/>
        <v>13.290999999999999</v>
      </c>
      <c r="P43" s="18">
        <f t="shared" si="1"/>
        <v>13.171999999999999</v>
      </c>
      <c r="Q43" s="13"/>
    </row>
    <row r="44" spans="1:17" x14ac:dyDescent="0.2">
      <c r="A44" s="12"/>
      <c r="B44" s="11">
        <v>-12.129</v>
      </c>
      <c r="C44" s="10"/>
      <c r="D44" s="10"/>
      <c r="E44" s="10"/>
      <c r="F44" s="10"/>
      <c r="G44" s="10"/>
      <c r="H44" s="10"/>
      <c r="I44" s="56"/>
      <c r="J44" s="12" t="s">
        <v>54</v>
      </c>
      <c r="K44" s="9"/>
      <c r="L44" s="9"/>
      <c r="M44" s="9"/>
      <c r="N44" s="11">
        <v>11.420999999999999</v>
      </c>
      <c r="O44" s="18">
        <f t="shared" si="0"/>
        <v>13.393999999999998</v>
      </c>
      <c r="P44" s="18">
        <f t="shared" si="1"/>
        <v>13.274999999999999</v>
      </c>
      <c r="Q44" s="13"/>
    </row>
    <row r="45" spans="1:17" x14ac:dyDescent="0.2">
      <c r="A45" s="12"/>
      <c r="B45" s="11"/>
      <c r="C45" s="10"/>
      <c r="D45" s="10"/>
      <c r="E45" s="10"/>
      <c r="F45" s="10"/>
      <c r="G45" s="10"/>
      <c r="H45" s="10"/>
      <c r="I45" s="56"/>
      <c r="J45" s="12"/>
      <c r="K45" s="9"/>
      <c r="L45" s="9"/>
      <c r="M45" s="9"/>
      <c r="N45" s="11"/>
      <c r="O45" s="18" t="str">
        <f t="shared" si="0"/>
        <v/>
      </c>
      <c r="P45" s="18" t="str">
        <f t="shared" si="1"/>
        <v/>
      </c>
      <c r="Q45" s="13"/>
    </row>
    <row r="46" spans="1:17" x14ac:dyDescent="0.2">
      <c r="A46" s="12"/>
      <c r="B46" s="11"/>
      <c r="C46" s="10"/>
      <c r="D46" s="10"/>
      <c r="E46" s="10"/>
      <c r="F46" s="10"/>
      <c r="G46" s="10"/>
      <c r="H46" s="10"/>
      <c r="I46" s="56"/>
      <c r="J46" s="12"/>
      <c r="K46" s="9"/>
      <c r="L46" s="9"/>
      <c r="M46" s="9"/>
      <c r="N46" s="11"/>
      <c r="O46" s="18" t="str">
        <f t="shared" si="0"/>
        <v/>
      </c>
      <c r="P46" s="18" t="str">
        <f t="shared" si="1"/>
        <v/>
      </c>
      <c r="Q46" s="13"/>
    </row>
    <row r="47" spans="1:17" x14ac:dyDescent="0.2">
      <c r="A47" s="12"/>
      <c r="B47" s="11"/>
      <c r="C47" s="10"/>
      <c r="D47" s="10"/>
      <c r="E47" s="10"/>
      <c r="F47" s="10"/>
      <c r="G47" s="10"/>
      <c r="H47" s="10"/>
      <c r="I47" s="56"/>
      <c r="J47" s="12"/>
      <c r="K47" s="9"/>
      <c r="L47" s="9"/>
      <c r="M47" s="9"/>
      <c r="N47" s="11"/>
      <c r="O47" s="18" t="str">
        <f t="shared" si="0"/>
        <v/>
      </c>
      <c r="P47" s="18" t="str">
        <f t="shared" si="1"/>
        <v/>
      </c>
      <c r="Q47" s="13"/>
    </row>
    <row r="48" spans="1:17" ht="13.5" thickBot="1" x14ac:dyDescent="0.25">
      <c r="A48" s="14"/>
      <c r="B48" s="54"/>
      <c r="C48" s="40"/>
      <c r="D48" s="40"/>
      <c r="E48" s="40"/>
      <c r="F48" s="40"/>
      <c r="G48" s="40"/>
      <c r="H48" s="40"/>
      <c r="I48" s="57"/>
      <c r="J48" s="14"/>
      <c r="K48" s="53"/>
      <c r="L48" s="53"/>
      <c r="M48" s="53"/>
      <c r="N48" s="54"/>
      <c r="O48" s="19" t="str">
        <f t="shared" si="0"/>
        <v/>
      </c>
      <c r="P48" s="19" t="str">
        <f t="shared" si="1"/>
        <v/>
      </c>
      <c r="Q48" s="15"/>
    </row>
    <row r="49" spans="1:1" x14ac:dyDescent="0.2">
      <c r="A49" s="8"/>
    </row>
  </sheetData>
  <sheetProtection sheet="1" objects="1" scenarios="1"/>
  <mergeCells count="6">
    <mergeCell ref="B20:I20"/>
    <mergeCell ref="B10:I10"/>
    <mergeCell ref="B11:I11"/>
    <mergeCell ref="B12:I12"/>
    <mergeCell ref="B13:I13"/>
    <mergeCell ref="B14:I14"/>
  </mergeCells>
  <pageMargins left="0.7" right="0.7" top="0.75" bottom="0.75" header="0.3" footer="0.3"/>
  <pageSetup paperSize="9" orientation="portrait" horizont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vt:lpstr>
      <vt:lpstr>Photometry1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Pyatnytskyy, Maksym (GfK)</dc:creator>
  <cp:lastModifiedBy>Pyatnytskyy, Maksym (GfK)</cp:lastModifiedBy>
  <dcterms:created xsi:type="dcterms:W3CDTF">2017-10-11T04:05:14Z</dcterms:created>
  <dcterms:modified xsi:type="dcterms:W3CDTF">2017-11-21T14:12:16Z</dcterms:modified>
</cp:coreProperties>
</file>