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0" yWindow="0" windowWidth="23040" windowHeight="8904" activeTab="6"/>
  </bookViews>
  <sheets>
    <sheet name="1" sheetId="1" r:id="rId1"/>
    <sheet name="1.1" sheetId="15" r:id="rId2"/>
    <sheet name="2" sheetId="8" r:id="rId3"/>
    <sheet name="3" sheetId="9" r:id="rId4"/>
    <sheet name="4" sheetId="10" r:id="rId5"/>
    <sheet name="5" sheetId="13" r:id="rId6"/>
    <sheet name="6" sheetId="14" r:id="rId7"/>
  </sheets>
  <definedNames>
    <definedName name="_xlnm._FilterDatabase" localSheetId="2" hidden="1">'2'!$A$7:$H$7</definedName>
    <definedName name="_xlnm._FilterDatabase" localSheetId="3" hidden="1">'3'!$A$7:$C$7</definedName>
    <definedName name="_xlnm._FilterDatabase" localSheetId="4" hidden="1">'4'!$B$8:$E$38</definedName>
    <definedName name="Отчёт">'1'!$B$6:$G$20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4" l="1"/>
  <c r="D11" i="14"/>
  <c r="D12" i="14"/>
  <c r="D13" i="14"/>
  <c r="D14" i="14"/>
  <c r="D15" i="14"/>
  <c r="D16" i="14"/>
  <c r="D17" i="14"/>
  <c r="D18" i="14"/>
  <c r="D19" i="14"/>
  <c r="D20" i="14"/>
  <c r="D9" i="14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S60" i="13"/>
  <c r="T60" i="13"/>
  <c r="U60" i="13"/>
  <c r="V60" i="13"/>
  <c r="W60" i="13"/>
  <c r="X60" i="13"/>
  <c r="Y60" i="13"/>
  <c r="Z60" i="13"/>
  <c r="AA60" i="13"/>
  <c r="AB60" i="13"/>
  <c r="AC60" i="13"/>
  <c r="AD60" i="13"/>
  <c r="AE60" i="13"/>
  <c r="AF60" i="13"/>
  <c r="AG60" i="13"/>
  <c r="D60" i="13"/>
  <c r="H8" i="8"/>
  <c r="H25" i="8" s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D31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14" i="9"/>
  <c r="C31" i="9" s="1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D21" i="14" l="1"/>
  <c r="G20" i="14"/>
  <c r="G19" i="14"/>
  <c r="G18" i="14"/>
  <c r="G17" i="14"/>
  <c r="G16" i="14"/>
  <c r="G15" i="14"/>
  <c r="G14" i="14"/>
  <c r="G13" i="14"/>
  <c r="G12" i="14"/>
  <c r="G11" i="14"/>
  <c r="G10" i="14"/>
  <c r="A60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AG18" i="13"/>
  <c r="AF18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AG17" i="13"/>
  <c r="AF17" i="13"/>
  <c r="AE17" i="13"/>
  <c r="AD17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AG16" i="13"/>
  <c r="AF16" i="13"/>
  <c r="AE16" i="13"/>
  <c r="AD16" i="13"/>
  <c r="AC16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AG14" i="13"/>
  <c r="AF14" i="13"/>
  <c r="AE14" i="13"/>
  <c r="AD14" i="13"/>
  <c r="AC14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AG13" i="13"/>
  <c r="AF13" i="13"/>
  <c r="AE13" i="13"/>
  <c r="AD13" i="13"/>
  <c r="AC13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AG12" i="13"/>
  <c r="AF12" i="13"/>
  <c r="AE12" i="13"/>
  <c r="AD12" i="13"/>
  <c r="AC12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AG11" i="13"/>
  <c r="AF11" i="13"/>
  <c r="AE11" i="13"/>
  <c r="AD11" i="13"/>
  <c r="AC11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AG10" i="13"/>
  <c r="AF10" i="13"/>
  <c r="AE10" i="13"/>
  <c r="AD10" i="13"/>
  <c r="AC10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AG7" i="13"/>
  <c r="AF7" i="13"/>
  <c r="AE7" i="13"/>
  <c r="AD7" i="13"/>
  <c r="AC7" i="13"/>
  <c r="AB7" i="13"/>
  <c r="AA7" i="13"/>
  <c r="Z7" i="13"/>
  <c r="Y7" i="13"/>
  <c r="X7" i="13"/>
  <c r="W7" i="13"/>
  <c r="V7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32" i="10"/>
  <c r="E32" i="10" s="1"/>
  <c r="E31" i="10"/>
  <c r="D10" i="10"/>
  <c r="D11" i="10" s="1"/>
  <c r="E9" i="10"/>
  <c r="E11" i="10" l="1"/>
  <c r="D12" i="10"/>
  <c r="E10" i="10"/>
  <c r="D33" i="10"/>
  <c r="I10" i="10" s="1"/>
  <c r="D34" i="10" l="1"/>
  <c r="E33" i="10"/>
  <c r="J10" i="10" s="1"/>
  <c r="D13" i="10"/>
  <c r="E12" i="10"/>
  <c r="E13" i="10" l="1"/>
  <c r="D14" i="10"/>
  <c r="D35" i="10"/>
  <c r="E34" i="10"/>
  <c r="D36" i="10" l="1"/>
  <c r="E35" i="10"/>
  <c r="D15" i="10"/>
  <c r="E14" i="10"/>
  <c r="D16" i="10" l="1"/>
  <c r="E15" i="10"/>
  <c r="D37" i="10"/>
  <c r="E36" i="10"/>
  <c r="D38" i="10" l="1"/>
  <c r="E38" i="10" s="1"/>
  <c r="E37" i="10"/>
  <c r="D17" i="10"/>
  <c r="E16" i="10"/>
  <c r="E17" i="10" l="1"/>
  <c r="D18" i="10"/>
  <c r="D19" i="10" l="1"/>
  <c r="E18" i="10"/>
  <c r="E19" i="10" l="1"/>
  <c r="D20" i="10"/>
  <c r="D21" i="10" l="1"/>
  <c r="I11" i="10" s="1"/>
  <c r="E20" i="10"/>
  <c r="E21" i="10" l="1"/>
  <c r="J11" i="10" s="1"/>
  <c r="D22" i="10"/>
  <c r="D23" i="10" l="1"/>
  <c r="I14" i="10" s="1"/>
  <c r="E22" i="10"/>
  <c r="D24" i="10" l="1"/>
  <c r="E23" i="10"/>
  <c r="J14" i="10" s="1"/>
  <c r="D25" i="10" l="1"/>
  <c r="I12" i="10" s="1"/>
  <c r="E24" i="10"/>
  <c r="E25" i="10" l="1"/>
  <c r="J12" i="10" s="1"/>
  <c r="D26" i="10"/>
  <c r="D27" i="10" l="1"/>
  <c r="I9" i="10" s="1"/>
  <c r="E26" i="10"/>
  <c r="D28" i="10" l="1"/>
  <c r="E27" i="10"/>
  <c r="J9" i="10" s="1"/>
  <c r="D29" i="10" l="1"/>
  <c r="I13" i="10" s="1"/>
  <c r="I15" i="10" s="1"/>
  <c r="E28" i="10"/>
  <c r="E29" i="10" l="1"/>
  <c r="J13" i="10" s="1"/>
  <c r="J15" i="10" s="1"/>
  <c r="D30" i="10"/>
  <c r="E30" i="10" s="1"/>
</calcChain>
</file>

<file path=xl/comments1.xml><?xml version="1.0" encoding="utf-8"?>
<comments xmlns="http://schemas.openxmlformats.org/spreadsheetml/2006/main">
  <authors>
    <author>Автор</author>
  </authors>
  <commentList>
    <comment ref="D9" authorId="0" shapeId="0">
      <text>
        <r>
          <rPr>
            <b/>
            <sz val="9"/>
            <color indexed="81"/>
            <rFont val="Tahoma"/>
            <family val="2"/>
            <charset val="204"/>
          </rPr>
          <t>NK: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СЖПРОБЕЛЫ</t>
        </r>
        <r>
          <rPr>
            <sz val="9"/>
            <color indexed="81"/>
            <rFont val="Tahoma"/>
            <family val="2"/>
            <charset val="204"/>
          </rPr>
          <t xml:space="preserve"> чтобы исключить ошибки в тех случаях, если в колонках есть лишние пробелы</t>
        </r>
      </text>
    </comment>
  </commentList>
</comments>
</file>

<file path=xl/sharedStrings.xml><?xml version="1.0" encoding="utf-8"?>
<sst xmlns="http://schemas.openxmlformats.org/spreadsheetml/2006/main" count="352" uniqueCount="190">
  <si>
    <t>Продукция</t>
  </si>
  <si>
    <t>Инкубационное яйцо</t>
  </si>
  <si>
    <t>Тушка ЦБ</t>
  </si>
  <si>
    <t>БВМД</t>
  </si>
  <si>
    <t>Период</t>
  </si>
  <si>
    <t>Товарное яйцо</t>
  </si>
  <si>
    <t>Январь</t>
  </si>
  <si>
    <t>Февраль</t>
  </si>
  <si>
    <t>Март</t>
  </si>
  <si>
    <t>Направление</t>
  </si>
  <si>
    <t>Племенное птицеводство</t>
  </si>
  <si>
    <t>Мясо птицы</t>
  </si>
  <si>
    <t>Корма</t>
  </si>
  <si>
    <t>Объём, шт/кг</t>
  </si>
  <si>
    <t>Выручка, BYN</t>
  </si>
  <si>
    <t>Задание 1:</t>
  </si>
  <si>
    <t>№</t>
  </si>
  <si>
    <t>Объем</t>
  </si>
  <si>
    <t>Товар</t>
  </si>
  <si>
    <t>Яблоки 1</t>
  </si>
  <si>
    <t>Яблоки 2</t>
  </si>
  <si>
    <t>Яблоки 3</t>
  </si>
  <si>
    <t>Груша2</t>
  </si>
  <si>
    <t>Груша3</t>
  </si>
  <si>
    <t>Груша4</t>
  </si>
  <si>
    <t>Груша5</t>
  </si>
  <si>
    <t>Груша6</t>
  </si>
  <si>
    <t>Груша7</t>
  </si>
  <si>
    <t>Груша8</t>
  </si>
  <si>
    <t>Груша9</t>
  </si>
  <si>
    <t>Груша10</t>
  </si>
  <si>
    <t>Груша11</t>
  </si>
  <si>
    <t>Груша12</t>
  </si>
  <si>
    <t>Груша13</t>
  </si>
  <si>
    <t>Груша14</t>
  </si>
  <si>
    <t>Груша15</t>
  </si>
  <si>
    <t>Исходная таблица</t>
  </si>
  <si>
    <t>Результирующая таблица</t>
  </si>
  <si>
    <t>Объём</t>
  </si>
  <si>
    <t>При помощи любой удобной для вас функции, согласно №, указанному в столбце F, заполните данными из соседней таблицы (B-D) столбцы G и H. Любые ошибки в столбцах G и H (например, Н/Д) должны быть убраны при помощи функции</t>
  </si>
  <si>
    <t>Задание 2:</t>
  </si>
  <si>
    <t>Задание 3:</t>
  </si>
  <si>
    <t>SKU</t>
  </si>
  <si>
    <t xml:space="preserve">Объём </t>
  </si>
  <si>
    <t>Выручка</t>
  </si>
  <si>
    <t>Задание 4:</t>
  </si>
  <si>
    <t>Месяц</t>
  </si>
  <si>
    <t>Май</t>
  </si>
  <si>
    <t>Июнь</t>
  </si>
  <si>
    <t>На основании данной таблицы создайте сводные таблицу и диаграмму (на другом листе), имеющие репрезентативный вид. В сводную таблицу добавьте дополнительное вычисление - столбец "Цена", а также фильтр по месяцам</t>
  </si>
  <si>
    <t>При помощи любой удобной для вас функции, согласно №, указанному в столбце B, заполните данными из исходной таблицы столбцы C и D результирующей таблицы. Любые ошибки в столбцах C и D (например, Н/Д) должны быть убраны при помощи функции</t>
  </si>
  <si>
    <t>Рецептурный журнал</t>
  </si>
  <si>
    <t>SKU 1</t>
  </si>
  <si>
    <t>SKU 2</t>
  </si>
  <si>
    <t>SKU 3</t>
  </si>
  <si>
    <t>SKU 4</t>
  </si>
  <si>
    <t>SKU 5</t>
  </si>
  <si>
    <t>SKU 6</t>
  </si>
  <si>
    <t>SKU 7</t>
  </si>
  <si>
    <t>SKU 8</t>
  </si>
  <si>
    <t>SKU 9</t>
  </si>
  <si>
    <t>SKU 10</t>
  </si>
  <si>
    <t>SKU 11</t>
  </si>
  <si>
    <t>SKU 12</t>
  </si>
  <si>
    <t>SKU 13</t>
  </si>
  <si>
    <t>SKU 14</t>
  </si>
  <si>
    <t>SKU 15</t>
  </si>
  <si>
    <t>SKU 16</t>
  </si>
  <si>
    <t>SKU 17</t>
  </si>
  <si>
    <t>SKU 18</t>
  </si>
  <si>
    <t>SKU 19</t>
  </si>
  <si>
    <t>SKU 20</t>
  </si>
  <si>
    <t>SKU 21</t>
  </si>
  <si>
    <t>SKU 22</t>
  </si>
  <si>
    <t>SKU 23</t>
  </si>
  <si>
    <t>SKU 24</t>
  </si>
  <si>
    <t>SKU 25</t>
  </si>
  <si>
    <t>SKU 26</t>
  </si>
  <si>
    <t>SKU 27</t>
  </si>
  <si>
    <t>SKU 28</t>
  </si>
  <si>
    <t>SKU 29</t>
  </si>
  <si>
    <t>SKU 30</t>
  </si>
  <si>
    <t>К-т выхода</t>
  </si>
  <si>
    <t>Ингридиенты</t>
  </si>
  <si>
    <t>Цены</t>
  </si>
  <si>
    <t>Списания</t>
  </si>
  <si>
    <t>Ингридиент 1</t>
  </si>
  <si>
    <t>Ингридиент 2</t>
  </si>
  <si>
    <t>Ингридиент 3</t>
  </si>
  <si>
    <t>Ингридиент 4</t>
  </si>
  <si>
    <t>Ингридиент 5</t>
  </si>
  <si>
    <t>Ингридиент 6</t>
  </si>
  <si>
    <t>Ингридиент 7</t>
  </si>
  <si>
    <t>Ингридиент 8</t>
  </si>
  <si>
    <t>Ингридиент 9</t>
  </si>
  <si>
    <t>Ингридиент 10</t>
  </si>
  <si>
    <t>Ингридиент 11</t>
  </si>
  <si>
    <t>Ингридиент 12</t>
  </si>
  <si>
    <t>Ингридиент 13</t>
  </si>
  <si>
    <t>Ингридиент 14</t>
  </si>
  <si>
    <t>Ингридиент 15</t>
  </si>
  <si>
    <t>Ингридиент 16</t>
  </si>
  <si>
    <t>Ингридиент 17</t>
  </si>
  <si>
    <t>Ингридиент 18</t>
  </si>
  <si>
    <t>Ингридиент 19</t>
  </si>
  <si>
    <t>Ингридиент 20</t>
  </si>
  <si>
    <t>Ингридиент 21</t>
  </si>
  <si>
    <t>Ингридиент 22</t>
  </si>
  <si>
    <t>Ингридиент 23</t>
  </si>
  <si>
    <t>Ингридиент 24</t>
  </si>
  <si>
    <t>Ингридиент 25</t>
  </si>
  <si>
    <t>Ингридиент 26</t>
  </si>
  <si>
    <t>Ингридиент 27</t>
  </si>
  <si>
    <t>Ингридиент 28</t>
  </si>
  <si>
    <t>Ингридиент 29</t>
  </si>
  <si>
    <t>Ингридиент 30</t>
  </si>
  <si>
    <t>Ингридиент 31</t>
  </si>
  <si>
    <t>Ингридиент 32</t>
  </si>
  <si>
    <t>Ингридиент 33</t>
  </si>
  <si>
    <t>Ингридиент 34</t>
  </si>
  <si>
    <t>Ингридиент 35</t>
  </si>
  <si>
    <t>Ингридиент 36</t>
  </si>
  <si>
    <t>Ингридиент 37</t>
  </si>
  <si>
    <t>Ингридиент 38</t>
  </si>
  <si>
    <t>Ингридиент 39</t>
  </si>
  <si>
    <t>Ингридиент 40</t>
  </si>
  <si>
    <t>Ингридиент 41</t>
  </si>
  <si>
    <t>Ингридиент 42</t>
  </si>
  <si>
    <t>Ингридиент 43</t>
  </si>
  <si>
    <t>Ингридиент 44</t>
  </si>
  <si>
    <t>Ингридиент 45</t>
  </si>
  <si>
    <t>Ингридиент 46</t>
  </si>
  <si>
    <t>Ингридиент 47</t>
  </si>
  <si>
    <t>Ингридиент 48</t>
  </si>
  <si>
    <t>Ингридиент 49</t>
  </si>
  <si>
    <t>Себестоимость</t>
  </si>
  <si>
    <t>Год</t>
  </si>
  <si>
    <t>январь</t>
  </si>
  <si>
    <t>2020 январь</t>
  </si>
  <si>
    <t>февраль</t>
  </si>
  <si>
    <t>2020 февраль</t>
  </si>
  <si>
    <t>март</t>
  </si>
  <si>
    <t>2020 март</t>
  </si>
  <si>
    <t>апрель</t>
  </si>
  <si>
    <t>2020 апрель</t>
  </si>
  <si>
    <t>май</t>
  </si>
  <si>
    <t>2020 май</t>
  </si>
  <si>
    <t>июнь</t>
  </si>
  <si>
    <t>2020 июнь</t>
  </si>
  <si>
    <t>июль</t>
  </si>
  <si>
    <t>2020 июль</t>
  </si>
  <si>
    <t>август</t>
  </si>
  <si>
    <t>2020 август</t>
  </si>
  <si>
    <t>сентябрь</t>
  </si>
  <si>
    <t>2020 сентябрь</t>
  </si>
  <si>
    <t>октябрь</t>
  </si>
  <si>
    <t>2020 октябрь</t>
  </si>
  <si>
    <t>ноябрь</t>
  </si>
  <si>
    <t>2020 ноябрь</t>
  </si>
  <si>
    <t>декабрь</t>
  </si>
  <si>
    <t>2020 декабрь</t>
  </si>
  <si>
    <t>Отгрузка</t>
  </si>
  <si>
    <t>Задание 5:</t>
  </si>
  <si>
    <t>При помощи любых удобных для вас функций, заполните столбец D соответствующими периоду отгрузками из исходной таблицы</t>
  </si>
  <si>
    <t>Итого</t>
  </si>
  <si>
    <t>Итог</t>
  </si>
  <si>
    <t>При помощи любой удобной для вас функции, заполните столбцы I и J результирующей таблицы суммами по соответствующим наименованиям из исходной таблицы (соблюдая месяцы). Любые ошибки в столбцах I и J (например, Н/Д) должны быть убраны при помощи функции</t>
  </si>
  <si>
    <t>При помощи любой удобной для вас функции, заполните строку 60 себестоимостью по каждому SKU, где себестоимость равна сумме "расходов по каждому SKU, умноженных на к-т выхода и на цену ингридиента"</t>
  </si>
  <si>
    <t>Задание 6:</t>
  </si>
  <si>
    <t>Компания</t>
  </si>
  <si>
    <t>Компания1</t>
  </si>
  <si>
    <t>Компания2</t>
  </si>
  <si>
    <t>Яблоки</t>
  </si>
  <si>
    <t>Груши</t>
  </si>
  <si>
    <t>Вишня</t>
  </si>
  <si>
    <t>Апельсин</t>
  </si>
  <si>
    <t>Черешня</t>
  </si>
  <si>
    <t>Салат</t>
  </si>
  <si>
    <t>Общий итог</t>
  </si>
  <si>
    <t>(Все)</t>
  </si>
  <si>
    <t>Цена за ед., BYN</t>
  </si>
  <si>
    <t>% от общего объёма</t>
  </si>
  <si>
    <t>% от общей выручки</t>
  </si>
  <si>
    <t>Сводная таблица и диаграмма к Заданию № 1</t>
  </si>
  <si>
    <t>Компания № 1</t>
  </si>
  <si>
    <t>Компания № 1 Итог</t>
  </si>
  <si>
    <t>Компания № 2</t>
  </si>
  <si>
    <t>Компания № 2 Итог</t>
  </si>
  <si>
    <t xml:space="preserve">Объём, 
шт/кг </t>
  </si>
  <si>
    <t xml:space="preserve">Выручка, 
BYN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</si>
</sst>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2"/>
      <name val="Verdana"/>
      <family val="2"/>
      <charset val="204"/>
    </font>
    <font>
      <sz val="1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 vertic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/>
    <xf numFmtId="3" fontId="0" fillId="2" borderId="0" xfId="0" applyNumberFormat="1" applyFill="1"/>
    <xf numFmtId="0" fontId="0" fillId="5" borderId="2" xfId="0" applyFill="1" applyBorder="1" applyAlignment="1">
      <alignment horizontal="center" vertical="center"/>
    </xf>
    <xf numFmtId="0" fontId="0" fillId="2" borderId="2" xfId="0" applyFill="1" applyBorder="1"/>
    <xf numFmtId="0" fontId="4" fillId="2" borderId="0" xfId="0" applyFont="1" applyFill="1"/>
    <xf numFmtId="0" fontId="3" fillId="2" borderId="0" xfId="0" applyFont="1" applyFill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5" fillId="4" borderId="2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6" fillId="2" borderId="0" xfId="0" applyFont="1" applyFill="1"/>
    <xf numFmtId="3" fontId="0" fillId="2" borderId="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2" fontId="7" fillId="2" borderId="0" xfId="0" applyNumberFormat="1" applyFont="1" applyFill="1"/>
    <xf numFmtId="3" fontId="0" fillId="0" borderId="0" xfId="0" applyNumberFormat="1"/>
    <xf numFmtId="0" fontId="8" fillId="0" borderId="0" xfId="0" applyFont="1"/>
    <xf numFmtId="0" fontId="8" fillId="0" borderId="0" xfId="0" pivotButton="1" applyFont="1"/>
    <xf numFmtId="4" fontId="0" fillId="0" borderId="0" xfId="0" applyNumberFormat="1"/>
    <xf numFmtId="9" fontId="0" fillId="0" borderId="8" xfId="0" applyNumberFormat="1" applyBorder="1"/>
    <xf numFmtId="9" fontId="0" fillId="0" borderId="9" xfId="0" applyNumberFormat="1" applyBorder="1"/>
    <xf numFmtId="9" fontId="0" fillId="0" borderId="6" xfId="0" applyNumberFormat="1" applyBorder="1"/>
    <xf numFmtId="9" fontId="0" fillId="0" borderId="7" xfId="0" applyNumberFormat="1" applyBorder="1"/>
    <xf numFmtId="0" fontId="9" fillId="0" borderId="0" xfId="0" applyFont="1"/>
    <xf numFmtId="0" fontId="0" fillId="0" borderId="0" xfId="0" pivotButton="1" applyFont="1" applyAlignment="1">
      <alignment vertical="top"/>
    </xf>
    <xf numFmtId="0" fontId="0" fillId="0" borderId="0" xfId="0" applyFont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10" fillId="0" borderId="0" xfId="0" applyFont="1"/>
    <xf numFmtId="4" fontId="10" fillId="0" borderId="0" xfId="0" applyNumberFormat="1" applyFont="1"/>
    <xf numFmtId="3" fontId="10" fillId="0" borderId="0" xfId="0" applyNumberFormat="1" applyFont="1"/>
    <xf numFmtId="9" fontId="10" fillId="0" borderId="8" xfId="0" applyNumberFormat="1" applyFont="1" applyBorder="1"/>
    <xf numFmtId="9" fontId="10" fillId="0" borderId="9" xfId="0" applyNumberFormat="1" applyFont="1" applyBorder="1"/>
    <xf numFmtId="9" fontId="10" fillId="0" borderId="10" xfId="0" applyNumberFormat="1" applyFont="1" applyBorder="1"/>
    <xf numFmtId="9" fontId="10" fillId="0" borderId="11" xfId="0" applyNumberFormat="1" applyFont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4" borderId="16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2" borderId="14" xfId="0" applyFill="1" applyBorder="1" applyAlignment="1">
      <alignment vertical="top" wrapText="1"/>
    </xf>
    <xf numFmtId="0" fontId="0" fillId="2" borderId="19" xfId="0" applyFill="1" applyBorder="1" applyAlignment="1">
      <alignment vertical="top" wrapText="1"/>
    </xf>
    <xf numFmtId="0" fontId="0" fillId="2" borderId="20" xfId="0" applyFill="1" applyBorder="1" applyAlignment="1">
      <alignment horizontal="center" vertical="center" wrapText="1"/>
    </xf>
    <xf numFmtId="3" fontId="0" fillId="3" borderId="20" xfId="0" applyNumberFormat="1" applyFill="1" applyBorder="1" applyAlignment="1">
      <alignment horizontal="center" vertical="center"/>
    </xf>
    <xf numFmtId="3" fontId="0" fillId="3" borderId="21" xfId="0" applyNumberFormat="1" applyFill="1" applyBorder="1" applyAlignment="1">
      <alignment horizontal="center" vertical="center"/>
    </xf>
    <xf numFmtId="3" fontId="0" fillId="2" borderId="15" xfId="0" applyNumberFormat="1" applyFill="1" applyBorder="1"/>
    <xf numFmtId="3" fontId="0" fillId="2" borderId="20" xfId="0" applyNumberFormat="1" applyFill="1" applyBorder="1"/>
    <xf numFmtId="3" fontId="0" fillId="2" borderId="21" xfId="0" applyNumberFormat="1" applyFill="1" applyBorder="1"/>
    <xf numFmtId="4" fontId="2" fillId="4" borderId="2" xfId="0" applyNumberFormat="1" applyFont="1" applyFill="1" applyBorder="1"/>
    <xf numFmtId="3" fontId="0" fillId="0" borderId="0" xfId="0" applyNumberFormat="1" applyAlignment="1">
      <alignment wrapText="1"/>
    </xf>
    <xf numFmtId="3" fontId="10" fillId="0" borderId="0" xfId="0" applyNumberFormat="1" applyFont="1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wrapText="1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/>
    </xf>
  </cellXfs>
  <cellStyles count="1">
    <cellStyle name="Обычный" xfId="0" builtinId="0"/>
  </cellStyles>
  <dxfs count="92">
    <dxf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3" formatCode="#,##0"/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sz val="12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</dxf>
    <dxf>
      <numFmt numFmtId="13" formatCode="0%"/>
    </dxf>
    <dxf>
      <alignment vertical="top" readingOrder="0"/>
    </dxf>
    <dxf>
      <alignment wrapText="1" readingOrder="0"/>
    </dxf>
    <dxf>
      <alignment vertical="top" readingOrder="0"/>
    </dxf>
    <dxf>
      <alignment wrapText="1" readingOrder="0"/>
    </dxf>
    <dxf>
      <numFmt numFmtId="14" formatCode="0.00%"/>
    </dxf>
    <dxf>
      <numFmt numFmtId="14" formatCode="0.00%"/>
    </dxf>
    <dxf>
      <font>
        <b/>
      </font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wrapText="1" readingOrder="0"/>
    </dxf>
    <dxf>
      <font>
        <b/>
      </font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numFmt numFmtId="3" formatCode="#,##0"/>
      <fill>
        <patternFill patternType="solid">
          <fgColor indexed="64"/>
          <bgColor theme="0"/>
        </patternFill>
      </fill>
    </dxf>
    <dxf>
      <numFmt numFmtId="3" formatCode="#,##0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3999755851924192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5F9ED7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[ТЗ_Аналитик_Уровень 1_НС_Копоть_11.2024.xlsx]1.1!Сводная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Объем и выручка товаров Компании №1 и </a:t>
            </a:r>
            <a:r>
              <a:rPr lang="ru-RU" sz="2000" b="0" i="0" u="none" strike="noStrike" baseline="0">
                <a:effectLst/>
              </a:rPr>
              <a:t>Компании №2</a:t>
            </a:r>
            <a:endParaRPr lang="ru-RU" sz="2000"/>
          </a:p>
        </c:rich>
      </c:tx>
      <c:layout>
        <c:manualLayout>
          <c:xMode val="edge"/>
          <c:yMode val="edge"/>
          <c:x val="8.3275322810305571E-2"/>
          <c:y val="2.72004228086175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FFC000">
                <a:alpha val="9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rgbClr val="0070C0">
                <a:alpha val="9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09550" cap="sq" cmpd="sng">
              <a:solidFill>
                <a:schemeClr val="accent1"/>
              </a:solidFill>
              <a:prstDash val="solid"/>
              <a:round/>
              <a:headEnd type="oval" w="lg" len="lg"/>
              <a:tailEnd type="diamond" w="lg" len="lg"/>
            </a:ln>
            <a:effectLst/>
          </c:spPr>
        </c:marker>
        <c:dLbl>
          <c:idx val="0"/>
          <c:numFmt formatCode="#,##0.00\ [$BYN-423]" sourceLinked="0"/>
          <c:spPr>
            <a:solidFill>
              <a:srgbClr val="5F9ED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5400">
              <a:solidFill>
                <a:schemeClr val="accent1"/>
              </a:solidFill>
            </a:ln>
            <a:effectLst/>
          </c:spPr>
        </c:marker>
        <c:dLbl>
          <c:idx val="0"/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15875">
              <a:solidFill>
                <a:schemeClr val="accent1"/>
              </a:solidFill>
            </a:ln>
            <a:effectLst/>
          </c:spPr>
        </c:marker>
        <c:dLbl>
          <c:idx val="0"/>
          <c:numFmt formatCode="#,##0\ [$BYN-423]" sourceLinked="0"/>
          <c:spPr>
            <a:solidFill>
              <a:schemeClr val="bg2">
                <a:lumMod val="50000"/>
                <a:alpha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</c:pivotFmt>
      <c:pivotFmt>
        <c:idx val="16"/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rgbClr val="FFC000">
                <a:alpha val="9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rgbClr val="0070C0">
                <a:alpha val="9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ln w="1905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09550" cap="sq" cmpd="sng">
              <a:solidFill>
                <a:schemeClr val="accent1"/>
              </a:solidFill>
              <a:prstDash val="solid"/>
              <a:round/>
              <a:headEnd type="oval" w="lg" len="lg"/>
              <a:tailEnd type="diamond" w="lg" len="lg"/>
            </a:ln>
            <a:effectLst/>
          </c:spPr>
        </c:marker>
        <c:dLbl>
          <c:idx val="0"/>
          <c:layout/>
          <c:numFmt formatCode="#,##0.00\ [$BYN-423]" sourceLinked="0"/>
          <c:spPr>
            <a:solidFill>
              <a:srgbClr val="5F9ED7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25400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solidFill>
              <a:schemeClr val="accent2">
                <a:alpha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15875">
              <a:solidFill>
                <a:schemeClr val="accent3"/>
              </a:solidFill>
            </a:ln>
            <a:effectLst/>
          </c:spPr>
        </c:marker>
        <c:dLbl>
          <c:idx val="0"/>
          <c:layout/>
          <c:numFmt formatCode="#,##0\ [$BYN-423]" sourceLinked="0"/>
          <c:spPr>
            <a:solidFill>
              <a:schemeClr val="bg2">
                <a:lumMod val="50000"/>
                <a:alpha val="9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7.7279752704791345E-3"/>
          <c:y val="0.22885050005507632"/>
          <c:w val="0.97166409067490989"/>
          <c:h val="0.52015166881274433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'1.1'!$G$5</c:f>
              <c:strCache>
                <c:ptCount val="1"/>
                <c:pt idx="0">
                  <c:v>% от общего объёма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C000">
                  <a:alpha val="9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'1.1'!$A$6:$C$13</c:f>
              <c:multiLvlStrCache>
                <c:ptCount val="5"/>
                <c:lvl>
                  <c:pt idx="0">
                    <c:v>Тушка ЦБ</c:v>
                  </c:pt>
                  <c:pt idx="1">
                    <c:v>БВМД</c:v>
                  </c:pt>
                  <c:pt idx="2">
                    <c:v>Инкубационное яйцо</c:v>
                  </c:pt>
                  <c:pt idx="3">
                    <c:v>Товарное яйцо</c:v>
                  </c:pt>
                  <c:pt idx="4">
                    <c:v>Инкубационное яйцо</c:v>
                  </c:pt>
                </c:lvl>
                <c:lvl>
                  <c:pt idx="0">
                    <c:v>Мясо птицы</c:v>
                  </c:pt>
                  <c:pt idx="1">
                    <c:v>Корма</c:v>
                  </c:pt>
                  <c:pt idx="2">
                    <c:v>Племенное птицеводство</c:v>
                  </c:pt>
                  <c:pt idx="3">
                    <c:v>Племенное птицеводство</c:v>
                  </c:pt>
                </c:lvl>
                <c:lvl>
                  <c:pt idx="0">
                    <c:v>Компания № 1</c:v>
                  </c:pt>
                  <c:pt idx="3">
                    <c:v>Компания № 2</c:v>
                  </c:pt>
                </c:lvl>
              </c:multiLvlStrCache>
            </c:multiLvlStrRef>
          </c:cat>
          <c:val>
            <c:numRef>
              <c:f>'1.1'!$G$6:$G$13</c:f>
              <c:numCache>
                <c:formatCode>0%</c:formatCode>
                <c:ptCount val="5"/>
                <c:pt idx="0">
                  <c:v>0.29389312977099236</c:v>
                </c:pt>
                <c:pt idx="1">
                  <c:v>0.1717557251908397</c:v>
                </c:pt>
                <c:pt idx="2">
                  <c:v>0.19083969465648856</c:v>
                </c:pt>
                <c:pt idx="3">
                  <c:v>0.1717557251908397</c:v>
                </c:pt>
                <c:pt idx="4">
                  <c:v>0.1717557251908397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B5-4BC8-B8BF-6DD79D7C936F}"/>
            </c:ext>
          </c:extLst>
        </c:ser>
        <c:ser>
          <c:idx val="4"/>
          <c:order val="4"/>
          <c:tx>
            <c:strRef>
              <c:f>'1.1'!$H$5</c:f>
              <c:strCache>
                <c:ptCount val="1"/>
                <c:pt idx="0">
                  <c:v>% от общей выручки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0070C0">
                  <a:alpha val="9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'1.1'!$A$6:$C$13</c:f>
              <c:multiLvlStrCache>
                <c:ptCount val="5"/>
                <c:lvl>
                  <c:pt idx="0">
                    <c:v>Тушка ЦБ</c:v>
                  </c:pt>
                  <c:pt idx="1">
                    <c:v>БВМД</c:v>
                  </c:pt>
                  <c:pt idx="2">
                    <c:v>Инкубационное яйцо</c:v>
                  </c:pt>
                  <c:pt idx="3">
                    <c:v>Товарное яйцо</c:v>
                  </c:pt>
                  <c:pt idx="4">
                    <c:v>Инкубационное яйцо</c:v>
                  </c:pt>
                </c:lvl>
                <c:lvl>
                  <c:pt idx="0">
                    <c:v>Мясо птицы</c:v>
                  </c:pt>
                  <c:pt idx="1">
                    <c:v>Корма</c:v>
                  </c:pt>
                  <c:pt idx="2">
                    <c:v>Племенное птицеводство</c:v>
                  </c:pt>
                  <c:pt idx="3">
                    <c:v>Племенное птицеводство</c:v>
                  </c:pt>
                </c:lvl>
                <c:lvl>
                  <c:pt idx="0">
                    <c:v>Компания № 1</c:v>
                  </c:pt>
                  <c:pt idx="3">
                    <c:v>Компания № 2</c:v>
                  </c:pt>
                </c:lvl>
              </c:multiLvlStrCache>
            </c:multiLvlStrRef>
          </c:cat>
          <c:val>
            <c:numRef>
              <c:f>'1.1'!$H$6:$H$13</c:f>
              <c:numCache>
                <c:formatCode>0%</c:formatCode>
                <c:ptCount val="5"/>
                <c:pt idx="0">
                  <c:v>0.3352219074598678</c:v>
                </c:pt>
                <c:pt idx="1">
                  <c:v>0.18413597733711048</c:v>
                </c:pt>
                <c:pt idx="2">
                  <c:v>0.14164305949008499</c:v>
                </c:pt>
                <c:pt idx="3">
                  <c:v>0.17847025495750707</c:v>
                </c:pt>
                <c:pt idx="4">
                  <c:v>0.16052880075542966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B5-4BC8-B8BF-6DD79D7C93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5"/>
        <c:axId val="443383048"/>
        <c:axId val="443379112"/>
      </c:barChart>
      <c:lineChart>
        <c:grouping val="standard"/>
        <c:varyColors val="0"/>
        <c:ser>
          <c:idx val="0"/>
          <c:order val="0"/>
          <c:tx>
            <c:strRef>
              <c:f>'1.1'!$D$5</c:f>
              <c:strCache>
                <c:ptCount val="1"/>
                <c:pt idx="0">
                  <c:v>Цена за ед., BYN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09550" cap="sq" cmpd="sng">
                <a:solidFill>
                  <a:schemeClr val="accent1"/>
                </a:solidFill>
                <a:prstDash val="solid"/>
                <a:round/>
                <a:headEnd type="oval" w="lg" len="lg"/>
                <a:tailEnd type="diamond" w="lg" len="lg"/>
              </a:ln>
              <a:effectLst/>
            </c:spPr>
          </c:marker>
          <c:dLbls>
            <c:numFmt formatCode="#,##0.00\ [$BYN-423]" sourceLinked="0"/>
            <c:spPr>
              <a:solidFill>
                <a:srgbClr val="5F9ED7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'1.1'!$A$6:$C$13</c:f>
              <c:multiLvlStrCache>
                <c:ptCount val="5"/>
                <c:lvl>
                  <c:pt idx="0">
                    <c:v>Тушка ЦБ</c:v>
                  </c:pt>
                  <c:pt idx="1">
                    <c:v>БВМД</c:v>
                  </c:pt>
                  <c:pt idx="2">
                    <c:v>Инкубационное яйцо</c:v>
                  </c:pt>
                  <c:pt idx="3">
                    <c:v>Товарное яйцо</c:v>
                  </c:pt>
                  <c:pt idx="4">
                    <c:v>Инкубационное яйцо</c:v>
                  </c:pt>
                </c:lvl>
                <c:lvl>
                  <c:pt idx="0">
                    <c:v>Мясо птицы</c:v>
                  </c:pt>
                  <c:pt idx="1">
                    <c:v>Корма</c:v>
                  </c:pt>
                  <c:pt idx="2">
                    <c:v>Племенное птицеводство</c:v>
                  </c:pt>
                  <c:pt idx="3">
                    <c:v>Племенное птицеводство</c:v>
                  </c:pt>
                </c:lvl>
                <c:lvl>
                  <c:pt idx="0">
                    <c:v>Компания № 1</c:v>
                  </c:pt>
                  <c:pt idx="3">
                    <c:v>Компания № 2</c:v>
                  </c:pt>
                </c:lvl>
              </c:multiLvlStrCache>
            </c:multiLvlStrRef>
          </c:cat>
          <c:val>
            <c:numRef>
              <c:f>'1.1'!$D$6:$D$13</c:f>
              <c:numCache>
                <c:formatCode>#,##0.00</c:formatCode>
                <c:ptCount val="5"/>
                <c:pt idx="0">
                  <c:v>4.6100000000000003</c:v>
                </c:pt>
                <c:pt idx="1">
                  <c:v>4.33</c:v>
                </c:pt>
                <c:pt idx="2">
                  <c:v>3</c:v>
                </c:pt>
                <c:pt idx="3">
                  <c:v>4.2</c:v>
                </c:pt>
                <c:pt idx="4">
                  <c:v>3.78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5-4BC8-B8BF-6DD79D7C936F}"/>
            </c:ext>
          </c:extLst>
        </c:ser>
        <c:ser>
          <c:idx val="1"/>
          <c:order val="1"/>
          <c:tx>
            <c:strRef>
              <c:f>'1.1'!$E$5</c:f>
              <c:strCache>
                <c:ptCount val="1"/>
                <c:pt idx="0">
                  <c:v>Объём, 
шт/кг 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alpha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'1.1'!$A$6:$C$13</c:f>
              <c:multiLvlStrCache>
                <c:ptCount val="5"/>
                <c:lvl>
                  <c:pt idx="0">
                    <c:v>Тушка ЦБ</c:v>
                  </c:pt>
                  <c:pt idx="1">
                    <c:v>БВМД</c:v>
                  </c:pt>
                  <c:pt idx="2">
                    <c:v>Инкубационное яйцо</c:v>
                  </c:pt>
                  <c:pt idx="3">
                    <c:v>Товарное яйцо</c:v>
                  </c:pt>
                  <c:pt idx="4">
                    <c:v>Инкубационное яйцо</c:v>
                  </c:pt>
                </c:lvl>
                <c:lvl>
                  <c:pt idx="0">
                    <c:v>Мясо птицы</c:v>
                  </c:pt>
                  <c:pt idx="1">
                    <c:v>Корма</c:v>
                  </c:pt>
                  <c:pt idx="2">
                    <c:v>Племенное птицеводство</c:v>
                  </c:pt>
                  <c:pt idx="3">
                    <c:v>Племенное птицеводство</c:v>
                  </c:pt>
                </c:lvl>
                <c:lvl>
                  <c:pt idx="0">
                    <c:v>Компания № 1</c:v>
                  </c:pt>
                  <c:pt idx="3">
                    <c:v>Компания № 2</c:v>
                  </c:pt>
                </c:lvl>
              </c:multiLvlStrCache>
            </c:multiLvlStrRef>
          </c:cat>
          <c:val>
            <c:numRef>
              <c:f>'1.1'!$E$6:$E$13</c:f>
              <c:numCache>
                <c:formatCode>#,##0</c:formatCode>
                <c:ptCount val="5"/>
                <c:pt idx="0">
                  <c:v>77000</c:v>
                </c:pt>
                <c:pt idx="1">
                  <c:v>45000</c:v>
                </c:pt>
                <c:pt idx="2">
                  <c:v>50000</c:v>
                </c:pt>
                <c:pt idx="3">
                  <c:v>45000</c:v>
                </c:pt>
                <c:pt idx="4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B5-4BC8-B8BF-6DD79D7C936F}"/>
            </c:ext>
          </c:extLst>
        </c:ser>
        <c:ser>
          <c:idx val="2"/>
          <c:order val="2"/>
          <c:tx>
            <c:strRef>
              <c:f>'1.1'!$F$5</c:f>
              <c:strCache>
                <c:ptCount val="1"/>
                <c:pt idx="0">
                  <c:v>Выручка, 
BYN 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5875">
                <a:solidFill>
                  <a:schemeClr val="accent3"/>
                </a:solidFill>
              </a:ln>
              <a:effectLst/>
            </c:spPr>
          </c:marker>
          <c:dLbls>
            <c:numFmt formatCode="#,##0\ [$BYN-423]" sourceLinked="0"/>
            <c:spPr>
              <a:solidFill>
                <a:schemeClr val="bg2">
                  <a:lumMod val="50000"/>
                  <a:alpha val="9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'1.1'!$A$6:$C$13</c:f>
              <c:multiLvlStrCache>
                <c:ptCount val="5"/>
                <c:lvl>
                  <c:pt idx="0">
                    <c:v>Тушка ЦБ</c:v>
                  </c:pt>
                  <c:pt idx="1">
                    <c:v>БВМД</c:v>
                  </c:pt>
                  <c:pt idx="2">
                    <c:v>Инкубационное яйцо</c:v>
                  </c:pt>
                  <c:pt idx="3">
                    <c:v>Товарное яйцо</c:v>
                  </c:pt>
                  <c:pt idx="4">
                    <c:v>Инкубационное яйцо</c:v>
                  </c:pt>
                </c:lvl>
                <c:lvl>
                  <c:pt idx="0">
                    <c:v>Мясо птицы</c:v>
                  </c:pt>
                  <c:pt idx="1">
                    <c:v>Корма</c:v>
                  </c:pt>
                  <c:pt idx="2">
                    <c:v>Племенное птицеводство</c:v>
                  </c:pt>
                  <c:pt idx="3">
                    <c:v>Племенное птицеводство</c:v>
                  </c:pt>
                </c:lvl>
                <c:lvl>
                  <c:pt idx="0">
                    <c:v>Компания № 1</c:v>
                  </c:pt>
                  <c:pt idx="3">
                    <c:v>Компания № 2</c:v>
                  </c:pt>
                </c:lvl>
              </c:multiLvlStrCache>
            </c:multiLvlStrRef>
          </c:cat>
          <c:val>
            <c:numRef>
              <c:f>'1.1'!$F$6:$F$13</c:f>
              <c:numCache>
                <c:formatCode>#,##0</c:formatCode>
                <c:ptCount val="5"/>
                <c:pt idx="0">
                  <c:v>355000</c:v>
                </c:pt>
                <c:pt idx="1">
                  <c:v>195000</c:v>
                </c:pt>
                <c:pt idx="2">
                  <c:v>150000</c:v>
                </c:pt>
                <c:pt idx="3">
                  <c:v>189000</c:v>
                </c:pt>
                <c:pt idx="4">
                  <c:v>170000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B5-4BC8-B8BF-6DD79D7C93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9561152"/>
        <c:axId val="589560824"/>
      </c:lineChart>
      <c:catAx>
        <c:axId val="58956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560824"/>
        <c:crosses val="autoZero"/>
        <c:auto val="1"/>
        <c:lblAlgn val="ctr"/>
        <c:lblOffset val="300"/>
        <c:noMultiLvlLbl val="0"/>
      </c:catAx>
      <c:valAx>
        <c:axId val="589560824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89561152"/>
        <c:crosses val="autoZero"/>
        <c:crossBetween val="between"/>
      </c:valAx>
      <c:valAx>
        <c:axId val="443379112"/>
        <c:scaling>
          <c:orientation val="minMax"/>
          <c:max val="1"/>
        </c:scaling>
        <c:delete val="0"/>
        <c:axPos val="r"/>
        <c:numFmt formatCode="0%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3383048"/>
        <c:crosses val="max"/>
        <c:crossBetween val="between"/>
        <c:majorUnit val="0.2"/>
      </c:valAx>
      <c:catAx>
        <c:axId val="4433830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3379112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4.3620302211205962E-2"/>
          <c:y val="0.10715553122427744"/>
          <c:w val="0.8134648306133293"/>
          <c:h val="8.1468714746401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358140</xdr:colOff>
      <xdr:row>14</xdr:row>
      <xdr:rowOff>0</xdr:rowOff>
    </xdr:from>
    <xdr:to>
      <xdr:col>10</xdr:col>
      <xdr:colOff>99060</xdr:colOff>
      <xdr:row>42</xdr:row>
      <xdr:rowOff>30480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622.840310879626" createdVersion="6" refreshedVersion="6" minRefreshableVersion="3" recordCount="14">
  <cacheSource type="worksheet">
    <worksheetSource name="Таблица1"/>
  </cacheSource>
  <cacheFields count="7">
    <cacheField name="Компания" numFmtId="0">
      <sharedItems count="2">
        <s v="Компания1"/>
        <s v="Компания2"/>
      </sharedItems>
    </cacheField>
    <cacheField name="Направление" numFmtId="0">
      <sharedItems count="3">
        <s v="Племенное птицеводство"/>
        <s v="Мясо птицы"/>
        <s v="Корма"/>
      </sharedItems>
    </cacheField>
    <cacheField name="Продукция" numFmtId="0">
      <sharedItems count="4">
        <s v="Инкубационное яйцо"/>
        <s v="Тушка ЦБ"/>
        <s v="БВМД"/>
        <s v="Товарное яйцо"/>
      </sharedItems>
    </cacheField>
    <cacheField name="Период" numFmtId="0">
      <sharedItems count="3">
        <s v="Январь"/>
        <s v="Февраль"/>
        <s v="Март"/>
      </sharedItems>
    </cacheField>
    <cacheField name="Объём, шт/кг" numFmtId="3">
      <sharedItems containsSemiMixedTypes="0" containsString="0" containsNumber="1" containsInteger="1" minValue="10000" maxValue="35000" count="7">
        <n v="20000"/>
        <n v="30000"/>
        <n v="15000"/>
        <n v="10000"/>
        <n v="12000"/>
        <n v="35000"/>
        <n v="18000"/>
      </sharedItems>
    </cacheField>
    <cacheField name="Выручка, BYN" numFmtId="3">
      <sharedItems containsSemiMixedTypes="0" containsString="0" containsNumber="1" containsInteger="1" minValue="30000" maxValue="175000"/>
    </cacheField>
    <cacheField name="Цена" numFmtId="0" formula="ROUND('Выручка, BYN'/'Объём, шт/кг', 2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  <x v="0"/>
    <x v="0"/>
    <n v="60000"/>
  </r>
  <r>
    <x v="0"/>
    <x v="1"/>
    <x v="1"/>
    <x v="0"/>
    <x v="1"/>
    <n v="120000"/>
  </r>
  <r>
    <x v="0"/>
    <x v="2"/>
    <x v="2"/>
    <x v="0"/>
    <x v="2"/>
    <n v="75000"/>
  </r>
  <r>
    <x v="0"/>
    <x v="0"/>
    <x v="0"/>
    <x v="1"/>
    <x v="3"/>
    <n v="30000"/>
  </r>
  <r>
    <x v="0"/>
    <x v="1"/>
    <x v="1"/>
    <x v="1"/>
    <x v="4"/>
    <n v="60000"/>
  </r>
  <r>
    <x v="0"/>
    <x v="2"/>
    <x v="2"/>
    <x v="1"/>
    <x v="1"/>
    <n v="120000"/>
  </r>
  <r>
    <x v="0"/>
    <x v="0"/>
    <x v="0"/>
    <x v="2"/>
    <x v="0"/>
    <n v="60000"/>
  </r>
  <r>
    <x v="0"/>
    <x v="1"/>
    <x v="1"/>
    <x v="2"/>
    <x v="5"/>
    <n v="175000"/>
  </r>
  <r>
    <x v="1"/>
    <x v="0"/>
    <x v="0"/>
    <x v="0"/>
    <x v="0"/>
    <n v="80000"/>
  </r>
  <r>
    <x v="1"/>
    <x v="0"/>
    <x v="3"/>
    <x v="0"/>
    <x v="2"/>
    <n v="75000"/>
  </r>
  <r>
    <x v="1"/>
    <x v="0"/>
    <x v="0"/>
    <x v="1"/>
    <x v="3"/>
    <n v="30000"/>
  </r>
  <r>
    <x v="1"/>
    <x v="0"/>
    <x v="3"/>
    <x v="1"/>
    <x v="4"/>
    <n v="60000"/>
  </r>
  <r>
    <x v="1"/>
    <x v="0"/>
    <x v="0"/>
    <x v="2"/>
    <x v="2"/>
    <n v="60000"/>
  </r>
  <r>
    <x v="1"/>
    <x v="0"/>
    <x v="3"/>
    <x v="2"/>
    <x v="6"/>
    <n v="5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showDataTips="0" useAutoFormatting="1" itemPrintTitles="1" createdVersion="6" indent="0" compact="0" compactData="0" multipleFieldFilters="0" chartFormat="3">
  <location ref="A5:H13" firstHeaderRow="0" firstDataRow="1" firstDataCol="3" rowPageCount="1" colPageCount="1"/>
  <pivotFields count="7">
    <pivotField axis="axisRow" compact="0" outline="0" showAll="0">
      <items count="3">
        <item n="Компания № 1" x="0"/>
        <item n="Компания № 2" x="1"/>
        <item t="default"/>
      </items>
    </pivotField>
    <pivotField axis="axisRow" compact="0" outline="0" showAll="0" sortType="descending" defaultSubtotal="0">
      <items count="3">
        <item x="2"/>
        <item x="1"/>
        <item x="0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axis="axisRow" compact="0" outline="0" showAll="0" sortType="descending">
      <items count="5">
        <item x="2"/>
        <item x="0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axis="axisPage" compact="0" outline="0" multipleItemSelectionAllowed="1" showAll="0">
      <items count="4">
        <item x="0"/>
        <item x="1"/>
        <item x="2"/>
        <item t="default"/>
      </items>
    </pivotField>
    <pivotField dataField="1" compact="0" numFmtId="3" outline="0" showAll="0">
      <items count="8">
        <item x="3"/>
        <item x="4"/>
        <item x="2"/>
        <item x="6"/>
        <item x="0"/>
        <item x="1"/>
        <item x="5"/>
        <item t="default"/>
      </items>
    </pivotField>
    <pivotField dataField="1" compact="0" numFmtId="3" outline="0" showAll="0"/>
    <pivotField dataField="1" compact="0" outline="0" dragToRow="0" dragToCol="0" dragToPage="0" showAll="0" defaultSubtotal="0"/>
  </pivotFields>
  <rowFields count="3">
    <field x="0"/>
    <field x="1"/>
    <field x="2"/>
  </rowFields>
  <rowItems count="8">
    <i>
      <x/>
      <x v="1"/>
      <x v="3"/>
    </i>
    <i r="1">
      <x/>
      <x/>
    </i>
    <i r="1">
      <x v="2"/>
      <x v="1"/>
    </i>
    <i t="default">
      <x/>
    </i>
    <i>
      <x v="1"/>
      <x v="2"/>
      <x v="2"/>
    </i>
    <i r="2">
      <x v="1"/>
    </i>
    <i t="default">
      <x v="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3" hier="-1"/>
  </pageFields>
  <dataFields count="5">
    <dataField name="Цена за ед., BYN" fld="6" baseField="2" baseItem="0" numFmtId="4"/>
    <dataField name="Объём, _x000a_шт/кг " fld="4" baseField="1" baseItem="0"/>
    <dataField name="Выручка, _x000a_BYN " fld="5" baseField="1" baseItem="0"/>
    <dataField name="% от общего объёма" fld="4" showDataAs="percentOfCol" baseField="0" baseItem="0" numFmtId="10"/>
    <dataField name="% от общей выручки" fld="5" showDataAs="percentOfCol" baseField="0" baseItem="0" numFmtId="10"/>
  </dataFields>
  <formats count="33">
    <format dxfId="79">
      <pivotArea field="3" type="button" dataOnly="0" labelOnly="1" outline="0" axis="axisPage" fieldPosition="0"/>
    </format>
    <format dxfId="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7">
      <pivotArea field="0" type="button" dataOnly="0" labelOnly="1" outline="0" axis="axisRow" fieldPosition="0"/>
    </format>
    <format dxfId="76">
      <pivotArea field="1" type="button" dataOnly="0" labelOnly="1" outline="0" axis="axisRow" fieldPosition="1"/>
    </format>
    <format dxfId="75">
      <pivotArea field="2" type="button" dataOnly="0" labelOnly="1" outline="0" axis="axisRow" fieldPosition="2"/>
    </format>
    <format dxfId="7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3">
      <pivotArea dataOnly="0" labelOnly="1" outline="0" fieldPosition="0">
        <references count="1">
          <reference field="3" count="0"/>
        </references>
      </pivotArea>
    </format>
    <format dxfId="72">
      <pivotArea outline="0" fieldPosition="0">
        <references count="1">
          <reference field="4294967294" count="1">
            <x v="3"/>
          </reference>
        </references>
      </pivotArea>
    </format>
    <format dxfId="71">
      <pivotArea outline="0" fieldPosition="0">
        <references count="1">
          <reference field="4294967294" count="1">
            <x v="4"/>
          </reference>
        </references>
      </pivotArea>
    </format>
    <format dxfId="7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66">
      <pivotArea outline="0" fieldPosition="0">
        <references count="2">
          <reference field="4294967294" count="2" selected="0">
            <x v="3"/>
            <x v="4"/>
          </reference>
          <reference field="0" count="0" selected="0" defaultSubtotal="1"/>
        </references>
      </pivotArea>
    </format>
    <format dxfId="65">
      <pivotArea grandRow="1" outline="0" collapsedLevelsAreSubtotals="1" fieldPosition="0"/>
    </format>
    <format dxfId="64">
      <pivotArea dataOnly="0" labelOnly="1" grandRow="1" outline="0" fieldPosition="0"/>
    </format>
    <format dxfId="63">
      <pivotArea outline="0" fieldPosition="0">
        <references count="2">
          <reference field="4294967294" count="2" selected="0">
            <x v="1"/>
            <x v="2"/>
          </reference>
          <reference field="0" count="0" selected="0" defaultSubtotal="1"/>
        </references>
      </pivotArea>
    </format>
    <format dxfId="62">
      <pivotArea field="0" grandRow="1" outline="0" axis="axisRow" fieldPosition="0">
        <references count="1">
          <reference field="4294967294" count="2" selected="0">
            <x v="3"/>
            <x v="4"/>
          </reference>
        </references>
      </pivotArea>
    </format>
    <format dxfId="61">
      <pivotArea outline="0" fieldPosition="0">
        <references count="1">
          <reference field="4294967294" count="1" selected="0">
            <x v="0"/>
          </reference>
        </references>
      </pivotArea>
    </format>
    <format dxfId="60">
      <pivotArea dataOnly="0" outline="0" fieldPosition="0">
        <references count="1">
          <reference field="4294967294" count="2">
            <x v="3"/>
            <x v="4"/>
          </reference>
        </references>
      </pivotArea>
    </format>
    <format dxfId="59">
      <pivotArea field="0" type="button" dataOnly="0" labelOnly="1" outline="0" axis="axisRow" fieldPosition="0"/>
    </format>
    <format dxfId="58">
      <pivotArea field="1" type="button" dataOnly="0" labelOnly="1" outline="0" axis="axisRow" fieldPosition="1"/>
    </format>
    <format dxfId="57">
      <pivotArea field="2" type="button" dataOnly="0" labelOnly="1" outline="0" axis="axisRow" fieldPosition="2"/>
    </format>
    <format dxfId="56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5">
      <pivotArea field="0" type="button" dataOnly="0" labelOnly="1" outline="0" axis="axisRow" fieldPosition="0"/>
    </format>
    <format dxfId="54">
      <pivotArea field="1" type="button" dataOnly="0" labelOnly="1" outline="0" axis="axisRow" fieldPosition="1"/>
    </format>
    <format dxfId="53">
      <pivotArea field="2" type="button" dataOnly="0" labelOnly="1" outline="0" axis="axisRow" fieldPosition="2"/>
    </format>
    <format dxfId="5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51">
      <pivotArea dataOnly="0" outline="0" fieldPosition="0">
        <references count="1">
          <reference field="0" count="0" defaultSubtotal="1"/>
        </references>
      </pivotArea>
    </format>
    <format dxfId="50">
      <pivotArea grandRow="1" outline="0" collapsedLevelsAreSubtotals="1" fieldPosition="0"/>
    </format>
    <format dxfId="49">
      <pivotArea dataOnly="0" labelOnly="1" grandRow="1" outline="0" fieldPosition="0"/>
    </format>
    <format dxfId="48">
      <pivotArea dataOnly="0" outline="0" fieldPosition="0">
        <references count="1">
          <reference field="4294967294" count="1">
            <x v="1"/>
          </reference>
        </references>
      </pivotArea>
    </format>
    <format dxfId="47">
      <pivotArea dataOnly="0" labelOnly="1" outline="0" fieldPosition="0">
        <references count="1">
          <reference field="4294967294" count="1">
            <x v="2"/>
          </reference>
        </references>
      </pivotArea>
    </format>
  </formats>
  <conditionalFormats count="4">
    <conditionalFormat type="all" priority="1">
      <pivotAreas count="2">
        <pivotArea type="data" outline="0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3" selected="0">
              <x v="0"/>
              <x v="1"/>
              <x v="2"/>
            </reference>
            <reference field="2" count="3" selected="0">
              <x v="0"/>
              <x v="1"/>
              <x v="3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2" selected="0">
              <x v="1"/>
              <x v="2"/>
            </reference>
          </references>
        </pivotArea>
      </pivotAreas>
    </conditionalFormat>
    <conditionalFormat type="all" priority="2">
      <pivotAreas count="2">
        <pivotArea type="data" outline="0" collapsedLevelsAreSubtotals="1" fieldPosition="0">
          <references count="4">
            <reference field="4294967294" count="1" selected="0">
              <x v="3"/>
            </reference>
            <reference field="0" count="1" selected="0">
              <x v="0"/>
            </reference>
            <reference field="1" count="3" selected="0">
              <x v="0"/>
              <x v="1"/>
              <x v="2"/>
            </reference>
            <reference field="2" count="3" selected="0">
              <x v="0"/>
              <x v="1"/>
              <x v="3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3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2" selected="0">
              <x v="1"/>
              <x v="2"/>
            </reference>
          </references>
        </pivotArea>
      </pivotAreas>
    </conditionalFormat>
    <conditionalFormat type="all" priority="3">
      <pivotAreas count="2">
        <pivotArea type="data" outline="0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3" selected="0">
              <x v="0"/>
              <x v="1"/>
              <x v="2"/>
            </reference>
            <reference field="2" count="3" selected="0">
              <x v="0"/>
              <x v="1"/>
              <x v="3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2" selected="0">
              <x v="1"/>
              <x v="2"/>
            </reference>
          </references>
        </pivotArea>
      </pivotAreas>
    </conditionalFormat>
    <conditionalFormat type="all" priority="4">
      <pivotAreas count="2">
        <pivotArea type="data" outline="0" collapsedLevelsAreSubtotals="1" fieldPosition="0">
          <references count="4">
            <reference field="4294967294" count="1" selected="0">
              <x v="4"/>
            </reference>
            <reference field="0" count="1" selected="0">
              <x v="0"/>
            </reference>
            <reference field="1" count="3" selected="0">
              <x v="0"/>
              <x v="1"/>
              <x v="2"/>
            </reference>
            <reference field="2" count="3" selected="0">
              <x v="0"/>
              <x v="1"/>
              <x v="3"/>
            </reference>
          </references>
        </pivotArea>
        <pivotArea type="data" outline="0" collapsedLevelsAreSubtotals="1" fieldPosition="0">
          <references count="4">
            <reference field="4294967294" count="1" selected="0">
              <x v="4"/>
            </reference>
            <reference field="0" count="1" selected="0">
              <x v="1"/>
            </reference>
            <reference field="1" count="1" selected="0">
              <x v="2"/>
            </reference>
            <reference field="2" count="2" selected="0">
              <x v="1"/>
              <x v="2"/>
            </reference>
          </references>
        </pivotArea>
      </pivotAreas>
    </conditionalFormat>
  </conditionalFormats>
  <chartFormats count="5"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Таблица1" displayName="Таблица1" ref="B6:G20" totalsRowShown="0" headerRowDxfId="91" dataDxfId="90">
  <autoFilter ref="B6:G20"/>
  <tableColumns count="6">
    <tableColumn id="1" name="Компания" dataDxfId="89"/>
    <tableColumn id="2" name="Направление" dataDxfId="88"/>
    <tableColumn id="3" name="Продукция" dataDxfId="87"/>
    <tableColumn id="4" name="Период" dataDxfId="86"/>
    <tableColumn id="5" name="Объём, шт/кг" dataDxfId="85"/>
    <tableColumn id="6" name="Выручка, BYN" dataDxfId="8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7:D24" totalsRowShown="0" headerRowDxfId="46" headerRowBorderDxfId="45" tableBorderDxfId="44" totalsRowBorderDxfId="43">
  <autoFilter ref="B7:D24"/>
  <tableColumns count="3">
    <tableColumn id="1" name="№" dataDxfId="42"/>
    <tableColumn id="2" name="Объем" dataDxfId="41"/>
    <tableColumn id="3" name="Товар" dataDxfId="4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F7:H25" totalsRowCount="1" headerRowDxfId="39" headerRowBorderDxfId="38" tableBorderDxfId="37" totalsRowBorderDxfId="36">
  <autoFilter ref="F7:H24"/>
  <tableColumns count="3">
    <tableColumn id="1" name="№" totalsRowLabel="Итог" dataDxfId="35" totalsRowDxfId="34"/>
    <tableColumn id="2" name="Объём" totalsRowFunction="sum" dataDxfId="33" totalsRowDxfId="32">
      <calculatedColumnFormula>IFERROR(INDEX(Таблица2[Объем],MATCH(Таблица3[[#This Row],[№]],Таблица2[№],0)),"")</calculatedColumnFormula>
    </tableColumn>
    <tableColumn id="3" name="Товар" totalsRowFunction="custom" dataDxfId="31" totalsRowDxfId="30">
      <calculatedColumnFormula>IFERROR(INDEX(Таблица2[Товар],MATCH(Таблица3[[#This Row],[№]],Таблица2[№],0)),0)</calculatedColumnFormula>
      <totalsRowFormula>COUNTIF(Таблица3[Товар],"&lt;&gt;0")</totalsRow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B13:D31" totalsRowCount="1" headerRowDxfId="29" headerRowBorderDxfId="28" tableBorderDxfId="27" totalsRowBorderDxfId="26">
  <autoFilter ref="B13:D30"/>
  <tableColumns count="3">
    <tableColumn id="1" name="№" totalsRowLabel="Итог" dataDxfId="25" totalsRowDxfId="24"/>
    <tableColumn id="2" name="Объём" totalsRowFunction="sum" dataDxfId="23" totalsRowDxfId="22">
      <calculatedColumnFormula>IFERROR(INDEX($C$7:$S$7,MATCH(Таблица5[[#This Row],[№]],$C$6:$S$6,0)),"")</calculatedColumnFormula>
    </tableColumn>
    <tableColumn id="3" name="Товар" totalsRowFunction="custom" dataDxfId="21" totalsRowDxfId="20">
      <calculatedColumnFormula>IFERROR(INDEX($C$8:$S$8,MATCH(Таблица5[[#This Row],[№]],$C$6:$S$6,0)),0)</calculatedColumnFormula>
      <totalsRowFormula>COUNTIF(Таблица5[Товар],"&lt;&gt;0")</totalsRow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Таблица6" displayName="Таблица6" ref="G8:J15" totalsRowCount="1" headerRowDxfId="19" headerRowBorderDxfId="18" tableBorderDxfId="17" totalsRowBorderDxfId="16">
  <autoFilter ref="G8:J14"/>
  <tableColumns count="4">
    <tableColumn id="1" name="SKU" totalsRowLabel="Итог" dataDxfId="15" totalsRowDxfId="14"/>
    <tableColumn id="2" name="Месяц" dataDxfId="13" totalsRowDxfId="12"/>
    <tableColumn id="3" name="Объём " totalsRowFunction="sum" dataDxfId="11" totalsRowDxfId="10">
      <calculatedColumnFormula>SUMIFS(Исх1[[Объём ]],Исх1[SKU],Таблица6[[#This Row],[SKU]],Исх1[Месяц],Таблица6[[#This Row],[Месяц]])</calculatedColumnFormula>
    </tableColumn>
    <tableColumn id="4" name="Выручка" totalsRowFunction="sum" dataDxfId="9" totalsRowDxfId="8">
      <calculatedColumnFormula>SUMIFS(Исх1[Выручка],Исх1[SKU],Таблица6[[#This Row],[SKU]],Исх1[Месяц],Таблица6[[#This Row],[Месяц]])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Исх1" displayName="Исх1" ref="B8:E38" totalsRowShown="0" headerRowDxfId="7" headerRowBorderDxfId="6" tableBorderDxfId="5" totalsRowBorderDxfId="4">
  <autoFilter ref="B8:E38"/>
  <tableColumns count="4">
    <tableColumn id="1" name="SKU" dataDxfId="3"/>
    <tableColumn id="2" name="Месяц" dataDxfId="2"/>
    <tableColumn id="3" name="Объём " dataDxfId="1">
      <calculatedColumnFormula>D8+100</calculatedColumnFormula>
    </tableColumn>
    <tableColumn id="4" name="Выручка" dataDxfId="0">
      <calculatedColumnFormula>D9*5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2:G20"/>
  <sheetViews>
    <sheetView zoomScale="130" zoomScaleNormal="130" workbookViewId="0">
      <selection activeCell="B4" sqref="B4:G4"/>
    </sheetView>
  </sheetViews>
  <sheetFormatPr defaultColWidth="9.109375" defaultRowHeight="14.4" x14ac:dyDescent="0.3"/>
  <cols>
    <col min="1" max="1" width="3.33203125" style="1" customWidth="1"/>
    <col min="2" max="2" width="21.109375" style="1" customWidth="1"/>
    <col min="3" max="3" width="27.33203125" style="1" customWidth="1"/>
    <col min="4" max="4" width="25.88671875" style="1" customWidth="1"/>
    <col min="5" max="5" width="9.6640625" style="1" customWidth="1"/>
    <col min="6" max="6" width="11.33203125" style="1" customWidth="1"/>
    <col min="7" max="7" width="15" style="1" customWidth="1"/>
    <col min="8" max="16384" width="9.109375" style="1"/>
  </cols>
  <sheetData>
    <row r="2" spans="1:7" x14ac:dyDescent="0.3">
      <c r="B2" s="3" t="s">
        <v>15</v>
      </c>
    </row>
    <row r="4" spans="1:7" ht="38.4" customHeight="1" x14ac:dyDescent="0.3">
      <c r="A4" s="5"/>
      <c r="B4" s="73" t="s">
        <v>49</v>
      </c>
      <c r="C4" s="73"/>
      <c r="D4" s="73"/>
      <c r="E4" s="73"/>
      <c r="F4" s="73"/>
      <c r="G4" s="73"/>
    </row>
    <row r="5" spans="1:7" x14ac:dyDescent="0.3">
      <c r="A5" s="5"/>
      <c r="B5" s="3"/>
    </row>
    <row r="6" spans="1:7" ht="28.5" customHeight="1" x14ac:dyDescent="0.3">
      <c r="B6" s="6" t="s">
        <v>169</v>
      </c>
      <c r="C6" s="6" t="s">
        <v>9</v>
      </c>
      <c r="D6" s="6" t="s">
        <v>0</v>
      </c>
      <c r="E6" s="6" t="s">
        <v>4</v>
      </c>
      <c r="F6" s="6" t="s">
        <v>13</v>
      </c>
      <c r="G6" s="6" t="s">
        <v>14</v>
      </c>
    </row>
    <row r="7" spans="1:7" x14ac:dyDescent="0.3">
      <c r="B7" s="2" t="s">
        <v>170</v>
      </c>
      <c r="C7" s="2" t="s">
        <v>10</v>
      </c>
      <c r="D7" s="2" t="s">
        <v>1</v>
      </c>
      <c r="E7" s="2" t="s">
        <v>6</v>
      </c>
      <c r="F7" s="17">
        <v>20000</v>
      </c>
      <c r="G7" s="17">
        <v>60000</v>
      </c>
    </row>
    <row r="8" spans="1:7" x14ac:dyDescent="0.3">
      <c r="B8" s="2" t="s">
        <v>170</v>
      </c>
      <c r="C8" s="2" t="s">
        <v>11</v>
      </c>
      <c r="D8" s="2" t="s">
        <v>2</v>
      </c>
      <c r="E8" s="2" t="s">
        <v>6</v>
      </c>
      <c r="F8" s="17">
        <v>30000</v>
      </c>
      <c r="G8" s="17">
        <v>120000</v>
      </c>
    </row>
    <row r="9" spans="1:7" x14ac:dyDescent="0.3">
      <c r="B9" s="2" t="s">
        <v>170</v>
      </c>
      <c r="C9" s="2" t="s">
        <v>12</v>
      </c>
      <c r="D9" s="2" t="s">
        <v>3</v>
      </c>
      <c r="E9" s="2" t="s">
        <v>6</v>
      </c>
      <c r="F9" s="17">
        <v>15000</v>
      </c>
      <c r="G9" s="17">
        <v>75000</v>
      </c>
    </row>
    <row r="10" spans="1:7" x14ac:dyDescent="0.3">
      <c r="B10" s="2" t="s">
        <v>170</v>
      </c>
      <c r="C10" s="2" t="s">
        <v>10</v>
      </c>
      <c r="D10" s="2" t="s">
        <v>1</v>
      </c>
      <c r="E10" s="2" t="s">
        <v>7</v>
      </c>
      <c r="F10" s="17">
        <v>10000</v>
      </c>
      <c r="G10" s="17">
        <v>30000</v>
      </c>
    </row>
    <row r="11" spans="1:7" x14ac:dyDescent="0.3">
      <c r="B11" s="2" t="s">
        <v>170</v>
      </c>
      <c r="C11" s="2" t="s">
        <v>11</v>
      </c>
      <c r="D11" s="2" t="s">
        <v>2</v>
      </c>
      <c r="E11" s="2" t="s">
        <v>7</v>
      </c>
      <c r="F11" s="17">
        <v>12000</v>
      </c>
      <c r="G11" s="17">
        <v>60000</v>
      </c>
    </row>
    <row r="12" spans="1:7" x14ac:dyDescent="0.3">
      <c r="B12" s="2" t="s">
        <v>170</v>
      </c>
      <c r="C12" s="2" t="s">
        <v>12</v>
      </c>
      <c r="D12" s="2" t="s">
        <v>3</v>
      </c>
      <c r="E12" s="2" t="s">
        <v>7</v>
      </c>
      <c r="F12" s="17">
        <v>30000</v>
      </c>
      <c r="G12" s="17">
        <v>120000</v>
      </c>
    </row>
    <row r="13" spans="1:7" x14ac:dyDescent="0.3">
      <c r="B13" s="2" t="s">
        <v>170</v>
      </c>
      <c r="C13" s="2" t="s">
        <v>10</v>
      </c>
      <c r="D13" s="2" t="s">
        <v>1</v>
      </c>
      <c r="E13" s="2" t="s">
        <v>8</v>
      </c>
      <c r="F13" s="17">
        <v>20000</v>
      </c>
      <c r="G13" s="17">
        <v>60000</v>
      </c>
    </row>
    <row r="14" spans="1:7" x14ac:dyDescent="0.3">
      <c r="B14" s="2" t="s">
        <v>170</v>
      </c>
      <c r="C14" s="2" t="s">
        <v>11</v>
      </c>
      <c r="D14" s="2" t="s">
        <v>2</v>
      </c>
      <c r="E14" s="2" t="s">
        <v>8</v>
      </c>
      <c r="F14" s="17">
        <v>35000</v>
      </c>
      <c r="G14" s="17">
        <v>175000</v>
      </c>
    </row>
    <row r="15" spans="1:7" x14ac:dyDescent="0.3">
      <c r="B15" s="2" t="s">
        <v>171</v>
      </c>
      <c r="C15" s="2" t="s">
        <v>10</v>
      </c>
      <c r="D15" s="2" t="s">
        <v>1</v>
      </c>
      <c r="E15" s="2" t="s">
        <v>6</v>
      </c>
      <c r="F15" s="17">
        <v>20000</v>
      </c>
      <c r="G15" s="17">
        <v>80000</v>
      </c>
    </row>
    <row r="16" spans="1:7" x14ac:dyDescent="0.3">
      <c r="B16" s="2" t="s">
        <v>171</v>
      </c>
      <c r="C16" s="2" t="s">
        <v>10</v>
      </c>
      <c r="D16" s="2" t="s">
        <v>5</v>
      </c>
      <c r="E16" s="2" t="s">
        <v>6</v>
      </c>
      <c r="F16" s="17">
        <v>15000</v>
      </c>
      <c r="G16" s="17">
        <v>75000</v>
      </c>
    </row>
    <row r="17" spans="2:7" x14ac:dyDescent="0.3">
      <c r="B17" s="2" t="s">
        <v>171</v>
      </c>
      <c r="C17" s="2" t="s">
        <v>10</v>
      </c>
      <c r="D17" s="2" t="s">
        <v>1</v>
      </c>
      <c r="E17" s="2" t="s">
        <v>7</v>
      </c>
      <c r="F17" s="17">
        <v>10000</v>
      </c>
      <c r="G17" s="17">
        <v>30000</v>
      </c>
    </row>
    <row r="18" spans="2:7" x14ac:dyDescent="0.3">
      <c r="B18" s="2" t="s">
        <v>171</v>
      </c>
      <c r="C18" s="2" t="s">
        <v>10</v>
      </c>
      <c r="D18" s="2" t="s">
        <v>5</v>
      </c>
      <c r="E18" s="2" t="s">
        <v>7</v>
      </c>
      <c r="F18" s="17">
        <v>12000</v>
      </c>
      <c r="G18" s="17">
        <v>60000</v>
      </c>
    </row>
    <row r="19" spans="2:7" x14ac:dyDescent="0.3">
      <c r="B19" s="2" t="s">
        <v>171</v>
      </c>
      <c r="C19" s="2" t="s">
        <v>10</v>
      </c>
      <c r="D19" s="2" t="s">
        <v>1</v>
      </c>
      <c r="E19" s="2" t="s">
        <v>8</v>
      </c>
      <c r="F19" s="17">
        <v>15000</v>
      </c>
      <c r="G19" s="17">
        <v>60000</v>
      </c>
    </row>
    <row r="20" spans="2:7" x14ac:dyDescent="0.3">
      <c r="B20" s="2" t="s">
        <v>171</v>
      </c>
      <c r="C20" s="2" t="s">
        <v>10</v>
      </c>
      <c r="D20" s="2" t="s">
        <v>5</v>
      </c>
      <c r="E20" s="2" t="s">
        <v>8</v>
      </c>
      <c r="F20" s="17">
        <v>18000</v>
      </c>
      <c r="G20" s="17">
        <v>54000</v>
      </c>
    </row>
  </sheetData>
  <mergeCells count="1">
    <mergeCell ref="B4:G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13"/>
  <sheetViews>
    <sheetView topLeftCell="A19" workbookViewId="0">
      <selection activeCell="J9" sqref="J9"/>
    </sheetView>
  </sheetViews>
  <sheetFormatPr defaultRowHeight="14.4" x14ac:dyDescent="0.3"/>
  <cols>
    <col min="1" max="1" width="27.88671875" customWidth="1"/>
    <col min="2" max="2" width="26.6640625" customWidth="1"/>
    <col min="3" max="3" width="20" customWidth="1"/>
    <col min="4" max="4" width="11.44140625" customWidth="1"/>
    <col min="5" max="5" width="13.44140625" customWidth="1"/>
    <col min="6" max="6" width="13.6640625" customWidth="1"/>
    <col min="7" max="7" width="11.77734375" customWidth="1"/>
    <col min="8" max="8" width="11.109375" customWidth="1"/>
    <col min="9" max="9" width="13.6640625" customWidth="1"/>
    <col min="10" max="10" width="17.88671875" customWidth="1"/>
    <col min="11" max="11" width="18.109375" customWidth="1"/>
    <col min="12" max="12" width="6.44140625" customWidth="1"/>
    <col min="13" max="13" width="7" customWidth="1"/>
    <col min="14" max="14" width="10" bestFit="1" customWidth="1"/>
    <col min="15" max="15" width="11.33203125" bestFit="1" customWidth="1"/>
  </cols>
  <sheetData>
    <row r="1" spans="1:8" ht="18" x14ac:dyDescent="0.35">
      <c r="A1" s="39" t="s">
        <v>183</v>
      </c>
    </row>
    <row r="3" spans="1:8" x14ac:dyDescent="0.3">
      <c r="A3" s="33" t="s">
        <v>4</v>
      </c>
      <c r="B3" s="32" t="s">
        <v>179</v>
      </c>
    </row>
    <row r="4" spans="1:8" ht="15" thickBot="1" x14ac:dyDescent="0.35"/>
    <row r="5" spans="1:8" ht="37.799999999999997" customHeight="1" thickBot="1" x14ac:dyDescent="0.35">
      <c r="A5" s="40" t="s">
        <v>169</v>
      </c>
      <c r="B5" s="40" t="s">
        <v>9</v>
      </c>
      <c r="C5" s="40" t="s">
        <v>0</v>
      </c>
      <c r="D5" s="41" t="s">
        <v>180</v>
      </c>
      <c r="E5" s="41" t="s">
        <v>188</v>
      </c>
      <c r="F5" s="41" t="s">
        <v>189</v>
      </c>
      <c r="G5" s="42" t="s">
        <v>181</v>
      </c>
      <c r="H5" s="43" t="s">
        <v>182</v>
      </c>
    </row>
    <row r="6" spans="1:8" x14ac:dyDescent="0.3">
      <c r="A6" t="s">
        <v>184</v>
      </c>
      <c r="B6" t="s">
        <v>11</v>
      </c>
      <c r="C6" t="s">
        <v>2</v>
      </c>
      <c r="D6" s="34">
        <v>4.6100000000000003</v>
      </c>
      <c r="E6" s="71">
        <v>77000</v>
      </c>
      <c r="F6" s="31">
        <v>355000</v>
      </c>
      <c r="G6" s="37">
        <v>0.29389312977099236</v>
      </c>
      <c r="H6" s="38">
        <v>0.3352219074598678</v>
      </c>
    </row>
    <row r="7" spans="1:8" x14ac:dyDescent="0.3">
      <c r="B7" t="s">
        <v>12</v>
      </c>
      <c r="C7" t="s">
        <v>3</v>
      </c>
      <c r="D7" s="34">
        <v>4.33</v>
      </c>
      <c r="E7" s="71">
        <v>45000</v>
      </c>
      <c r="F7" s="31">
        <v>195000</v>
      </c>
      <c r="G7" s="35">
        <v>0.1717557251908397</v>
      </c>
      <c r="H7" s="36">
        <v>0.18413597733711048</v>
      </c>
    </row>
    <row r="8" spans="1:8" x14ac:dyDescent="0.3">
      <c r="B8" t="s">
        <v>10</v>
      </c>
      <c r="C8" t="s">
        <v>1</v>
      </c>
      <c r="D8" s="34">
        <v>3</v>
      </c>
      <c r="E8" s="71">
        <v>50000</v>
      </c>
      <c r="F8" s="31">
        <v>150000</v>
      </c>
      <c r="G8" s="35">
        <v>0.19083969465648856</v>
      </c>
      <c r="H8" s="36">
        <v>0.14164305949008499</v>
      </c>
    </row>
    <row r="9" spans="1:8" ht="15.6" x14ac:dyDescent="0.3">
      <c r="A9" s="44" t="s">
        <v>185</v>
      </c>
      <c r="B9" s="44"/>
      <c r="C9" s="44"/>
      <c r="D9" s="45">
        <v>4.07</v>
      </c>
      <c r="E9" s="72">
        <v>172000</v>
      </c>
      <c r="F9" s="46">
        <v>700000</v>
      </c>
      <c r="G9" s="47">
        <v>0.65648854961832059</v>
      </c>
      <c r="H9" s="48">
        <v>0.66100094428706324</v>
      </c>
    </row>
    <row r="10" spans="1:8" x14ac:dyDescent="0.3">
      <c r="A10" t="s">
        <v>186</v>
      </c>
      <c r="B10" t="s">
        <v>10</v>
      </c>
      <c r="C10" t="s">
        <v>5</v>
      </c>
      <c r="D10" s="34">
        <v>4.2</v>
      </c>
      <c r="E10" s="71">
        <v>45000</v>
      </c>
      <c r="F10" s="31">
        <v>189000</v>
      </c>
      <c r="G10" s="35">
        <v>0.1717557251908397</v>
      </c>
      <c r="H10" s="36">
        <v>0.17847025495750707</v>
      </c>
    </row>
    <row r="11" spans="1:8" x14ac:dyDescent="0.3">
      <c r="C11" t="s">
        <v>1</v>
      </c>
      <c r="D11" s="34">
        <v>3.78</v>
      </c>
      <c r="E11" s="71">
        <v>45000</v>
      </c>
      <c r="F11" s="31">
        <v>170000</v>
      </c>
      <c r="G11" s="35">
        <v>0.1717557251908397</v>
      </c>
      <c r="H11" s="36">
        <v>0.16052880075542966</v>
      </c>
    </row>
    <row r="12" spans="1:8" ht="15.6" x14ac:dyDescent="0.3">
      <c r="A12" s="44" t="s">
        <v>187</v>
      </c>
      <c r="B12" s="44"/>
      <c r="C12" s="44"/>
      <c r="D12" s="45">
        <v>3.99</v>
      </c>
      <c r="E12" s="72">
        <v>90000</v>
      </c>
      <c r="F12" s="46">
        <v>359000</v>
      </c>
      <c r="G12" s="47">
        <v>0.34351145038167941</v>
      </c>
      <c r="H12" s="48">
        <v>0.33899905571293676</v>
      </c>
    </row>
    <row r="13" spans="1:8" s="46" customFormat="1" ht="16.2" thickBot="1" x14ac:dyDescent="0.35">
      <c r="A13" s="46" t="s">
        <v>178</v>
      </c>
      <c r="D13" s="45">
        <v>4.04</v>
      </c>
      <c r="E13" s="72">
        <v>262000</v>
      </c>
      <c r="F13" s="46">
        <v>1059000</v>
      </c>
      <c r="G13" s="49">
        <v>1</v>
      </c>
      <c r="H13" s="50">
        <v>1</v>
      </c>
    </row>
  </sheetData>
  <conditionalFormatting pivot="1" sqref="H6:H8 H10:H11">
    <cfRule type="top10" dxfId="83" priority="4" rank="1"/>
  </conditionalFormatting>
  <conditionalFormatting pivot="1" sqref="H6:H8 H10:H11">
    <cfRule type="top10" dxfId="82" priority="3" bottom="1" rank="1"/>
  </conditionalFormatting>
  <conditionalFormatting pivot="1" sqref="G6:G8 G10:G11">
    <cfRule type="top10" dxfId="81" priority="2" rank="1"/>
  </conditionalFormatting>
  <conditionalFormatting pivot="1" sqref="G6:G8 G10:G11">
    <cfRule type="top10" dxfId="80" priority="1" bottom="1" rank="1"/>
  </conditionalFormatting>
  <pageMargins left="0.7" right="0.7" top="0.75" bottom="0.75" header="0.3" footer="0.3"/>
  <pageSetup paperSize="9" orientation="portrait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K26"/>
  <sheetViews>
    <sheetView zoomScale="130" zoomScaleNormal="130" workbookViewId="0">
      <selection activeCell="H26" sqref="H26"/>
    </sheetView>
  </sheetViews>
  <sheetFormatPr defaultColWidth="9.109375" defaultRowHeight="14.4" x14ac:dyDescent="0.3"/>
  <cols>
    <col min="1" max="1" width="4.33203125" style="1" customWidth="1"/>
    <col min="2" max="2" width="7.88671875" style="4" customWidth="1"/>
    <col min="3" max="3" width="13.6640625" style="4" customWidth="1"/>
    <col min="4" max="4" width="13.44140625" style="4" customWidth="1"/>
    <col min="5" max="5" width="5.109375" style="1" customWidth="1"/>
    <col min="6" max="6" width="9.109375" style="7"/>
    <col min="7" max="7" width="14.44140625" style="7" customWidth="1"/>
    <col min="8" max="8" width="13.33203125" style="7" customWidth="1"/>
    <col min="9" max="16384" width="9.109375" style="1"/>
  </cols>
  <sheetData>
    <row r="2" spans="2:11" x14ac:dyDescent="0.3">
      <c r="B2" s="3" t="s">
        <v>40</v>
      </c>
      <c r="C2" s="1"/>
      <c r="D2" s="1"/>
      <c r="F2" s="1"/>
      <c r="G2" s="1"/>
    </row>
    <row r="3" spans="2:11" x14ac:dyDescent="0.3">
      <c r="B3" s="1"/>
      <c r="C3" s="1"/>
      <c r="D3" s="1"/>
      <c r="F3" s="1"/>
      <c r="G3" s="1"/>
    </row>
    <row r="4" spans="2:11" ht="47.4" customHeight="1" x14ac:dyDescent="0.3">
      <c r="B4" s="73" t="s">
        <v>39</v>
      </c>
      <c r="C4" s="73"/>
      <c r="D4" s="73"/>
      <c r="E4" s="73"/>
      <c r="F4" s="73"/>
      <c r="G4" s="73"/>
      <c r="H4" s="73"/>
      <c r="I4" s="73"/>
      <c r="J4" s="73"/>
      <c r="K4" s="73"/>
    </row>
    <row r="5" spans="2:11" ht="29.4" customHeight="1" x14ac:dyDescent="0.3">
      <c r="B5" s="74" t="s">
        <v>36</v>
      </c>
      <c r="C5" s="74"/>
      <c r="D5" s="74"/>
      <c r="E5" s="8"/>
      <c r="F5" s="74" t="s">
        <v>37</v>
      </c>
      <c r="G5" s="74"/>
      <c r="H5" s="74"/>
      <c r="I5" s="8"/>
      <c r="J5" s="8"/>
      <c r="K5" s="8"/>
    </row>
    <row r="6" spans="2:11" ht="10.95" customHeight="1" x14ac:dyDescent="0.3"/>
    <row r="7" spans="2:11" x14ac:dyDescent="0.3">
      <c r="B7" s="53" t="s">
        <v>16</v>
      </c>
      <c r="C7" s="54" t="s">
        <v>17</v>
      </c>
      <c r="D7" s="55" t="s">
        <v>18</v>
      </c>
      <c r="F7" s="13" t="s">
        <v>16</v>
      </c>
      <c r="G7" s="13" t="s">
        <v>38</v>
      </c>
      <c r="H7" s="13" t="s">
        <v>18</v>
      </c>
    </row>
    <row r="8" spans="2:11" x14ac:dyDescent="0.3">
      <c r="B8" s="51"/>
      <c r="C8" s="10">
        <v>20</v>
      </c>
      <c r="D8" s="52" t="s">
        <v>19</v>
      </c>
      <c r="F8" s="11">
        <v>1</v>
      </c>
      <c r="G8" s="12" t="str">
        <f>IFERROR(INDEX(Таблица2[Объем],MATCH(Таблица3[[#This Row],[№]],Таблица2[№],0)),"")</f>
        <v/>
      </c>
      <c r="H8" s="12">
        <f>IFERROR(INDEX(Таблица2[Товар],MATCH(Таблица3[[#This Row],[№]],Таблица2[№],0)),0)</f>
        <v>0</v>
      </c>
    </row>
    <row r="9" spans="2:11" x14ac:dyDescent="0.3">
      <c r="B9" s="51">
        <v>2</v>
      </c>
      <c r="C9" s="10">
        <v>20</v>
      </c>
      <c r="D9" s="52" t="s">
        <v>20</v>
      </c>
      <c r="F9" s="10">
        <v>2</v>
      </c>
      <c r="G9" s="12">
        <f>IFERROR(INDEX(Таблица2[Объем],MATCH(Таблица3[[#This Row],[№]],Таблица2[№],0)),"")</f>
        <v>20</v>
      </c>
      <c r="H9" s="12" t="str">
        <f>IFERROR(INDEX(Таблица2[Товар],MATCH(Таблица3[[#This Row],[№]],Таблица2[№],0)),0)</f>
        <v>Яблоки 2</v>
      </c>
    </row>
    <row r="10" spans="2:11" x14ac:dyDescent="0.3">
      <c r="B10" s="51">
        <v>3</v>
      </c>
      <c r="C10" s="10">
        <v>30</v>
      </c>
      <c r="D10" s="52" t="s">
        <v>21</v>
      </c>
      <c r="F10" s="10">
        <v>3</v>
      </c>
      <c r="G10" s="12">
        <f>IFERROR(INDEX(Таблица2[Объем],MATCH(Таблица3[[#This Row],[№]],Таблица2[№],0)),"")</f>
        <v>30</v>
      </c>
      <c r="H10" s="12" t="str">
        <f>IFERROR(INDEX(Таблица2[Товар],MATCH(Таблица3[[#This Row],[№]],Таблица2[№],0)),0)</f>
        <v>Яблоки 3</v>
      </c>
    </row>
    <row r="11" spans="2:11" x14ac:dyDescent="0.3">
      <c r="B11" s="51">
        <v>4</v>
      </c>
      <c r="C11" s="10">
        <v>50</v>
      </c>
      <c r="D11" s="52" t="s">
        <v>22</v>
      </c>
      <c r="F11" s="10">
        <v>4</v>
      </c>
      <c r="G11" s="12">
        <f>IFERROR(INDEX(Таблица2[Объем],MATCH(Таблица3[[#This Row],[№]],Таблица2[№],0)),"")</f>
        <v>50</v>
      </c>
      <c r="H11" s="12" t="str">
        <f>IFERROR(INDEX(Таблица2[Товар],MATCH(Таблица3[[#This Row],[№]],Таблица2[№],0)),0)</f>
        <v>Груша2</v>
      </c>
    </row>
    <row r="12" spans="2:11" x14ac:dyDescent="0.3">
      <c r="B12" s="51"/>
      <c r="C12" s="10">
        <v>51</v>
      </c>
      <c r="D12" s="52" t="s">
        <v>23</v>
      </c>
      <c r="F12" s="10">
        <v>5</v>
      </c>
      <c r="G12" s="12" t="str">
        <f>IFERROR(INDEX(Таблица2[Объем],MATCH(Таблица3[[#This Row],[№]],Таблица2[№],0)),"")</f>
        <v/>
      </c>
      <c r="H12" s="12">
        <f>IFERROR(INDEX(Таблица2[Товар],MATCH(Таблица3[[#This Row],[№]],Таблица2[№],0)),0)</f>
        <v>0</v>
      </c>
    </row>
    <row r="13" spans="2:11" x14ac:dyDescent="0.3">
      <c r="B13" s="51">
        <v>6</v>
      </c>
      <c r="C13" s="10">
        <v>52</v>
      </c>
      <c r="D13" s="52" t="s">
        <v>24</v>
      </c>
      <c r="F13" s="10">
        <v>6</v>
      </c>
      <c r="G13" s="12">
        <f>IFERROR(INDEX(Таблица2[Объем],MATCH(Таблица3[[#This Row],[№]],Таблица2[№],0)),"")</f>
        <v>52</v>
      </c>
      <c r="H13" s="12" t="str">
        <f>IFERROR(INDEX(Таблица2[Товар],MATCH(Таблица3[[#This Row],[№]],Таблица2[№],0)),0)</f>
        <v>Груша4</v>
      </c>
    </row>
    <row r="14" spans="2:11" x14ac:dyDescent="0.3">
      <c r="B14" s="51">
        <v>7</v>
      </c>
      <c r="C14" s="10">
        <v>53</v>
      </c>
      <c r="D14" s="52" t="s">
        <v>25</v>
      </c>
      <c r="F14" s="10">
        <v>7</v>
      </c>
      <c r="G14" s="12">
        <f>IFERROR(INDEX(Таблица2[Объем],MATCH(Таблица3[[#This Row],[№]],Таблица2[№],0)),"")</f>
        <v>53</v>
      </c>
      <c r="H14" s="12" t="str">
        <f>IFERROR(INDEX(Таблица2[Товар],MATCH(Таблица3[[#This Row],[№]],Таблица2[№],0)),0)</f>
        <v>Груша5</v>
      </c>
    </row>
    <row r="15" spans="2:11" x14ac:dyDescent="0.3">
      <c r="B15" s="51">
        <v>8</v>
      </c>
      <c r="C15" s="10">
        <v>54</v>
      </c>
      <c r="D15" s="52" t="s">
        <v>26</v>
      </c>
      <c r="F15" s="10">
        <v>8</v>
      </c>
      <c r="G15" s="12">
        <f>IFERROR(INDEX(Таблица2[Объем],MATCH(Таблица3[[#This Row],[№]],Таблица2[№],0)),"")</f>
        <v>54</v>
      </c>
      <c r="H15" s="12" t="str">
        <f>IFERROR(INDEX(Таблица2[Товар],MATCH(Таблица3[[#This Row],[№]],Таблица2[№],0)),0)</f>
        <v>Груша6</v>
      </c>
    </row>
    <row r="16" spans="2:11" x14ac:dyDescent="0.3">
      <c r="B16" s="51">
        <v>9</v>
      </c>
      <c r="C16" s="10">
        <v>55</v>
      </c>
      <c r="D16" s="52" t="s">
        <v>27</v>
      </c>
      <c r="F16" s="10">
        <v>9</v>
      </c>
      <c r="G16" s="12">
        <f>IFERROR(INDEX(Таблица2[Объем],MATCH(Таблица3[[#This Row],[№]],Таблица2[№],0)),"")</f>
        <v>55</v>
      </c>
      <c r="H16" s="12" t="str">
        <f>IFERROR(INDEX(Таблица2[Товар],MATCH(Таблица3[[#This Row],[№]],Таблица2[№],0)),0)</f>
        <v>Груша7</v>
      </c>
    </row>
    <row r="17" spans="2:8" x14ac:dyDescent="0.3">
      <c r="B17" s="51">
        <v>10</v>
      </c>
      <c r="C17" s="10">
        <v>56</v>
      </c>
      <c r="D17" s="52" t="s">
        <v>28</v>
      </c>
      <c r="F17" s="10">
        <v>80</v>
      </c>
      <c r="G17" s="12" t="str">
        <f>IFERROR(INDEX(Таблица2[Объем],MATCH(Таблица3[[#This Row],[№]],Таблица2[№],0)),"")</f>
        <v/>
      </c>
      <c r="H17" s="12">
        <f>IFERROR(INDEX(Таблица2[Товар],MATCH(Таблица3[[#This Row],[№]],Таблица2[№],0)),0)</f>
        <v>0</v>
      </c>
    </row>
    <row r="18" spans="2:8" x14ac:dyDescent="0.3">
      <c r="B18" s="51">
        <v>11</v>
      </c>
      <c r="C18" s="10">
        <v>57</v>
      </c>
      <c r="D18" s="52" t="s">
        <v>29</v>
      </c>
      <c r="F18" s="10">
        <v>11</v>
      </c>
      <c r="G18" s="12">
        <f>IFERROR(INDEX(Таблица2[Объем],MATCH(Таблица3[[#This Row],[№]],Таблица2[№],0)),"")</f>
        <v>57</v>
      </c>
      <c r="H18" s="12" t="str">
        <f>IFERROR(INDEX(Таблица2[Товар],MATCH(Таблица3[[#This Row],[№]],Таблица2[№],0)),0)</f>
        <v>Груша9</v>
      </c>
    </row>
    <row r="19" spans="2:8" x14ac:dyDescent="0.3">
      <c r="B19" s="51">
        <v>12</v>
      </c>
      <c r="C19" s="10">
        <v>58</v>
      </c>
      <c r="D19" s="52" t="s">
        <v>30</v>
      </c>
      <c r="F19" s="10">
        <v>12</v>
      </c>
      <c r="G19" s="12">
        <f>IFERROR(INDEX(Таблица2[Объем],MATCH(Таблица3[[#This Row],[№]],Таблица2[№],0)),"")</f>
        <v>58</v>
      </c>
      <c r="H19" s="12" t="str">
        <f>IFERROR(INDEX(Таблица2[Товар],MATCH(Таблица3[[#This Row],[№]],Таблица2[№],0)),0)</f>
        <v>Груша10</v>
      </c>
    </row>
    <row r="20" spans="2:8" x14ac:dyDescent="0.3">
      <c r="B20" s="51">
        <v>13</v>
      </c>
      <c r="C20" s="10">
        <v>59</v>
      </c>
      <c r="D20" s="52" t="s">
        <v>31</v>
      </c>
      <c r="F20" s="10">
        <v>23</v>
      </c>
      <c r="G20" s="12" t="str">
        <f>IFERROR(INDEX(Таблица2[Объем],MATCH(Таблица3[[#This Row],[№]],Таблица2[№],0)),"")</f>
        <v/>
      </c>
      <c r="H20" s="12">
        <f>IFERROR(INDEX(Таблица2[Товар],MATCH(Таблица3[[#This Row],[№]],Таблица2[№],0)),0)</f>
        <v>0</v>
      </c>
    </row>
    <row r="21" spans="2:8" x14ac:dyDescent="0.3">
      <c r="B21" s="51">
        <v>14</v>
      </c>
      <c r="C21" s="10">
        <v>60</v>
      </c>
      <c r="D21" s="52" t="s">
        <v>32</v>
      </c>
      <c r="F21" s="10">
        <v>14</v>
      </c>
      <c r="G21" s="12">
        <f>IFERROR(INDEX(Таблица2[Объем],MATCH(Таблица3[[#This Row],[№]],Таблица2[№],0)),"")</f>
        <v>60</v>
      </c>
      <c r="H21" s="12" t="str">
        <f>IFERROR(INDEX(Таблица2[Товар],MATCH(Таблица3[[#This Row],[№]],Таблица2[№],0)),0)</f>
        <v>Груша12</v>
      </c>
    </row>
    <row r="22" spans="2:8" x14ac:dyDescent="0.3">
      <c r="B22" s="51">
        <v>15</v>
      </c>
      <c r="C22" s="10">
        <v>61</v>
      </c>
      <c r="D22" s="52" t="s">
        <v>33</v>
      </c>
      <c r="F22" s="10">
        <v>16</v>
      </c>
      <c r="G22" s="12">
        <f>IFERROR(INDEX(Таблица2[Объем],MATCH(Таблица3[[#This Row],[№]],Таблица2[№],0)),"")</f>
        <v>62</v>
      </c>
      <c r="H22" s="12" t="str">
        <f>IFERROR(INDEX(Таблица2[Товар],MATCH(Таблица3[[#This Row],[№]],Таблица2[№],0)),0)</f>
        <v>Груша14</v>
      </c>
    </row>
    <row r="23" spans="2:8" x14ac:dyDescent="0.3">
      <c r="B23" s="51">
        <v>16</v>
      </c>
      <c r="C23" s="10">
        <v>62</v>
      </c>
      <c r="D23" s="52" t="s">
        <v>34</v>
      </c>
      <c r="F23" s="10">
        <v>17</v>
      </c>
      <c r="G23" s="12">
        <f>IFERROR(INDEX(Таблица2[Объем],MATCH(Таблица3[[#This Row],[№]],Таблица2[№],0)),"")</f>
        <v>63</v>
      </c>
      <c r="H23" s="12" t="str">
        <f>IFERROR(INDEX(Таблица2[Товар],MATCH(Таблица3[[#This Row],[№]],Таблица2[№],0)),0)</f>
        <v>Груша15</v>
      </c>
    </row>
    <row r="24" spans="2:8" x14ac:dyDescent="0.3">
      <c r="B24" s="56">
        <v>17</v>
      </c>
      <c r="C24" s="57">
        <v>63</v>
      </c>
      <c r="D24" s="58" t="s">
        <v>35</v>
      </c>
      <c r="F24" s="10">
        <v>15</v>
      </c>
      <c r="G24" s="12">
        <f>IFERROR(INDEX(Таблица2[Объем],MATCH(Таблица3[[#This Row],[№]],Таблица2[№],0)),"")</f>
        <v>61</v>
      </c>
      <c r="H24" s="12" t="str">
        <f>IFERROR(INDEX(Таблица2[Товар],MATCH(Таблица3[[#This Row],[№]],Таблица2[№],0)),0)</f>
        <v>Груша13</v>
      </c>
    </row>
    <row r="25" spans="2:8" x14ac:dyDescent="0.3">
      <c r="F25" s="56" t="s">
        <v>165</v>
      </c>
      <c r="G25" s="60">
        <f>SUBTOTAL(109,Таблица3[Объём])</f>
        <v>675</v>
      </c>
      <c r="H25" s="61">
        <f>COUNTIF(Таблица3[Товар],"&lt;&gt;0")</f>
        <v>13</v>
      </c>
    </row>
    <row r="26" spans="2:8" x14ac:dyDescent="0.3">
      <c r="F26" s="1"/>
      <c r="G26" s="1"/>
      <c r="H26" s="1"/>
    </row>
  </sheetData>
  <mergeCells count="3">
    <mergeCell ref="B4:K4"/>
    <mergeCell ref="B5:D5"/>
    <mergeCell ref="F5:H5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S31"/>
  <sheetViews>
    <sheetView zoomScale="130" zoomScaleNormal="130" workbookViewId="0">
      <selection activeCell="E28" sqref="E28"/>
    </sheetView>
  </sheetViews>
  <sheetFormatPr defaultColWidth="9.109375" defaultRowHeight="14.4" x14ac:dyDescent="0.3"/>
  <cols>
    <col min="1" max="1" width="2.88671875" style="1" customWidth="1"/>
    <col min="2" max="2" width="7.88671875" style="4" customWidth="1"/>
    <col min="3" max="3" width="9.77734375" style="4" customWidth="1"/>
    <col min="4" max="4" width="9.44140625" style="4" customWidth="1"/>
    <col min="5" max="5" width="8.6640625" style="1" bestFit="1" customWidth="1"/>
    <col min="6" max="8" width="7.33203125" style="7" bestFit="1" customWidth="1"/>
    <col min="9" max="13" width="7.33203125" style="1" bestFit="1" customWidth="1"/>
    <col min="14" max="19" width="8.33203125" style="1" bestFit="1" customWidth="1"/>
    <col min="20" max="16384" width="9.109375" style="1"/>
  </cols>
  <sheetData>
    <row r="2" spans="2:19" x14ac:dyDescent="0.3">
      <c r="B2" s="3" t="s">
        <v>41</v>
      </c>
      <c r="C2" s="1"/>
      <c r="D2" s="1"/>
      <c r="F2" s="1"/>
      <c r="G2" s="1"/>
    </row>
    <row r="3" spans="2:19" x14ac:dyDescent="0.3">
      <c r="B3" s="1"/>
      <c r="C3" s="1"/>
      <c r="D3" s="1"/>
      <c r="F3" s="1"/>
      <c r="G3" s="1"/>
    </row>
    <row r="4" spans="2:19" ht="38.4" customHeight="1" x14ac:dyDescent="0.3">
      <c r="B4" s="73" t="s">
        <v>50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2:19" ht="26.4" customHeight="1" x14ac:dyDescent="0.3">
      <c r="B5" s="73" t="s">
        <v>36</v>
      </c>
      <c r="C5" s="73"/>
      <c r="D5" s="73"/>
      <c r="E5" s="8"/>
      <c r="I5" s="8"/>
      <c r="J5" s="8"/>
      <c r="K5" s="8"/>
    </row>
    <row r="6" spans="2:19" ht="15.75" customHeight="1" x14ac:dyDescent="0.3">
      <c r="B6" s="13" t="s">
        <v>16</v>
      </c>
      <c r="C6" s="10"/>
      <c r="D6" s="10">
        <v>2</v>
      </c>
      <c r="E6" s="10">
        <v>3</v>
      </c>
      <c r="F6" s="10">
        <v>4</v>
      </c>
      <c r="G6" s="10"/>
      <c r="H6" s="10">
        <v>6</v>
      </c>
      <c r="I6" s="10">
        <v>7</v>
      </c>
      <c r="J6" s="10">
        <v>8</v>
      </c>
      <c r="K6" s="10">
        <v>9</v>
      </c>
      <c r="L6" s="10">
        <v>10</v>
      </c>
      <c r="M6" s="10">
        <v>11</v>
      </c>
      <c r="N6" s="10">
        <v>12</v>
      </c>
      <c r="O6" s="10">
        <v>13</v>
      </c>
      <c r="P6" s="10">
        <v>14</v>
      </c>
      <c r="Q6" s="10">
        <v>15</v>
      </c>
      <c r="R6" s="10">
        <v>16</v>
      </c>
      <c r="S6" s="10">
        <v>17</v>
      </c>
    </row>
    <row r="7" spans="2:19" x14ac:dyDescent="0.3">
      <c r="B7" s="13" t="s">
        <v>17</v>
      </c>
      <c r="C7" s="10">
        <v>20</v>
      </c>
      <c r="D7" s="10">
        <v>20</v>
      </c>
      <c r="E7" s="10">
        <v>30</v>
      </c>
      <c r="F7" s="10">
        <v>50</v>
      </c>
      <c r="G7" s="10">
        <v>51</v>
      </c>
      <c r="H7" s="10">
        <v>52</v>
      </c>
      <c r="I7" s="10">
        <v>53</v>
      </c>
      <c r="J7" s="10">
        <v>54</v>
      </c>
      <c r="K7" s="10">
        <v>55</v>
      </c>
      <c r="L7" s="10">
        <v>56</v>
      </c>
      <c r="M7" s="10">
        <v>57</v>
      </c>
      <c r="N7" s="10">
        <v>58</v>
      </c>
      <c r="O7" s="10">
        <v>59</v>
      </c>
      <c r="P7" s="10">
        <v>60</v>
      </c>
      <c r="Q7" s="10">
        <v>61</v>
      </c>
      <c r="R7" s="10">
        <v>62</v>
      </c>
      <c r="S7" s="10">
        <v>63</v>
      </c>
    </row>
    <row r="8" spans="2:19" x14ac:dyDescent="0.3">
      <c r="B8" s="13" t="s">
        <v>18</v>
      </c>
      <c r="C8" s="10" t="s">
        <v>19</v>
      </c>
      <c r="D8" s="10" t="s">
        <v>20</v>
      </c>
      <c r="E8" s="10" t="s">
        <v>21</v>
      </c>
      <c r="F8" s="10" t="s">
        <v>22</v>
      </c>
      <c r="G8" s="10" t="s">
        <v>23</v>
      </c>
      <c r="H8" s="10" t="s">
        <v>24</v>
      </c>
      <c r="I8" s="10" t="s">
        <v>25</v>
      </c>
      <c r="J8" s="10" t="s">
        <v>26</v>
      </c>
      <c r="K8" s="10" t="s">
        <v>27</v>
      </c>
      <c r="L8" s="10" t="s">
        <v>28</v>
      </c>
      <c r="M8" s="10" t="s">
        <v>29</v>
      </c>
      <c r="N8" s="10" t="s">
        <v>30</v>
      </c>
      <c r="O8" s="10" t="s">
        <v>31</v>
      </c>
      <c r="P8" s="10" t="s">
        <v>32</v>
      </c>
      <c r="Q8" s="10" t="s">
        <v>33</v>
      </c>
      <c r="R8" s="10" t="s">
        <v>34</v>
      </c>
      <c r="S8" s="10" t="s">
        <v>35</v>
      </c>
    </row>
    <row r="11" spans="2:19" x14ac:dyDescent="0.3">
      <c r="B11" s="74" t="s">
        <v>37</v>
      </c>
      <c r="C11" s="74"/>
      <c r="D11" s="74"/>
    </row>
    <row r="12" spans="2:19" x14ac:dyDescent="0.3">
      <c r="B12" s="7"/>
      <c r="C12" s="7"/>
      <c r="D12" s="7"/>
    </row>
    <row r="13" spans="2:19" x14ac:dyDescent="0.3">
      <c r="B13" s="53" t="s">
        <v>16</v>
      </c>
      <c r="C13" s="54" t="s">
        <v>38</v>
      </c>
      <c r="D13" s="55" t="s">
        <v>18</v>
      </c>
    </row>
    <row r="14" spans="2:19" x14ac:dyDescent="0.3">
      <c r="B14" s="59">
        <v>1</v>
      </c>
      <c r="C14" s="12" t="str">
        <f>IFERROR(INDEX($C$7:$S$7,MATCH(Таблица5[[#This Row],[№]],$C$6:$S$6,0)),"")</f>
        <v/>
      </c>
      <c r="D14" s="12">
        <f>IFERROR(INDEX($C$8:$S$8,MATCH(Таблица5[[#This Row],[№]],$C$6:$S$6,0)),0)</f>
        <v>0</v>
      </c>
    </row>
    <row r="15" spans="2:19" x14ac:dyDescent="0.3">
      <c r="B15" s="51">
        <v>2</v>
      </c>
      <c r="C15" s="12">
        <f>IFERROR(INDEX($C$7:$S$7,MATCH(Таблица5[[#This Row],[№]],$C$6:$S$6,0)),"")</f>
        <v>20</v>
      </c>
      <c r="D15" s="12" t="str">
        <f>IFERROR(INDEX($C$8:$S$8,MATCH(Таблица5[[#This Row],[№]],$C$6:$S$6,0)),0)</f>
        <v>Яблоки 2</v>
      </c>
    </row>
    <row r="16" spans="2:19" x14ac:dyDescent="0.3">
      <c r="B16" s="51">
        <v>3</v>
      </c>
      <c r="C16" s="12">
        <f>IFERROR(INDEX($C$7:$S$7,MATCH(Таблица5[[#This Row],[№]],$C$6:$S$6,0)),"")</f>
        <v>30</v>
      </c>
      <c r="D16" s="12" t="str">
        <f>IFERROR(INDEX($C$8:$S$8,MATCH(Таблица5[[#This Row],[№]],$C$6:$S$6,0)),0)</f>
        <v>Яблоки 3</v>
      </c>
    </row>
    <row r="17" spans="2:4" x14ac:dyDescent="0.3">
      <c r="B17" s="51">
        <v>4</v>
      </c>
      <c r="C17" s="12">
        <f>IFERROR(INDEX($C$7:$S$7,MATCH(Таблица5[[#This Row],[№]],$C$6:$S$6,0)),"")</f>
        <v>50</v>
      </c>
      <c r="D17" s="12" t="str">
        <f>IFERROR(INDEX($C$8:$S$8,MATCH(Таблица5[[#This Row],[№]],$C$6:$S$6,0)),0)</f>
        <v>Груша2</v>
      </c>
    </row>
    <row r="18" spans="2:4" x14ac:dyDescent="0.3">
      <c r="B18" s="51">
        <v>5</v>
      </c>
      <c r="C18" s="12" t="str">
        <f>IFERROR(INDEX($C$7:$S$7,MATCH(Таблица5[[#This Row],[№]],$C$6:$S$6,0)),"")</f>
        <v/>
      </c>
      <c r="D18" s="12">
        <f>IFERROR(INDEX($C$8:$S$8,MATCH(Таблица5[[#This Row],[№]],$C$6:$S$6,0)),0)</f>
        <v>0</v>
      </c>
    </row>
    <row r="19" spans="2:4" x14ac:dyDescent="0.3">
      <c r="B19" s="51">
        <v>6</v>
      </c>
      <c r="C19" s="12">
        <f>IFERROR(INDEX($C$7:$S$7,MATCH(Таблица5[[#This Row],[№]],$C$6:$S$6,0)),"")</f>
        <v>52</v>
      </c>
      <c r="D19" s="12" t="str">
        <f>IFERROR(INDEX($C$8:$S$8,MATCH(Таблица5[[#This Row],[№]],$C$6:$S$6,0)),0)</f>
        <v>Груша4</v>
      </c>
    </row>
    <row r="20" spans="2:4" x14ac:dyDescent="0.3">
      <c r="B20" s="51">
        <v>7</v>
      </c>
      <c r="C20" s="12">
        <f>IFERROR(INDEX($C$7:$S$7,MATCH(Таблица5[[#This Row],[№]],$C$6:$S$6,0)),"")</f>
        <v>53</v>
      </c>
      <c r="D20" s="12" t="str">
        <f>IFERROR(INDEX($C$8:$S$8,MATCH(Таблица5[[#This Row],[№]],$C$6:$S$6,0)),0)</f>
        <v>Груша5</v>
      </c>
    </row>
    <row r="21" spans="2:4" x14ac:dyDescent="0.3">
      <c r="B21" s="51">
        <v>8</v>
      </c>
      <c r="C21" s="12">
        <f>IFERROR(INDEX($C$7:$S$7,MATCH(Таблица5[[#This Row],[№]],$C$6:$S$6,0)),"")</f>
        <v>54</v>
      </c>
      <c r="D21" s="12" t="str">
        <f>IFERROR(INDEX($C$8:$S$8,MATCH(Таблица5[[#This Row],[№]],$C$6:$S$6,0)),0)</f>
        <v>Груша6</v>
      </c>
    </row>
    <row r="22" spans="2:4" x14ac:dyDescent="0.3">
      <c r="B22" s="51">
        <v>9</v>
      </c>
      <c r="C22" s="12">
        <f>IFERROR(INDEX($C$7:$S$7,MATCH(Таблица5[[#This Row],[№]],$C$6:$S$6,0)),"")</f>
        <v>55</v>
      </c>
      <c r="D22" s="12" t="str">
        <f>IFERROR(INDEX($C$8:$S$8,MATCH(Таблица5[[#This Row],[№]],$C$6:$S$6,0)),0)</f>
        <v>Груша7</v>
      </c>
    </row>
    <row r="23" spans="2:4" x14ac:dyDescent="0.3">
      <c r="B23" s="51">
        <v>80</v>
      </c>
      <c r="C23" s="12" t="str">
        <f>IFERROR(INDEX($C$7:$S$7,MATCH(Таблица5[[#This Row],[№]],$C$6:$S$6,0)),"")</f>
        <v/>
      </c>
      <c r="D23" s="12">
        <f>IFERROR(INDEX($C$8:$S$8,MATCH(Таблица5[[#This Row],[№]],$C$6:$S$6,0)),0)</f>
        <v>0</v>
      </c>
    </row>
    <row r="24" spans="2:4" x14ac:dyDescent="0.3">
      <c r="B24" s="51">
        <v>11</v>
      </c>
      <c r="C24" s="12">
        <f>IFERROR(INDEX($C$7:$S$7,MATCH(Таблица5[[#This Row],[№]],$C$6:$S$6,0)),"")</f>
        <v>57</v>
      </c>
      <c r="D24" s="12" t="str">
        <f>IFERROR(INDEX($C$8:$S$8,MATCH(Таблица5[[#This Row],[№]],$C$6:$S$6,0)),0)</f>
        <v>Груша9</v>
      </c>
    </row>
    <row r="25" spans="2:4" x14ac:dyDescent="0.3">
      <c r="B25" s="51">
        <v>12</v>
      </c>
      <c r="C25" s="12">
        <f>IFERROR(INDEX($C$7:$S$7,MATCH(Таблица5[[#This Row],[№]],$C$6:$S$6,0)),"")</f>
        <v>58</v>
      </c>
      <c r="D25" s="12" t="str">
        <f>IFERROR(INDEX($C$8:$S$8,MATCH(Таблица5[[#This Row],[№]],$C$6:$S$6,0)),0)</f>
        <v>Груша10</v>
      </c>
    </row>
    <row r="26" spans="2:4" x14ac:dyDescent="0.3">
      <c r="B26" s="51">
        <v>23</v>
      </c>
      <c r="C26" s="12" t="str">
        <f>IFERROR(INDEX($C$7:$S$7,MATCH(Таблица5[[#This Row],[№]],$C$6:$S$6,0)),"")</f>
        <v/>
      </c>
      <c r="D26" s="12">
        <f>IFERROR(INDEX($C$8:$S$8,MATCH(Таблица5[[#This Row],[№]],$C$6:$S$6,0)),0)</f>
        <v>0</v>
      </c>
    </row>
    <row r="27" spans="2:4" x14ac:dyDescent="0.3">
      <c r="B27" s="51">
        <v>14</v>
      </c>
      <c r="C27" s="12">
        <f>IFERROR(INDEX($C$7:$S$7,MATCH(Таблица5[[#This Row],[№]],$C$6:$S$6,0)),"")</f>
        <v>60</v>
      </c>
      <c r="D27" s="12" t="str">
        <f>IFERROR(INDEX($C$8:$S$8,MATCH(Таблица5[[#This Row],[№]],$C$6:$S$6,0)),0)</f>
        <v>Груша12</v>
      </c>
    </row>
    <row r="28" spans="2:4" x14ac:dyDescent="0.3">
      <c r="B28" s="51">
        <v>16</v>
      </c>
      <c r="C28" s="12">
        <f>IFERROR(INDEX($C$7:$S$7,MATCH(Таблица5[[#This Row],[№]],$C$6:$S$6,0)),"")</f>
        <v>62</v>
      </c>
      <c r="D28" s="12" t="str">
        <f>IFERROR(INDEX($C$8:$S$8,MATCH(Таблица5[[#This Row],[№]],$C$6:$S$6,0)),0)</f>
        <v>Груша14</v>
      </c>
    </row>
    <row r="29" spans="2:4" x14ac:dyDescent="0.3">
      <c r="B29" s="51">
        <v>17</v>
      </c>
      <c r="C29" s="12">
        <f>IFERROR(INDEX($C$7:$S$7,MATCH(Таблица5[[#This Row],[№]],$C$6:$S$6,0)),"")</f>
        <v>63</v>
      </c>
      <c r="D29" s="12" t="str">
        <f>IFERROR(INDEX($C$8:$S$8,MATCH(Таблица5[[#This Row],[№]],$C$6:$S$6,0)),0)</f>
        <v>Груша15</v>
      </c>
    </row>
    <row r="30" spans="2:4" x14ac:dyDescent="0.3">
      <c r="B30" s="51">
        <v>15</v>
      </c>
      <c r="C30" s="12">
        <f>IFERROR(INDEX($C$7:$S$7,MATCH(Таблица5[[#This Row],[№]],$C$6:$S$6,0)),"")</f>
        <v>61</v>
      </c>
      <c r="D30" s="12" t="str">
        <f>IFERROR(INDEX($C$8:$S$8,MATCH(Таблица5[[#This Row],[№]],$C$6:$S$6,0)),0)</f>
        <v>Груша13</v>
      </c>
    </row>
    <row r="31" spans="2:4" x14ac:dyDescent="0.3">
      <c r="B31" s="56" t="s">
        <v>165</v>
      </c>
      <c r="C31" s="60">
        <f>SUBTOTAL(109,Таблица5[Объём])</f>
        <v>675</v>
      </c>
      <c r="D31" s="61">
        <f>COUNTIF(Таблица5[Товар],"&lt;&gt;0")</f>
        <v>13</v>
      </c>
    </row>
  </sheetData>
  <mergeCells count="3">
    <mergeCell ref="B5:D5"/>
    <mergeCell ref="B11:D11"/>
    <mergeCell ref="B4:S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B2:T38"/>
  <sheetViews>
    <sheetView zoomScale="85" zoomScaleNormal="85" workbookViewId="0">
      <selection activeCell="G23" sqref="G23"/>
    </sheetView>
  </sheetViews>
  <sheetFormatPr defaultColWidth="9.109375" defaultRowHeight="14.4" x14ac:dyDescent="0.3"/>
  <cols>
    <col min="1" max="1" width="3.5546875" style="1" customWidth="1"/>
    <col min="2" max="2" width="82.44140625" style="1" customWidth="1"/>
    <col min="3" max="3" width="8.88671875" style="7" customWidth="1"/>
    <col min="4" max="4" width="9.6640625" style="1" customWidth="1"/>
    <col min="5" max="5" width="10.88671875" style="1" customWidth="1"/>
    <col min="6" max="6" width="6.33203125" style="1" customWidth="1"/>
    <col min="7" max="7" width="80.109375" style="1" customWidth="1"/>
    <col min="8" max="8" width="12.44140625" style="1" customWidth="1"/>
    <col min="9" max="9" width="13.6640625" style="1" customWidth="1"/>
    <col min="10" max="10" width="12.33203125" style="1" customWidth="1"/>
    <col min="11" max="16384" width="9.109375" style="1"/>
  </cols>
  <sheetData>
    <row r="2" spans="2:20" x14ac:dyDescent="0.3">
      <c r="B2" s="3" t="s">
        <v>45</v>
      </c>
      <c r="C2" s="14"/>
      <c r="I2" s="7"/>
    </row>
    <row r="3" spans="2:20" x14ac:dyDescent="0.3">
      <c r="I3" s="7"/>
    </row>
    <row r="4" spans="2:20" ht="36.6" customHeight="1" x14ac:dyDescent="0.3">
      <c r="B4" s="73" t="s">
        <v>166</v>
      </c>
      <c r="C4" s="73"/>
      <c r="D4" s="73"/>
      <c r="E4" s="73"/>
      <c r="F4" s="73"/>
      <c r="G4" s="73"/>
      <c r="H4" s="73"/>
      <c r="I4" s="73"/>
      <c r="J4" s="9"/>
      <c r="K4" s="9"/>
      <c r="L4" s="9"/>
      <c r="M4" s="9"/>
      <c r="N4" s="9"/>
      <c r="O4" s="9"/>
      <c r="P4" s="9"/>
      <c r="Q4" s="9"/>
      <c r="R4" s="9"/>
      <c r="S4" s="9"/>
      <c r="T4" s="9"/>
    </row>
    <row r="6" spans="2:20" x14ac:dyDescent="0.3">
      <c r="B6" s="74" t="s">
        <v>36</v>
      </c>
      <c r="C6" s="74"/>
      <c r="D6" s="74"/>
      <c r="G6" s="74" t="s">
        <v>37</v>
      </c>
      <c r="H6" s="74"/>
      <c r="I6" s="74"/>
      <c r="J6" s="74"/>
    </row>
    <row r="8" spans="2:20" x14ac:dyDescent="0.3">
      <c r="B8" s="53" t="s">
        <v>42</v>
      </c>
      <c r="C8" s="54" t="s">
        <v>46</v>
      </c>
      <c r="D8" s="54" t="s">
        <v>43</v>
      </c>
      <c r="E8" s="55" t="s">
        <v>44</v>
      </c>
      <c r="G8" s="53" t="s">
        <v>42</v>
      </c>
      <c r="H8" s="54" t="s">
        <v>46</v>
      </c>
      <c r="I8" s="54" t="s">
        <v>43</v>
      </c>
      <c r="J8" s="55" t="s">
        <v>44</v>
      </c>
    </row>
    <row r="9" spans="2:20" x14ac:dyDescent="0.3">
      <c r="B9" s="62" t="s">
        <v>172</v>
      </c>
      <c r="C9" s="15" t="s">
        <v>47</v>
      </c>
      <c r="D9" s="16">
        <v>1000</v>
      </c>
      <c r="E9" s="67">
        <f t="shared" ref="E9:E38" si="0">D9*5</f>
        <v>5000</v>
      </c>
      <c r="G9" s="62" t="s">
        <v>172</v>
      </c>
      <c r="H9" s="15" t="s">
        <v>47</v>
      </c>
      <c r="I9" s="28">
        <f>SUMIFS(Исх1[[Объём ]],Исх1[SKU],Таблица6[[#This Row],[SKU]],Исх1[Месяц],Таблица6[[#This Row],[Месяц]])</f>
        <v>5200</v>
      </c>
      <c r="J9" s="28">
        <f>SUMIFS(Исх1[Выручка],Исх1[SKU],Таблица6[[#This Row],[SKU]],Исх1[Месяц],Таблица6[[#This Row],[Месяц]])</f>
        <v>26000</v>
      </c>
    </row>
    <row r="10" spans="2:20" x14ac:dyDescent="0.3">
      <c r="B10" s="62" t="s">
        <v>173</v>
      </c>
      <c r="C10" s="15" t="s">
        <v>48</v>
      </c>
      <c r="D10" s="16">
        <f t="shared" ref="D10:D30" si="1">D9+100</f>
        <v>1100</v>
      </c>
      <c r="E10" s="67">
        <f t="shared" si="0"/>
        <v>5500</v>
      </c>
      <c r="G10" s="62" t="s">
        <v>173</v>
      </c>
      <c r="H10" s="15" t="s">
        <v>47</v>
      </c>
      <c r="I10" s="28">
        <f>SUMIFS(Исх1[[Объём ]],Исх1[SKU],Таблица6[[#This Row],[SKU]],Исх1[Месяц],Таблица6[[#This Row],[Месяц]])</f>
        <v>2400</v>
      </c>
      <c r="J10" s="28">
        <f>SUMIFS(Исх1[Выручка],Исх1[SKU],Таблица6[[#This Row],[SKU]],Исх1[Месяц],Таблица6[[#This Row],[Месяц]])</f>
        <v>12000</v>
      </c>
    </row>
    <row r="11" spans="2:20" x14ac:dyDescent="0.3">
      <c r="B11" s="62" t="s">
        <v>173</v>
      </c>
      <c r="C11" s="15" t="s">
        <v>47</v>
      </c>
      <c r="D11" s="16">
        <f t="shared" si="1"/>
        <v>1200</v>
      </c>
      <c r="E11" s="67">
        <f t="shared" si="0"/>
        <v>6000</v>
      </c>
      <c r="G11" s="62" t="s">
        <v>174</v>
      </c>
      <c r="H11" s="15" t="s">
        <v>47</v>
      </c>
      <c r="I11" s="28">
        <f>SUMIFS(Исх1[[Объём ]],Исх1[SKU],Таблица6[[#This Row],[SKU]],Исх1[Месяц],Таблица6[[#This Row],[Месяц]])</f>
        <v>3600</v>
      </c>
      <c r="J11" s="28">
        <f>SUMIFS(Исх1[Выручка],Исх1[SKU],Таблица6[[#This Row],[SKU]],Исх1[Месяц],Таблица6[[#This Row],[Месяц]])</f>
        <v>18000</v>
      </c>
    </row>
    <row r="12" spans="2:20" x14ac:dyDescent="0.3">
      <c r="B12" s="62" t="s">
        <v>177</v>
      </c>
      <c r="C12" s="15" t="s">
        <v>48</v>
      </c>
      <c r="D12" s="16">
        <f t="shared" si="1"/>
        <v>1300</v>
      </c>
      <c r="E12" s="67">
        <f t="shared" si="0"/>
        <v>6500</v>
      </c>
      <c r="G12" s="62" t="s">
        <v>175</v>
      </c>
      <c r="H12" s="15" t="s">
        <v>47</v>
      </c>
      <c r="I12" s="28">
        <f>SUMIFS(Исх1[[Объём ]],Исх1[SKU],Таблица6[[#This Row],[SKU]],Исх1[Месяц],Таблица6[[#This Row],[Месяц]])</f>
        <v>5600</v>
      </c>
      <c r="J12" s="28">
        <f>SUMIFS(Исх1[Выручка],Исх1[SKU],Таблица6[[#This Row],[SKU]],Исх1[Месяц],Таблица6[[#This Row],[Месяц]])</f>
        <v>28000</v>
      </c>
    </row>
    <row r="13" spans="2:20" x14ac:dyDescent="0.3">
      <c r="B13" s="62" t="s">
        <v>172</v>
      </c>
      <c r="C13" s="15" t="s">
        <v>47</v>
      </c>
      <c r="D13" s="16">
        <f t="shared" si="1"/>
        <v>1400</v>
      </c>
      <c r="E13" s="67">
        <f t="shared" si="0"/>
        <v>7000</v>
      </c>
      <c r="G13" s="62" t="s">
        <v>176</v>
      </c>
      <c r="H13" s="15" t="s">
        <v>47</v>
      </c>
      <c r="I13" s="28">
        <f>SUMIFS(Исх1[[Объём ]],Исх1[SKU],Таблица6[[#This Row],[SKU]],Исх1[Месяц],Таблица6[[#This Row],[Месяц]])</f>
        <v>4800</v>
      </c>
      <c r="J13" s="28">
        <f>SUMIFS(Исх1[Выручка],Исх1[SKU],Таблица6[[#This Row],[SKU]],Исх1[Месяц],Таблица6[[#This Row],[Месяц]])</f>
        <v>24000</v>
      </c>
    </row>
    <row r="14" spans="2:20" x14ac:dyDescent="0.3">
      <c r="B14" s="62" t="s">
        <v>175</v>
      </c>
      <c r="C14" s="15" t="s">
        <v>48</v>
      </c>
      <c r="D14" s="16">
        <f t="shared" si="1"/>
        <v>1500</v>
      </c>
      <c r="E14" s="67">
        <f t="shared" si="0"/>
        <v>7500</v>
      </c>
      <c r="G14" s="63" t="s">
        <v>177</v>
      </c>
      <c r="H14" s="64" t="s">
        <v>47</v>
      </c>
      <c r="I14" s="28">
        <f>SUMIFS(Исх1[[Объём ]],Исх1[SKU],Таблица6[[#This Row],[SKU]],Исх1[Месяц],Таблица6[[#This Row],[Месяц]])</f>
        <v>5600</v>
      </c>
      <c r="J14" s="28">
        <f>SUMIFS(Исх1[Выручка],Исх1[SKU],Таблица6[[#This Row],[SKU]],Исх1[Месяц],Таблица6[[#This Row],[Месяц]])</f>
        <v>28000</v>
      </c>
    </row>
    <row r="15" spans="2:20" x14ac:dyDescent="0.3">
      <c r="B15" s="62" t="s">
        <v>177</v>
      </c>
      <c r="C15" s="15" t="s">
        <v>47</v>
      </c>
      <c r="D15" s="16">
        <f t="shared" si="1"/>
        <v>1600</v>
      </c>
      <c r="E15" s="67">
        <f t="shared" si="0"/>
        <v>8000</v>
      </c>
      <c r="G15" s="63" t="s">
        <v>165</v>
      </c>
      <c r="H15" s="64"/>
      <c r="I15" s="65">
        <f>SUBTOTAL(109,Таблица6[[Объём ]])</f>
        <v>27200</v>
      </c>
      <c r="J15" s="66">
        <f>SUBTOTAL(109,Таблица6[Выручка])</f>
        <v>136000</v>
      </c>
    </row>
    <row r="16" spans="2:20" x14ac:dyDescent="0.3">
      <c r="B16" s="62" t="s">
        <v>177</v>
      </c>
      <c r="C16" s="15" t="s">
        <v>48</v>
      </c>
      <c r="D16" s="16">
        <f t="shared" si="1"/>
        <v>1700</v>
      </c>
      <c r="E16" s="67">
        <f t="shared" si="0"/>
        <v>8500</v>
      </c>
    </row>
    <row r="17" spans="2:5" x14ac:dyDescent="0.3">
      <c r="B17" s="62" t="s">
        <v>176</v>
      </c>
      <c r="C17" s="15" t="s">
        <v>47</v>
      </c>
      <c r="D17" s="16">
        <f t="shared" si="1"/>
        <v>1800</v>
      </c>
      <c r="E17" s="67">
        <f t="shared" si="0"/>
        <v>9000</v>
      </c>
    </row>
    <row r="18" spans="2:5" x14ac:dyDescent="0.3">
      <c r="B18" s="62" t="s">
        <v>172</v>
      </c>
      <c r="C18" s="15" t="s">
        <v>48</v>
      </c>
      <c r="D18" s="16">
        <f t="shared" si="1"/>
        <v>1900</v>
      </c>
      <c r="E18" s="67">
        <f t="shared" si="0"/>
        <v>9500</v>
      </c>
    </row>
    <row r="19" spans="2:5" x14ac:dyDescent="0.3">
      <c r="B19" s="62" t="s">
        <v>175</v>
      </c>
      <c r="C19" s="15" t="s">
        <v>47</v>
      </c>
      <c r="D19" s="16">
        <f t="shared" si="1"/>
        <v>2000</v>
      </c>
      <c r="E19" s="67">
        <f t="shared" si="0"/>
        <v>10000</v>
      </c>
    </row>
    <row r="20" spans="2:5" x14ac:dyDescent="0.3">
      <c r="B20" s="62" t="s">
        <v>173</v>
      </c>
      <c r="C20" s="15" t="s">
        <v>48</v>
      </c>
      <c r="D20" s="16">
        <f t="shared" si="1"/>
        <v>2100</v>
      </c>
      <c r="E20" s="67">
        <f t="shared" si="0"/>
        <v>10500</v>
      </c>
    </row>
    <row r="21" spans="2:5" x14ac:dyDescent="0.3">
      <c r="B21" s="62" t="s">
        <v>174</v>
      </c>
      <c r="C21" s="15" t="s">
        <v>47</v>
      </c>
      <c r="D21" s="16">
        <f t="shared" si="1"/>
        <v>2200</v>
      </c>
      <c r="E21" s="67">
        <f t="shared" si="0"/>
        <v>11000</v>
      </c>
    </row>
    <row r="22" spans="2:5" x14ac:dyDescent="0.3">
      <c r="B22" s="62" t="s">
        <v>174</v>
      </c>
      <c r="C22" s="15" t="s">
        <v>48</v>
      </c>
      <c r="D22" s="16">
        <f t="shared" si="1"/>
        <v>2300</v>
      </c>
      <c r="E22" s="67">
        <f t="shared" si="0"/>
        <v>11500</v>
      </c>
    </row>
    <row r="23" spans="2:5" x14ac:dyDescent="0.3">
      <c r="B23" s="62" t="s">
        <v>177</v>
      </c>
      <c r="C23" s="15" t="s">
        <v>47</v>
      </c>
      <c r="D23" s="16">
        <f t="shared" si="1"/>
        <v>2400</v>
      </c>
      <c r="E23" s="67">
        <f t="shared" si="0"/>
        <v>12000</v>
      </c>
    </row>
    <row r="24" spans="2:5" x14ac:dyDescent="0.3">
      <c r="B24" s="62" t="s">
        <v>172</v>
      </c>
      <c r="C24" s="15" t="s">
        <v>48</v>
      </c>
      <c r="D24" s="16">
        <f t="shared" si="1"/>
        <v>2500</v>
      </c>
      <c r="E24" s="67">
        <f t="shared" si="0"/>
        <v>12500</v>
      </c>
    </row>
    <row r="25" spans="2:5" x14ac:dyDescent="0.3">
      <c r="B25" s="62" t="s">
        <v>175</v>
      </c>
      <c r="C25" s="15" t="s">
        <v>47</v>
      </c>
      <c r="D25" s="16">
        <f t="shared" si="1"/>
        <v>2600</v>
      </c>
      <c r="E25" s="67">
        <f t="shared" si="0"/>
        <v>13000</v>
      </c>
    </row>
    <row r="26" spans="2:5" x14ac:dyDescent="0.3">
      <c r="B26" s="62" t="s">
        <v>175</v>
      </c>
      <c r="C26" s="15" t="s">
        <v>48</v>
      </c>
      <c r="D26" s="16">
        <f t="shared" si="1"/>
        <v>2700</v>
      </c>
      <c r="E26" s="67">
        <f t="shared" si="0"/>
        <v>13500</v>
      </c>
    </row>
    <row r="27" spans="2:5" x14ac:dyDescent="0.3">
      <c r="B27" s="62" t="s">
        <v>172</v>
      </c>
      <c r="C27" s="15" t="s">
        <v>47</v>
      </c>
      <c r="D27" s="16">
        <f t="shared" si="1"/>
        <v>2800</v>
      </c>
      <c r="E27" s="67">
        <f t="shared" si="0"/>
        <v>14000</v>
      </c>
    </row>
    <row r="28" spans="2:5" x14ac:dyDescent="0.3">
      <c r="B28" s="62" t="s">
        <v>176</v>
      </c>
      <c r="C28" s="15" t="s">
        <v>48</v>
      </c>
      <c r="D28" s="16">
        <f t="shared" si="1"/>
        <v>2900</v>
      </c>
      <c r="E28" s="67">
        <f t="shared" si="0"/>
        <v>14500</v>
      </c>
    </row>
    <row r="29" spans="2:5" x14ac:dyDescent="0.3">
      <c r="B29" s="62" t="s">
        <v>176</v>
      </c>
      <c r="C29" s="15" t="s">
        <v>47</v>
      </c>
      <c r="D29" s="16">
        <f t="shared" si="1"/>
        <v>3000</v>
      </c>
      <c r="E29" s="67">
        <f t="shared" si="0"/>
        <v>15000</v>
      </c>
    </row>
    <row r="30" spans="2:5" x14ac:dyDescent="0.3">
      <c r="B30" s="62" t="s">
        <v>177</v>
      </c>
      <c r="C30" s="15" t="s">
        <v>48</v>
      </c>
      <c r="D30" s="16">
        <f t="shared" si="1"/>
        <v>3100</v>
      </c>
      <c r="E30" s="67">
        <f t="shared" si="0"/>
        <v>15500</v>
      </c>
    </row>
    <row r="31" spans="2:5" x14ac:dyDescent="0.3">
      <c r="B31" s="62" t="s">
        <v>175</v>
      </c>
      <c r="C31" s="15" t="s">
        <v>47</v>
      </c>
      <c r="D31" s="16">
        <v>1000</v>
      </c>
      <c r="E31" s="67">
        <f t="shared" si="0"/>
        <v>5000</v>
      </c>
    </row>
    <row r="32" spans="2:5" x14ac:dyDescent="0.3">
      <c r="B32" s="62" t="s">
        <v>172</v>
      </c>
      <c r="C32" s="15" t="s">
        <v>48</v>
      </c>
      <c r="D32" s="16">
        <f t="shared" ref="D32:D38" si="2">D31+100</f>
        <v>1100</v>
      </c>
      <c r="E32" s="67">
        <f t="shared" si="0"/>
        <v>5500</v>
      </c>
    </row>
    <row r="33" spans="2:5" x14ac:dyDescent="0.3">
      <c r="B33" s="62" t="s">
        <v>173</v>
      </c>
      <c r="C33" s="15" t="s">
        <v>47</v>
      </c>
      <c r="D33" s="16">
        <f t="shared" si="2"/>
        <v>1200</v>
      </c>
      <c r="E33" s="67">
        <f t="shared" si="0"/>
        <v>6000</v>
      </c>
    </row>
    <row r="34" spans="2:5" x14ac:dyDescent="0.3">
      <c r="B34" s="62" t="s">
        <v>173</v>
      </c>
      <c r="C34" s="15" t="s">
        <v>48</v>
      </c>
      <c r="D34" s="16">
        <f t="shared" si="2"/>
        <v>1300</v>
      </c>
      <c r="E34" s="67">
        <f t="shared" si="0"/>
        <v>6500</v>
      </c>
    </row>
    <row r="35" spans="2:5" x14ac:dyDescent="0.3">
      <c r="B35" s="62" t="s">
        <v>174</v>
      </c>
      <c r="C35" s="15" t="s">
        <v>47</v>
      </c>
      <c r="D35" s="16">
        <f t="shared" si="2"/>
        <v>1400</v>
      </c>
      <c r="E35" s="67">
        <f t="shared" si="0"/>
        <v>7000</v>
      </c>
    </row>
    <row r="36" spans="2:5" x14ac:dyDescent="0.3">
      <c r="B36" s="62" t="s">
        <v>176</v>
      </c>
      <c r="C36" s="15" t="s">
        <v>48</v>
      </c>
      <c r="D36" s="16">
        <f t="shared" si="2"/>
        <v>1500</v>
      </c>
      <c r="E36" s="67">
        <f t="shared" si="0"/>
        <v>7500</v>
      </c>
    </row>
    <row r="37" spans="2:5" x14ac:dyDescent="0.3">
      <c r="B37" s="62" t="s">
        <v>177</v>
      </c>
      <c r="C37" s="15" t="s">
        <v>47</v>
      </c>
      <c r="D37" s="16">
        <f t="shared" si="2"/>
        <v>1600</v>
      </c>
      <c r="E37" s="67">
        <f t="shared" si="0"/>
        <v>8000</v>
      </c>
    </row>
    <row r="38" spans="2:5" x14ac:dyDescent="0.3">
      <c r="B38" s="63" t="s">
        <v>176</v>
      </c>
      <c r="C38" s="64" t="s">
        <v>48</v>
      </c>
      <c r="D38" s="68">
        <f t="shared" si="2"/>
        <v>1700</v>
      </c>
      <c r="E38" s="69">
        <f t="shared" si="0"/>
        <v>8500</v>
      </c>
    </row>
  </sheetData>
  <mergeCells count="3">
    <mergeCell ref="B4:I4"/>
    <mergeCell ref="B6:D6"/>
    <mergeCell ref="G6:J6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79998168889431442"/>
  </sheetPr>
  <dimension ref="A2:AG60"/>
  <sheetViews>
    <sheetView workbookViewId="0">
      <pane xSplit="3" ySplit="7" topLeftCell="D44" activePane="bottomRight" state="frozen"/>
      <selection activeCell="B4" sqref="B4:S4"/>
      <selection pane="topRight" activeCell="B4" sqref="B4:S4"/>
      <selection pane="bottomLeft" activeCell="B4" sqref="B4:S4"/>
      <selection pane="bottomRight" activeCell="D60" sqref="D60"/>
    </sheetView>
  </sheetViews>
  <sheetFormatPr defaultColWidth="9.109375" defaultRowHeight="14.4" x14ac:dyDescent="0.3"/>
  <cols>
    <col min="1" max="1" width="10" style="1" customWidth="1"/>
    <col min="2" max="2" width="20.109375" style="1" customWidth="1"/>
    <col min="3" max="3" width="11.6640625" style="1" customWidth="1"/>
    <col min="4" max="4" width="11.21875" style="1" customWidth="1"/>
    <col min="5" max="16384" width="9.109375" style="1"/>
  </cols>
  <sheetData>
    <row r="2" spans="2:33" x14ac:dyDescent="0.3">
      <c r="B2" s="3" t="s">
        <v>162</v>
      </c>
      <c r="C2" s="14"/>
      <c r="I2" s="7"/>
    </row>
    <row r="3" spans="2:33" x14ac:dyDescent="0.3">
      <c r="C3" s="7"/>
      <c r="I3" s="7"/>
    </row>
    <row r="4" spans="2:33" ht="14.4" customHeight="1" x14ac:dyDescent="0.3">
      <c r="B4" s="73" t="s">
        <v>167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</row>
    <row r="6" spans="2:33" x14ac:dyDescent="0.3">
      <c r="B6" s="75" t="s">
        <v>51</v>
      </c>
      <c r="C6" s="22" t="s">
        <v>42</v>
      </c>
      <c r="D6" s="22" t="s">
        <v>52</v>
      </c>
      <c r="E6" s="22" t="s">
        <v>53</v>
      </c>
      <c r="F6" s="22" t="s">
        <v>54</v>
      </c>
      <c r="G6" s="22" t="s">
        <v>55</v>
      </c>
      <c r="H6" s="22" t="s">
        <v>56</v>
      </c>
      <c r="I6" s="22" t="s">
        <v>57</v>
      </c>
      <c r="J6" s="22" t="s">
        <v>58</v>
      </c>
      <c r="K6" s="22" t="s">
        <v>59</v>
      </c>
      <c r="L6" s="22" t="s">
        <v>60</v>
      </c>
      <c r="M6" s="22" t="s">
        <v>61</v>
      </c>
      <c r="N6" s="22" t="s">
        <v>62</v>
      </c>
      <c r="O6" s="22" t="s">
        <v>63</v>
      </c>
      <c r="P6" s="22" t="s">
        <v>64</v>
      </c>
      <c r="Q6" s="22" t="s">
        <v>65</v>
      </c>
      <c r="R6" s="22" t="s">
        <v>66</v>
      </c>
      <c r="S6" s="22" t="s">
        <v>67</v>
      </c>
      <c r="T6" s="22" t="s">
        <v>68</v>
      </c>
      <c r="U6" s="22" t="s">
        <v>69</v>
      </c>
      <c r="V6" s="22" t="s">
        <v>70</v>
      </c>
      <c r="W6" s="22" t="s">
        <v>71</v>
      </c>
      <c r="X6" s="22" t="s">
        <v>72</v>
      </c>
      <c r="Y6" s="22" t="s">
        <v>73</v>
      </c>
      <c r="Z6" s="22" t="s">
        <v>74</v>
      </c>
      <c r="AA6" s="22" t="s">
        <v>75</v>
      </c>
      <c r="AB6" s="22" t="s">
        <v>76</v>
      </c>
      <c r="AC6" s="22" t="s">
        <v>77</v>
      </c>
      <c r="AD6" s="22" t="s">
        <v>78</v>
      </c>
      <c r="AE6" s="22" t="s">
        <v>79</v>
      </c>
      <c r="AF6" s="22" t="s">
        <v>80</v>
      </c>
      <c r="AG6" s="22" t="s">
        <v>81</v>
      </c>
    </row>
    <row r="7" spans="2:33" x14ac:dyDescent="0.3">
      <c r="B7" s="75"/>
      <c r="C7" s="22" t="s">
        <v>82</v>
      </c>
      <c r="D7" s="18">
        <v>0.9</v>
      </c>
      <c r="E7" s="18">
        <f>D7+0.05</f>
        <v>0.95000000000000007</v>
      </c>
      <c r="F7" s="18">
        <f t="shared" ref="F7:AG7" si="0">E7+0.05</f>
        <v>1</v>
      </c>
      <c r="G7" s="18">
        <f t="shared" si="0"/>
        <v>1.05</v>
      </c>
      <c r="H7" s="18">
        <f t="shared" si="0"/>
        <v>1.1000000000000001</v>
      </c>
      <c r="I7" s="18">
        <f t="shared" si="0"/>
        <v>1.1500000000000001</v>
      </c>
      <c r="J7" s="18">
        <f t="shared" si="0"/>
        <v>1.2000000000000002</v>
      </c>
      <c r="K7" s="18">
        <f t="shared" si="0"/>
        <v>1.2500000000000002</v>
      </c>
      <c r="L7" s="18">
        <f t="shared" si="0"/>
        <v>1.3000000000000003</v>
      </c>
      <c r="M7" s="18">
        <f t="shared" si="0"/>
        <v>1.3500000000000003</v>
      </c>
      <c r="N7" s="18">
        <f t="shared" si="0"/>
        <v>1.4000000000000004</v>
      </c>
      <c r="O7" s="18">
        <f t="shared" si="0"/>
        <v>1.4500000000000004</v>
      </c>
      <c r="P7" s="18">
        <f t="shared" si="0"/>
        <v>1.5000000000000004</v>
      </c>
      <c r="Q7" s="18">
        <f t="shared" si="0"/>
        <v>1.5500000000000005</v>
      </c>
      <c r="R7" s="18">
        <f t="shared" si="0"/>
        <v>1.6000000000000005</v>
      </c>
      <c r="S7" s="18">
        <f t="shared" si="0"/>
        <v>1.6500000000000006</v>
      </c>
      <c r="T7" s="18">
        <f t="shared" si="0"/>
        <v>1.7000000000000006</v>
      </c>
      <c r="U7" s="18">
        <f t="shared" si="0"/>
        <v>1.7500000000000007</v>
      </c>
      <c r="V7" s="18">
        <f t="shared" si="0"/>
        <v>1.8000000000000007</v>
      </c>
      <c r="W7" s="18">
        <f t="shared" si="0"/>
        <v>1.8500000000000008</v>
      </c>
      <c r="X7" s="18">
        <f t="shared" si="0"/>
        <v>1.9000000000000008</v>
      </c>
      <c r="Y7" s="18">
        <f t="shared" si="0"/>
        <v>1.9500000000000008</v>
      </c>
      <c r="Z7" s="18">
        <f t="shared" si="0"/>
        <v>2.0000000000000009</v>
      </c>
      <c r="AA7" s="18">
        <f t="shared" si="0"/>
        <v>2.0500000000000007</v>
      </c>
      <c r="AB7" s="18">
        <f t="shared" si="0"/>
        <v>2.1000000000000005</v>
      </c>
      <c r="AC7" s="18">
        <f t="shared" si="0"/>
        <v>2.1500000000000004</v>
      </c>
      <c r="AD7" s="18">
        <f t="shared" si="0"/>
        <v>2.2000000000000002</v>
      </c>
      <c r="AE7" s="18">
        <f t="shared" si="0"/>
        <v>2.25</v>
      </c>
      <c r="AF7" s="18">
        <f t="shared" si="0"/>
        <v>2.2999999999999998</v>
      </c>
      <c r="AG7" s="18">
        <f t="shared" si="0"/>
        <v>2.3499999999999996</v>
      </c>
    </row>
    <row r="9" spans="2:33" s="26" customFormat="1" x14ac:dyDescent="0.3">
      <c r="B9" s="24" t="s">
        <v>83</v>
      </c>
      <c r="C9" s="25" t="s">
        <v>84</v>
      </c>
      <c r="D9" s="76" t="s">
        <v>85</v>
      </c>
      <c r="E9" s="77"/>
      <c r="F9" s="77"/>
      <c r="G9" s="77"/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  <c r="AE9" s="77"/>
      <c r="AF9" s="77"/>
      <c r="AG9" s="78"/>
    </row>
    <row r="10" spans="2:33" x14ac:dyDescent="0.3">
      <c r="B10" s="19" t="s">
        <v>86</v>
      </c>
      <c r="C10" s="19">
        <v>0.1</v>
      </c>
      <c r="D10" s="19">
        <v>0.01</v>
      </c>
      <c r="E10" s="19">
        <f>D10+0.02</f>
        <v>0.03</v>
      </c>
      <c r="F10" s="19">
        <f t="shared" ref="F10:AG10" si="1">E10+0.02</f>
        <v>0.05</v>
      </c>
      <c r="G10" s="19">
        <f t="shared" si="1"/>
        <v>7.0000000000000007E-2</v>
      </c>
      <c r="H10" s="19">
        <f t="shared" si="1"/>
        <v>9.0000000000000011E-2</v>
      </c>
      <c r="I10" s="19">
        <f t="shared" si="1"/>
        <v>0.11000000000000001</v>
      </c>
      <c r="J10" s="19">
        <f t="shared" si="1"/>
        <v>0.13</v>
      </c>
      <c r="K10" s="19">
        <f t="shared" si="1"/>
        <v>0.15</v>
      </c>
      <c r="L10" s="19">
        <f t="shared" si="1"/>
        <v>0.16999999999999998</v>
      </c>
      <c r="M10" s="19">
        <f t="shared" si="1"/>
        <v>0.18999999999999997</v>
      </c>
      <c r="N10" s="19">
        <f t="shared" si="1"/>
        <v>0.20999999999999996</v>
      </c>
      <c r="O10" s="19">
        <f t="shared" si="1"/>
        <v>0.22999999999999995</v>
      </c>
      <c r="P10" s="19">
        <f t="shared" si="1"/>
        <v>0.24999999999999994</v>
      </c>
      <c r="Q10" s="19">
        <f t="shared" si="1"/>
        <v>0.26999999999999996</v>
      </c>
      <c r="R10" s="19">
        <f t="shared" si="1"/>
        <v>0.28999999999999998</v>
      </c>
      <c r="S10" s="19">
        <f t="shared" si="1"/>
        <v>0.31</v>
      </c>
      <c r="T10" s="19">
        <f t="shared" si="1"/>
        <v>0.33</v>
      </c>
      <c r="U10" s="19">
        <f t="shared" si="1"/>
        <v>0.35000000000000003</v>
      </c>
      <c r="V10" s="19">
        <f t="shared" si="1"/>
        <v>0.37000000000000005</v>
      </c>
      <c r="W10" s="19">
        <f t="shared" si="1"/>
        <v>0.39000000000000007</v>
      </c>
      <c r="X10" s="19">
        <f t="shared" si="1"/>
        <v>0.41000000000000009</v>
      </c>
      <c r="Y10" s="19">
        <f t="shared" si="1"/>
        <v>0.4300000000000001</v>
      </c>
      <c r="Z10" s="19">
        <f t="shared" si="1"/>
        <v>0.45000000000000012</v>
      </c>
      <c r="AA10" s="19">
        <f t="shared" si="1"/>
        <v>0.47000000000000014</v>
      </c>
      <c r="AB10" s="19">
        <f t="shared" si="1"/>
        <v>0.49000000000000016</v>
      </c>
      <c r="AC10" s="19">
        <f t="shared" si="1"/>
        <v>0.51000000000000012</v>
      </c>
      <c r="AD10" s="19">
        <f t="shared" si="1"/>
        <v>0.53000000000000014</v>
      </c>
      <c r="AE10" s="19">
        <f t="shared" si="1"/>
        <v>0.55000000000000016</v>
      </c>
      <c r="AF10" s="19">
        <f t="shared" si="1"/>
        <v>0.57000000000000017</v>
      </c>
      <c r="AG10" s="19">
        <f t="shared" si="1"/>
        <v>0.59000000000000019</v>
      </c>
    </row>
    <row r="11" spans="2:33" x14ac:dyDescent="0.3">
      <c r="B11" s="19" t="s">
        <v>87</v>
      </c>
      <c r="C11" s="19">
        <f>C10+0.1</f>
        <v>0.2</v>
      </c>
      <c r="D11" s="19">
        <f>D10+0.01</f>
        <v>0.02</v>
      </c>
      <c r="E11" s="19">
        <f t="shared" ref="E11:AG19" si="2">E10+0.01</f>
        <v>0.04</v>
      </c>
      <c r="F11" s="19">
        <f t="shared" si="2"/>
        <v>6.0000000000000005E-2</v>
      </c>
      <c r="G11" s="19">
        <f t="shared" si="2"/>
        <v>0.08</v>
      </c>
      <c r="H11" s="19">
        <f t="shared" si="2"/>
        <v>0.1</v>
      </c>
      <c r="I11" s="19">
        <f t="shared" si="2"/>
        <v>0.12000000000000001</v>
      </c>
      <c r="J11" s="19">
        <f t="shared" si="2"/>
        <v>0.14000000000000001</v>
      </c>
      <c r="K11" s="19">
        <f t="shared" si="2"/>
        <v>0.16</v>
      </c>
      <c r="L11" s="19">
        <f t="shared" si="2"/>
        <v>0.18</v>
      </c>
      <c r="M11" s="19">
        <f t="shared" si="2"/>
        <v>0.19999999999999998</v>
      </c>
      <c r="N11" s="19">
        <f t="shared" si="2"/>
        <v>0.21999999999999997</v>
      </c>
      <c r="O11" s="19">
        <f t="shared" si="2"/>
        <v>0.23999999999999996</v>
      </c>
      <c r="P11" s="19">
        <f t="shared" si="2"/>
        <v>0.25999999999999995</v>
      </c>
      <c r="Q11" s="19">
        <f t="shared" si="2"/>
        <v>0.27999999999999997</v>
      </c>
      <c r="R11" s="19">
        <f t="shared" si="2"/>
        <v>0.3</v>
      </c>
      <c r="S11" s="19">
        <f t="shared" si="2"/>
        <v>0.32</v>
      </c>
      <c r="T11" s="19">
        <f t="shared" si="2"/>
        <v>0.34</v>
      </c>
      <c r="U11" s="19">
        <f t="shared" si="2"/>
        <v>0.36000000000000004</v>
      </c>
      <c r="V11" s="19">
        <f t="shared" si="2"/>
        <v>0.38000000000000006</v>
      </c>
      <c r="W11" s="19">
        <f t="shared" si="2"/>
        <v>0.40000000000000008</v>
      </c>
      <c r="X11" s="19">
        <f t="shared" si="2"/>
        <v>0.4200000000000001</v>
      </c>
      <c r="Y11" s="19">
        <f t="shared" si="2"/>
        <v>0.44000000000000011</v>
      </c>
      <c r="Z11" s="19">
        <f t="shared" si="2"/>
        <v>0.46000000000000013</v>
      </c>
      <c r="AA11" s="19">
        <f t="shared" si="2"/>
        <v>0.48000000000000015</v>
      </c>
      <c r="AB11" s="19">
        <f t="shared" si="2"/>
        <v>0.50000000000000011</v>
      </c>
      <c r="AC11" s="19">
        <f t="shared" si="2"/>
        <v>0.52000000000000013</v>
      </c>
      <c r="AD11" s="19">
        <f t="shared" si="2"/>
        <v>0.54000000000000015</v>
      </c>
      <c r="AE11" s="19">
        <f t="shared" si="2"/>
        <v>0.56000000000000016</v>
      </c>
      <c r="AF11" s="19">
        <f t="shared" si="2"/>
        <v>0.58000000000000018</v>
      </c>
      <c r="AG11" s="19">
        <f t="shared" si="2"/>
        <v>0.6000000000000002</v>
      </c>
    </row>
    <row r="12" spans="2:33" x14ac:dyDescent="0.3">
      <c r="B12" s="19" t="s">
        <v>88</v>
      </c>
      <c r="C12" s="19">
        <f t="shared" ref="C12:C58" si="3">C11+0.1</f>
        <v>0.30000000000000004</v>
      </c>
      <c r="D12" s="19">
        <f t="shared" ref="D12:S27" si="4">D11+0.01</f>
        <v>0.03</v>
      </c>
      <c r="E12" s="19">
        <f t="shared" si="2"/>
        <v>0.05</v>
      </c>
      <c r="F12" s="19">
        <f t="shared" si="2"/>
        <v>7.0000000000000007E-2</v>
      </c>
      <c r="G12" s="19">
        <f t="shared" si="2"/>
        <v>0.09</v>
      </c>
      <c r="H12" s="19">
        <f t="shared" si="2"/>
        <v>0.11</v>
      </c>
      <c r="I12" s="19">
        <f t="shared" si="2"/>
        <v>0.13</v>
      </c>
      <c r="J12" s="19">
        <f t="shared" si="2"/>
        <v>0.15000000000000002</v>
      </c>
      <c r="K12" s="19">
        <f t="shared" si="2"/>
        <v>0.17</v>
      </c>
      <c r="L12" s="19">
        <f t="shared" si="2"/>
        <v>0.19</v>
      </c>
      <c r="M12" s="19">
        <f t="shared" si="2"/>
        <v>0.21</v>
      </c>
      <c r="N12" s="19">
        <f t="shared" si="2"/>
        <v>0.22999999999999998</v>
      </c>
      <c r="O12" s="19">
        <f t="shared" si="2"/>
        <v>0.24999999999999997</v>
      </c>
      <c r="P12" s="19">
        <f t="shared" si="2"/>
        <v>0.26999999999999996</v>
      </c>
      <c r="Q12" s="19">
        <f t="shared" si="2"/>
        <v>0.28999999999999998</v>
      </c>
      <c r="R12" s="19">
        <f t="shared" si="2"/>
        <v>0.31</v>
      </c>
      <c r="S12" s="19">
        <f t="shared" si="2"/>
        <v>0.33</v>
      </c>
      <c r="T12" s="19">
        <f t="shared" si="2"/>
        <v>0.35000000000000003</v>
      </c>
      <c r="U12" s="19">
        <f t="shared" si="2"/>
        <v>0.37000000000000005</v>
      </c>
      <c r="V12" s="19">
        <f t="shared" si="2"/>
        <v>0.39000000000000007</v>
      </c>
      <c r="W12" s="19">
        <f t="shared" si="2"/>
        <v>0.41000000000000009</v>
      </c>
      <c r="X12" s="19">
        <f t="shared" si="2"/>
        <v>0.4300000000000001</v>
      </c>
      <c r="Y12" s="19">
        <f t="shared" si="2"/>
        <v>0.45000000000000012</v>
      </c>
      <c r="Z12" s="19">
        <f t="shared" si="2"/>
        <v>0.47000000000000014</v>
      </c>
      <c r="AA12" s="19">
        <f t="shared" si="2"/>
        <v>0.49000000000000016</v>
      </c>
      <c r="AB12" s="19">
        <f t="shared" si="2"/>
        <v>0.51000000000000012</v>
      </c>
      <c r="AC12" s="19">
        <f t="shared" si="2"/>
        <v>0.53000000000000014</v>
      </c>
      <c r="AD12" s="19">
        <f t="shared" si="2"/>
        <v>0.55000000000000016</v>
      </c>
      <c r="AE12" s="19">
        <f t="shared" si="2"/>
        <v>0.57000000000000017</v>
      </c>
      <c r="AF12" s="19">
        <f t="shared" si="2"/>
        <v>0.59000000000000019</v>
      </c>
      <c r="AG12" s="19">
        <f t="shared" si="2"/>
        <v>0.61000000000000021</v>
      </c>
    </row>
    <row r="13" spans="2:33" x14ac:dyDescent="0.3">
      <c r="B13" s="19" t="s">
        <v>89</v>
      </c>
      <c r="C13" s="19">
        <f t="shared" si="3"/>
        <v>0.4</v>
      </c>
      <c r="D13" s="19">
        <f t="shared" si="4"/>
        <v>0.04</v>
      </c>
      <c r="E13" s="19">
        <f t="shared" si="2"/>
        <v>6.0000000000000005E-2</v>
      </c>
      <c r="F13" s="19">
        <f t="shared" si="2"/>
        <v>0.08</v>
      </c>
      <c r="G13" s="19">
        <f t="shared" si="2"/>
        <v>9.9999999999999992E-2</v>
      </c>
      <c r="H13" s="19">
        <f t="shared" si="2"/>
        <v>0.12</v>
      </c>
      <c r="I13" s="19">
        <f t="shared" si="2"/>
        <v>0.14000000000000001</v>
      </c>
      <c r="J13" s="19">
        <f t="shared" si="2"/>
        <v>0.16000000000000003</v>
      </c>
      <c r="K13" s="19">
        <f t="shared" si="2"/>
        <v>0.18000000000000002</v>
      </c>
      <c r="L13" s="19">
        <f t="shared" si="2"/>
        <v>0.2</v>
      </c>
      <c r="M13" s="19">
        <f t="shared" si="2"/>
        <v>0.22</v>
      </c>
      <c r="N13" s="19">
        <f t="shared" si="2"/>
        <v>0.24</v>
      </c>
      <c r="O13" s="19">
        <f t="shared" si="2"/>
        <v>0.25999999999999995</v>
      </c>
      <c r="P13" s="19">
        <f t="shared" si="2"/>
        <v>0.27999999999999997</v>
      </c>
      <c r="Q13" s="19">
        <f t="shared" si="2"/>
        <v>0.3</v>
      </c>
      <c r="R13" s="19">
        <f t="shared" si="2"/>
        <v>0.32</v>
      </c>
      <c r="S13" s="19">
        <f t="shared" si="2"/>
        <v>0.34</v>
      </c>
      <c r="T13" s="19">
        <f t="shared" si="2"/>
        <v>0.36000000000000004</v>
      </c>
      <c r="U13" s="19">
        <f t="shared" si="2"/>
        <v>0.38000000000000006</v>
      </c>
      <c r="V13" s="19">
        <f t="shared" si="2"/>
        <v>0.40000000000000008</v>
      </c>
      <c r="W13" s="19">
        <f t="shared" si="2"/>
        <v>0.4200000000000001</v>
      </c>
      <c r="X13" s="19">
        <f t="shared" si="2"/>
        <v>0.44000000000000011</v>
      </c>
      <c r="Y13" s="19">
        <f t="shared" si="2"/>
        <v>0.46000000000000013</v>
      </c>
      <c r="Z13" s="19">
        <f t="shared" si="2"/>
        <v>0.48000000000000015</v>
      </c>
      <c r="AA13" s="19">
        <f t="shared" si="2"/>
        <v>0.50000000000000011</v>
      </c>
      <c r="AB13" s="19">
        <f t="shared" si="2"/>
        <v>0.52000000000000013</v>
      </c>
      <c r="AC13" s="19">
        <f t="shared" si="2"/>
        <v>0.54000000000000015</v>
      </c>
      <c r="AD13" s="19">
        <f t="shared" si="2"/>
        <v>0.56000000000000016</v>
      </c>
      <c r="AE13" s="19">
        <f t="shared" si="2"/>
        <v>0.58000000000000018</v>
      </c>
      <c r="AF13" s="19">
        <f t="shared" si="2"/>
        <v>0.6000000000000002</v>
      </c>
      <c r="AG13" s="19">
        <f t="shared" si="2"/>
        <v>0.62000000000000022</v>
      </c>
    </row>
    <row r="14" spans="2:33" x14ac:dyDescent="0.3">
      <c r="B14" s="19" t="s">
        <v>90</v>
      </c>
      <c r="C14" s="19">
        <f t="shared" si="3"/>
        <v>0.5</v>
      </c>
      <c r="D14" s="19">
        <f t="shared" si="4"/>
        <v>0.05</v>
      </c>
      <c r="E14" s="19">
        <f t="shared" si="2"/>
        <v>7.0000000000000007E-2</v>
      </c>
      <c r="F14" s="19">
        <f t="shared" si="2"/>
        <v>0.09</v>
      </c>
      <c r="G14" s="19">
        <f t="shared" si="2"/>
        <v>0.10999999999999999</v>
      </c>
      <c r="H14" s="19">
        <f t="shared" si="2"/>
        <v>0.13</v>
      </c>
      <c r="I14" s="19">
        <f t="shared" si="2"/>
        <v>0.15000000000000002</v>
      </c>
      <c r="J14" s="19">
        <f t="shared" si="2"/>
        <v>0.17000000000000004</v>
      </c>
      <c r="K14" s="19">
        <f t="shared" si="2"/>
        <v>0.19000000000000003</v>
      </c>
      <c r="L14" s="19">
        <f t="shared" si="2"/>
        <v>0.21000000000000002</v>
      </c>
      <c r="M14" s="19">
        <f t="shared" si="2"/>
        <v>0.23</v>
      </c>
      <c r="N14" s="19">
        <f t="shared" si="2"/>
        <v>0.25</v>
      </c>
      <c r="O14" s="19">
        <f t="shared" si="2"/>
        <v>0.26999999999999996</v>
      </c>
      <c r="P14" s="19">
        <f t="shared" si="2"/>
        <v>0.28999999999999998</v>
      </c>
      <c r="Q14" s="19">
        <f t="shared" si="2"/>
        <v>0.31</v>
      </c>
      <c r="R14" s="19">
        <f t="shared" si="2"/>
        <v>0.33</v>
      </c>
      <c r="S14" s="19">
        <f t="shared" si="2"/>
        <v>0.35000000000000003</v>
      </c>
      <c r="T14" s="19">
        <f t="shared" si="2"/>
        <v>0.37000000000000005</v>
      </c>
      <c r="U14" s="19">
        <f t="shared" si="2"/>
        <v>0.39000000000000007</v>
      </c>
      <c r="V14" s="19">
        <f t="shared" si="2"/>
        <v>0.41000000000000009</v>
      </c>
      <c r="W14" s="19">
        <f t="shared" si="2"/>
        <v>0.4300000000000001</v>
      </c>
      <c r="X14" s="19">
        <f t="shared" si="2"/>
        <v>0.45000000000000012</v>
      </c>
      <c r="Y14" s="19">
        <f t="shared" si="2"/>
        <v>0.47000000000000014</v>
      </c>
      <c r="Z14" s="19">
        <f t="shared" si="2"/>
        <v>0.49000000000000016</v>
      </c>
      <c r="AA14" s="19">
        <f t="shared" si="2"/>
        <v>0.51000000000000012</v>
      </c>
      <c r="AB14" s="19">
        <f t="shared" si="2"/>
        <v>0.53000000000000014</v>
      </c>
      <c r="AC14" s="19">
        <f t="shared" si="2"/>
        <v>0.55000000000000016</v>
      </c>
      <c r="AD14" s="19">
        <f t="shared" si="2"/>
        <v>0.57000000000000017</v>
      </c>
      <c r="AE14" s="19">
        <f t="shared" si="2"/>
        <v>0.59000000000000019</v>
      </c>
      <c r="AF14" s="19">
        <f t="shared" si="2"/>
        <v>0.61000000000000021</v>
      </c>
      <c r="AG14" s="19">
        <f t="shared" si="2"/>
        <v>0.63000000000000023</v>
      </c>
    </row>
    <row r="15" spans="2:33" x14ac:dyDescent="0.3">
      <c r="B15" s="19" t="s">
        <v>91</v>
      </c>
      <c r="C15" s="19">
        <f t="shared" si="3"/>
        <v>0.6</v>
      </c>
      <c r="D15" s="19">
        <f t="shared" si="4"/>
        <v>6.0000000000000005E-2</v>
      </c>
      <c r="E15" s="19">
        <f t="shared" si="2"/>
        <v>0.08</v>
      </c>
      <c r="F15" s="19">
        <f t="shared" si="2"/>
        <v>9.9999999999999992E-2</v>
      </c>
      <c r="G15" s="19">
        <f t="shared" si="2"/>
        <v>0.11999999999999998</v>
      </c>
      <c r="H15" s="19">
        <f t="shared" si="2"/>
        <v>0.14000000000000001</v>
      </c>
      <c r="I15" s="19">
        <f t="shared" si="2"/>
        <v>0.16000000000000003</v>
      </c>
      <c r="J15" s="19">
        <f t="shared" si="2"/>
        <v>0.18000000000000005</v>
      </c>
      <c r="K15" s="19">
        <f t="shared" si="2"/>
        <v>0.20000000000000004</v>
      </c>
      <c r="L15" s="19">
        <f t="shared" si="2"/>
        <v>0.22000000000000003</v>
      </c>
      <c r="M15" s="19">
        <f t="shared" si="2"/>
        <v>0.24000000000000002</v>
      </c>
      <c r="N15" s="19">
        <f t="shared" si="2"/>
        <v>0.26</v>
      </c>
      <c r="O15" s="19">
        <f t="shared" si="2"/>
        <v>0.27999999999999997</v>
      </c>
      <c r="P15" s="19">
        <f t="shared" si="2"/>
        <v>0.3</v>
      </c>
      <c r="Q15" s="19">
        <f t="shared" si="2"/>
        <v>0.32</v>
      </c>
      <c r="R15" s="19">
        <f t="shared" si="2"/>
        <v>0.34</v>
      </c>
      <c r="S15" s="19">
        <f t="shared" si="2"/>
        <v>0.36000000000000004</v>
      </c>
      <c r="T15" s="19">
        <f t="shared" si="2"/>
        <v>0.38000000000000006</v>
      </c>
      <c r="U15" s="19">
        <f t="shared" si="2"/>
        <v>0.40000000000000008</v>
      </c>
      <c r="V15" s="19">
        <f t="shared" si="2"/>
        <v>0.4200000000000001</v>
      </c>
      <c r="W15" s="19">
        <f t="shared" si="2"/>
        <v>0.44000000000000011</v>
      </c>
      <c r="X15" s="19">
        <f t="shared" si="2"/>
        <v>0.46000000000000013</v>
      </c>
      <c r="Y15" s="19">
        <f t="shared" si="2"/>
        <v>0.48000000000000015</v>
      </c>
      <c r="Z15" s="19">
        <f t="shared" si="2"/>
        <v>0.50000000000000011</v>
      </c>
      <c r="AA15" s="19">
        <f t="shared" si="2"/>
        <v>0.52000000000000013</v>
      </c>
      <c r="AB15" s="19">
        <f t="shared" si="2"/>
        <v>0.54000000000000015</v>
      </c>
      <c r="AC15" s="19">
        <f t="shared" si="2"/>
        <v>0.56000000000000016</v>
      </c>
      <c r="AD15" s="19">
        <f t="shared" si="2"/>
        <v>0.58000000000000018</v>
      </c>
      <c r="AE15" s="19">
        <f t="shared" si="2"/>
        <v>0.6000000000000002</v>
      </c>
      <c r="AF15" s="19">
        <f t="shared" si="2"/>
        <v>0.62000000000000022</v>
      </c>
      <c r="AG15" s="19">
        <f t="shared" si="2"/>
        <v>0.64000000000000024</v>
      </c>
    </row>
    <row r="16" spans="2:33" x14ac:dyDescent="0.3">
      <c r="B16" s="19" t="s">
        <v>92</v>
      </c>
      <c r="C16" s="19">
        <f t="shared" si="3"/>
        <v>0.7</v>
      </c>
      <c r="D16" s="19">
        <f t="shared" si="4"/>
        <v>7.0000000000000007E-2</v>
      </c>
      <c r="E16" s="19">
        <f t="shared" si="2"/>
        <v>0.09</v>
      </c>
      <c r="F16" s="19">
        <f t="shared" si="2"/>
        <v>0.10999999999999999</v>
      </c>
      <c r="G16" s="19">
        <f t="shared" si="2"/>
        <v>0.12999999999999998</v>
      </c>
      <c r="H16" s="19">
        <f t="shared" si="2"/>
        <v>0.15000000000000002</v>
      </c>
      <c r="I16" s="19">
        <f t="shared" si="2"/>
        <v>0.17000000000000004</v>
      </c>
      <c r="J16" s="19">
        <f t="shared" si="2"/>
        <v>0.19000000000000006</v>
      </c>
      <c r="K16" s="19">
        <f t="shared" si="2"/>
        <v>0.21000000000000005</v>
      </c>
      <c r="L16" s="19">
        <f t="shared" si="2"/>
        <v>0.23000000000000004</v>
      </c>
      <c r="M16" s="19">
        <f t="shared" si="2"/>
        <v>0.25</v>
      </c>
      <c r="N16" s="19">
        <f t="shared" si="2"/>
        <v>0.27</v>
      </c>
      <c r="O16" s="19">
        <f t="shared" si="2"/>
        <v>0.28999999999999998</v>
      </c>
      <c r="P16" s="19">
        <f t="shared" si="2"/>
        <v>0.31</v>
      </c>
      <c r="Q16" s="19">
        <f t="shared" si="2"/>
        <v>0.33</v>
      </c>
      <c r="R16" s="19">
        <f t="shared" si="2"/>
        <v>0.35000000000000003</v>
      </c>
      <c r="S16" s="19">
        <f t="shared" si="2"/>
        <v>0.37000000000000005</v>
      </c>
      <c r="T16" s="19">
        <f t="shared" si="2"/>
        <v>0.39000000000000007</v>
      </c>
      <c r="U16" s="19">
        <f t="shared" si="2"/>
        <v>0.41000000000000009</v>
      </c>
      <c r="V16" s="19">
        <f t="shared" si="2"/>
        <v>0.4300000000000001</v>
      </c>
      <c r="W16" s="19">
        <f t="shared" si="2"/>
        <v>0.45000000000000012</v>
      </c>
      <c r="X16" s="19">
        <f t="shared" si="2"/>
        <v>0.47000000000000014</v>
      </c>
      <c r="Y16" s="19">
        <f t="shared" si="2"/>
        <v>0.49000000000000016</v>
      </c>
      <c r="Z16" s="19">
        <f t="shared" si="2"/>
        <v>0.51000000000000012</v>
      </c>
      <c r="AA16" s="19">
        <f t="shared" si="2"/>
        <v>0.53000000000000014</v>
      </c>
      <c r="AB16" s="19">
        <f t="shared" si="2"/>
        <v>0.55000000000000016</v>
      </c>
      <c r="AC16" s="19">
        <f t="shared" si="2"/>
        <v>0.57000000000000017</v>
      </c>
      <c r="AD16" s="19">
        <f t="shared" si="2"/>
        <v>0.59000000000000019</v>
      </c>
      <c r="AE16" s="19">
        <f t="shared" si="2"/>
        <v>0.61000000000000021</v>
      </c>
      <c r="AF16" s="19">
        <f t="shared" si="2"/>
        <v>0.63000000000000023</v>
      </c>
      <c r="AG16" s="19">
        <f t="shared" si="2"/>
        <v>0.65000000000000024</v>
      </c>
    </row>
    <row r="17" spans="2:33" x14ac:dyDescent="0.3">
      <c r="B17" s="19" t="s">
        <v>93</v>
      </c>
      <c r="C17" s="19">
        <f t="shared" si="3"/>
        <v>0.79999999999999993</v>
      </c>
      <c r="D17" s="19">
        <f t="shared" si="4"/>
        <v>0.08</v>
      </c>
      <c r="E17" s="19">
        <f t="shared" si="2"/>
        <v>9.9999999999999992E-2</v>
      </c>
      <c r="F17" s="19">
        <f t="shared" si="2"/>
        <v>0.11999999999999998</v>
      </c>
      <c r="G17" s="19">
        <f t="shared" si="2"/>
        <v>0.13999999999999999</v>
      </c>
      <c r="H17" s="19">
        <f t="shared" si="2"/>
        <v>0.16000000000000003</v>
      </c>
      <c r="I17" s="19">
        <f t="shared" si="2"/>
        <v>0.18000000000000005</v>
      </c>
      <c r="J17" s="19">
        <f t="shared" si="2"/>
        <v>0.20000000000000007</v>
      </c>
      <c r="K17" s="19">
        <f t="shared" si="2"/>
        <v>0.22000000000000006</v>
      </c>
      <c r="L17" s="19">
        <f t="shared" si="2"/>
        <v>0.24000000000000005</v>
      </c>
      <c r="M17" s="19">
        <f t="shared" si="2"/>
        <v>0.26</v>
      </c>
      <c r="N17" s="19">
        <f t="shared" si="2"/>
        <v>0.28000000000000003</v>
      </c>
      <c r="O17" s="19">
        <f t="shared" si="2"/>
        <v>0.3</v>
      </c>
      <c r="P17" s="19">
        <f t="shared" si="2"/>
        <v>0.32</v>
      </c>
      <c r="Q17" s="19">
        <f t="shared" si="2"/>
        <v>0.34</v>
      </c>
      <c r="R17" s="19">
        <f t="shared" si="2"/>
        <v>0.36000000000000004</v>
      </c>
      <c r="S17" s="19">
        <f t="shared" si="2"/>
        <v>0.38000000000000006</v>
      </c>
      <c r="T17" s="19">
        <f t="shared" si="2"/>
        <v>0.40000000000000008</v>
      </c>
      <c r="U17" s="19">
        <f t="shared" si="2"/>
        <v>0.4200000000000001</v>
      </c>
      <c r="V17" s="19">
        <f t="shared" si="2"/>
        <v>0.44000000000000011</v>
      </c>
      <c r="W17" s="19">
        <f t="shared" si="2"/>
        <v>0.46000000000000013</v>
      </c>
      <c r="X17" s="19">
        <f t="shared" si="2"/>
        <v>0.48000000000000015</v>
      </c>
      <c r="Y17" s="19">
        <f t="shared" si="2"/>
        <v>0.50000000000000011</v>
      </c>
      <c r="Z17" s="19">
        <f t="shared" si="2"/>
        <v>0.52000000000000013</v>
      </c>
      <c r="AA17" s="19">
        <f t="shared" si="2"/>
        <v>0.54000000000000015</v>
      </c>
      <c r="AB17" s="19">
        <f t="shared" si="2"/>
        <v>0.56000000000000016</v>
      </c>
      <c r="AC17" s="19">
        <f t="shared" si="2"/>
        <v>0.58000000000000018</v>
      </c>
      <c r="AD17" s="19">
        <f t="shared" si="2"/>
        <v>0.6000000000000002</v>
      </c>
      <c r="AE17" s="19">
        <f t="shared" si="2"/>
        <v>0.62000000000000022</v>
      </c>
      <c r="AF17" s="19">
        <f t="shared" si="2"/>
        <v>0.64000000000000024</v>
      </c>
      <c r="AG17" s="19">
        <f t="shared" si="2"/>
        <v>0.66000000000000025</v>
      </c>
    </row>
    <row r="18" spans="2:33" x14ac:dyDescent="0.3">
      <c r="B18" s="19" t="s">
        <v>94</v>
      </c>
      <c r="C18" s="19">
        <f t="shared" si="3"/>
        <v>0.89999999999999991</v>
      </c>
      <c r="D18" s="19">
        <f t="shared" si="4"/>
        <v>0.09</v>
      </c>
      <c r="E18" s="19">
        <f t="shared" si="2"/>
        <v>0.10999999999999999</v>
      </c>
      <c r="F18" s="19">
        <f t="shared" si="2"/>
        <v>0.12999999999999998</v>
      </c>
      <c r="G18" s="19">
        <f t="shared" si="2"/>
        <v>0.15</v>
      </c>
      <c r="H18" s="19">
        <f t="shared" si="2"/>
        <v>0.17000000000000004</v>
      </c>
      <c r="I18" s="19">
        <f t="shared" si="2"/>
        <v>0.19000000000000006</v>
      </c>
      <c r="J18" s="19">
        <f t="shared" si="2"/>
        <v>0.21000000000000008</v>
      </c>
      <c r="K18" s="19">
        <f t="shared" si="2"/>
        <v>0.23000000000000007</v>
      </c>
      <c r="L18" s="19">
        <f t="shared" si="2"/>
        <v>0.25000000000000006</v>
      </c>
      <c r="M18" s="19">
        <f t="shared" si="2"/>
        <v>0.27</v>
      </c>
      <c r="N18" s="19">
        <f t="shared" si="2"/>
        <v>0.29000000000000004</v>
      </c>
      <c r="O18" s="19">
        <f t="shared" si="2"/>
        <v>0.31</v>
      </c>
      <c r="P18" s="19">
        <f t="shared" si="2"/>
        <v>0.33</v>
      </c>
      <c r="Q18" s="19">
        <f t="shared" si="2"/>
        <v>0.35000000000000003</v>
      </c>
      <c r="R18" s="19">
        <f t="shared" si="2"/>
        <v>0.37000000000000005</v>
      </c>
      <c r="S18" s="19">
        <f t="shared" si="2"/>
        <v>0.39000000000000007</v>
      </c>
      <c r="T18" s="19">
        <f t="shared" si="2"/>
        <v>0.41000000000000009</v>
      </c>
      <c r="U18" s="19">
        <f t="shared" si="2"/>
        <v>0.4300000000000001</v>
      </c>
      <c r="V18" s="19">
        <f t="shared" si="2"/>
        <v>0.45000000000000012</v>
      </c>
      <c r="W18" s="19">
        <f t="shared" si="2"/>
        <v>0.47000000000000014</v>
      </c>
      <c r="X18" s="19">
        <f t="shared" si="2"/>
        <v>0.49000000000000016</v>
      </c>
      <c r="Y18" s="19">
        <f t="shared" si="2"/>
        <v>0.51000000000000012</v>
      </c>
      <c r="Z18" s="19">
        <f t="shared" si="2"/>
        <v>0.53000000000000014</v>
      </c>
      <c r="AA18" s="19">
        <f t="shared" si="2"/>
        <v>0.55000000000000016</v>
      </c>
      <c r="AB18" s="19">
        <f t="shared" si="2"/>
        <v>0.57000000000000017</v>
      </c>
      <c r="AC18" s="19">
        <f t="shared" si="2"/>
        <v>0.59000000000000019</v>
      </c>
      <c r="AD18" s="19">
        <f t="shared" si="2"/>
        <v>0.61000000000000021</v>
      </c>
      <c r="AE18" s="19">
        <f t="shared" si="2"/>
        <v>0.63000000000000023</v>
      </c>
      <c r="AF18" s="19">
        <f t="shared" si="2"/>
        <v>0.65000000000000024</v>
      </c>
      <c r="AG18" s="19">
        <f t="shared" si="2"/>
        <v>0.67000000000000026</v>
      </c>
    </row>
    <row r="19" spans="2:33" x14ac:dyDescent="0.3">
      <c r="B19" s="19" t="s">
        <v>95</v>
      </c>
      <c r="C19" s="19">
        <f t="shared" si="3"/>
        <v>0.99999999999999989</v>
      </c>
      <c r="D19" s="19">
        <f t="shared" si="4"/>
        <v>9.9999999999999992E-2</v>
      </c>
      <c r="E19" s="19">
        <f t="shared" si="2"/>
        <v>0.11999999999999998</v>
      </c>
      <c r="F19" s="19">
        <f t="shared" si="2"/>
        <v>0.13999999999999999</v>
      </c>
      <c r="G19" s="19">
        <f t="shared" si="2"/>
        <v>0.16</v>
      </c>
      <c r="H19" s="19">
        <f t="shared" si="2"/>
        <v>0.18000000000000005</v>
      </c>
      <c r="I19" s="19">
        <f t="shared" si="2"/>
        <v>0.20000000000000007</v>
      </c>
      <c r="J19" s="19">
        <f t="shared" si="2"/>
        <v>0.22000000000000008</v>
      </c>
      <c r="K19" s="19">
        <f t="shared" si="2"/>
        <v>0.24000000000000007</v>
      </c>
      <c r="L19" s="19">
        <f t="shared" si="2"/>
        <v>0.26000000000000006</v>
      </c>
      <c r="M19" s="19">
        <f t="shared" si="2"/>
        <v>0.28000000000000003</v>
      </c>
      <c r="N19" s="19">
        <f t="shared" si="2"/>
        <v>0.30000000000000004</v>
      </c>
      <c r="O19" s="19">
        <f t="shared" si="2"/>
        <v>0.32</v>
      </c>
      <c r="P19" s="19">
        <f t="shared" si="2"/>
        <v>0.34</v>
      </c>
      <c r="Q19" s="19">
        <f t="shared" si="2"/>
        <v>0.36000000000000004</v>
      </c>
      <c r="R19" s="19">
        <f t="shared" si="2"/>
        <v>0.38000000000000006</v>
      </c>
      <c r="S19" s="19">
        <f t="shared" si="2"/>
        <v>0.40000000000000008</v>
      </c>
      <c r="T19" s="19">
        <f t="shared" si="2"/>
        <v>0.4200000000000001</v>
      </c>
      <c r="U19" s="19">
        <f t="shared" si="2"/>
        <v>0.44000000000000011</v>
      </c>
      <c r="V19" s="19">
        <f t="shared" si="2"/>
        <v>0.46000000000000013</v>
      </c>
      <c r="W19" s="19">
        <f t="shared" si="2"/>
        <v>0.48000000000000015</v>
      </c>
      <c r="X19" s="19">
        <f t="shared" si="2"/>
        <v>0.50000000000000011</v>
      </c>
      <c r="Y19" s="19">
        <f t="shared" si="2"/>
        <v>0.52000000000000013</v>
      </c>
      <c r="Z19" s="19">
        <f t="shared" si="2"/>
        <v>0.54000000000000015</v>
      </c>
      <c r="AA19" s="19">
        <f t="shared" si="2"/>
        <v>0.56000000000000016</v>
      </c>
      <c r="AB19" s="19">
        <f t="shared" ref="AB19:AG34" si="5">AB18+0.01</f>
        <v>0.58000000000000018</v>
      </c>
      <c r="AC19" s="19">
        <f t="shared" si="5"/>
        <v>0.6000000000000002</v>
      </c>
      <c r="AD19" s="19">
        <f t="shared" si="5"/>
        <v>0.62000000000000022</v>
      </c>
      <c r="AE19" s="19">
        <f t="shared" si="5"/>
        <v>0.64000000000000024</v>
      </c>
      <c r="AF19" s="19">
        <f t="shared" si="5"/>
        <v>0.66000000000000025</v>
      </c>
      <c r="AG19" s="19">
        <f t="shared" si="5"/>
        <v>0.68000000000000027</v>
      </c>
    </row>
    <row r="20" spans="2:33" x14ac:dyDescent="0.3">
      <c r="B20" s="19" t="s">
        <v>96</v>
      </c>
      <c r="C20" s="19">
        <f t="shared" si="3"/>
        <v>1.0999999999999999</v>
      </c>
      <c r="D20" s="19">
        <f t="shared" si="4"/>
        <v>0.10999999999999999</v>
      </c>
      <c r="E20" s="19">
        <f t="shared" si="4"/>
        <v>0.12999999999999998</v>
      </c>
      <c r="F20" s="19">
        <f t="shared" si="4"/>
        <v>0.15</v>
      </c>
      <c r="G20" s="19">
        <f t="shared" si="4"/>
        <v>0.17</v>
      </c>
      <c r="H20" s="19">
        <f t="shared" si="4"/>
        <v>0.19000000000000006</v>
      </c>
      <c r="I20" s="19">
        <f t="shared" si="4"/>
        <v>0.21000000000000008</v>
      </c>
      <c r="J20" s="19">
        <f t="shared" si="4"/>
        <v>0.23000000000000009</v>
      </c>
      <c r="K20" s="19">
        <f t="shared" si="4"/>
        <v>0.25000000000000006</v>
      </c>
      <c r="L20" s="19">
        <f t="shared" si="4"/>
        <v>0.27000000000000007</v>
      </c>
      <c r="M20" s="19">
        <f t="shared" si="4"/>
        <v>0.29000000000000004</v>
      </c>
      <c r="N20" s="19">
        <f t="shared" si="4"/>
        <v>0.31000000000000005</v>
      </c>
      <c r="O20" s="19">
        <f t="shared" si="4"/>
        <v>0.33</v>
      </c>
      <c r="P20" s="19">
        <f t="shared" si="4"/>
        <v>0.35000000000000003</v>
      </c>
      <c r="Q20" s="19">
        <f t="shared" si="4"/>
        <v>0.37000000000000005</v>
      </c>
      <c r="R20" s="19">
        <f t="shared" si="4"/>
        <v>0.39000000000000007</v>
      </c>
      <c r="S20" s="19">
        <f t="shared" si="4"/>
        <v>0.41000000000000009</v>
      </c>
      <c r="T20" s="19">
        <f t="shared" ref="T20:AG35" si="6">T19+0.01</f>
        <v>0.4300000000000001</v>
      </c>
      <c r="U20" s="19">
        <f t="shared" si="6"/>
        <v>0.45000000000000012</v>
      </c>
      <c r="V20" s="19">
        <f t="shared" si="6"/>
        <v>0.47000000000000014</v>
      </c>
      <c r="W20" s="19">
        <f t="shared" si="6"/>
        <v>0.49000000000000016</v>
      </c>
      <c r="X20" s="19">
        <f t="shared" si="6"/>
        <v>0.51000000000000012</v>
      </c>
      <c r="Y20" s="19">
        <f t="shared" si="6"/>
        <v>0.53000000000000014</v>
      </c>
      <c r="Z20" s="19">
        <f t="shared" si="6"/>
        <v>0.55000000000000016</v>
      </c>
      <c r="AA20" s="19">
        <f t="shared" si="6"/>
        <v>0.57000000000000017</v>
      </c>
      <c r="AB20" s="19">
        <f t="shared" si="5"/>
        <v>0.59000000000000019</v>
      </c>
      <c r="AC20" s="19">
        <f t="shared" si="5"/>
        <v>0.61000000000000021</v>
      </c>
      <c r="AD20" s="19">
        <f t="shared" si="5"/>
        <v>0.63000000000000023</v>
      </c>
      <c r="AE20" s="19">
        <f t="shared" si="5"/>
        <v>0.65000000000000024</v>
      </c>
      <c r="AF20" s="19">
        <f t="shared" si="5"/>
        <v>0.67000000000000026</v>
      </c>
      <c r="AG20" s="19">
        <f t="shared" si="5"/>
        <v>0.69000000000000028</v>
      </c>
    </row>
    <row r="21" spans="2:33" x14ac:dyDescent="0.3">
      <c r="B21" s="19" t="s">
        <v>97</v>
      </c>
      <c r="C21" s="19">
        <f t="shared" si="3"/>
        <v>1.2</v>
      </c>
      <c r="D21" s="19">
        <f t="shared" si="4"/>
        <v>0.11999999999999998</v>
      </c>
      <c r="E21" s="19">
        <f t="shared" si="4"/>
        <v>0.13999999999999999</v>
      </c>
      <c r="F21" s="19">
        <f t="shared" si="4"/>
        <v>0.16</v>
      </c>
      <c r="G21" s="19">
        <f t="shared" si="4"/>
        <v>0.18000000000000002</v>
      </c>
      <c r="H21" s="19">
        <f t="shared" si="4"/>
        <v>0.20000000000000007</v>
      </c>
      <c r="I21" s="19">
        <f t="shared" si="4"/>
        <v>0.22000000000000008</v>
      </c>
      <c r="J21" s="19">
        <f t="shared" si="4"/>
        <v>0.2400000000000001</v>
      </c>
      <c r="K21" s="19">
        <f t="shared" si="4"/>
        <v>0.26000000000000006</v>
      </c>
      <c r="L21" s="19">
        <f t="shared" si="4"/>
        <v>0.28000000000000008</v>
      </c>
      <c r="M21" s="19">
        <f t="shared" si="4"/>
        <v>0.30000000000000004</v>
      </c>
      <c r="N21" s="19">
        <f t="shared" si="4"/>
        <v>0.32000000000000006</v>
      </c>
      <c r="O21" s="19">
        <f t="shared" si="4"/>
        <v>0.34</v>
      </c>
      <c r="P21" s="19">
        <f t="shared" si="4"/>
        <v>0.36000000000000004</v>
      </c>
      <c r="Q21" s="19">
        <f t="shared" si="4"/>
        <v>0.38000000000000006</v>
      </c>
      <c r="R21" s="19">
        <f t="shared" si="4"/>
        <v>0.40000000000000008</v>
      </c>
      <c r="S21" s="19">
        <f t="shared" si="4"/>
        <v>0.4200000000000001</v>
      </c>
      <c r="T21" s="19">
        <f t="shared" si="6"/>
        <v>0.44000000000000011</v>
      </c>
      <c r="U21" s="19">
        <f t="shared" si="6"/>
        <v>0.46000000000000013</v>
      </c>
      <c r="V21" s="19">
        <f t="shared" si="6"/>
        <v>0.48000000000000015</v>
      </c>
      <c r="W21" s="19">
        <f t="shared" si="6"/>
        <v>0.50000000000000011</v>
      </c>
      <c r="X21" s="19">
        <f t="shared" si="6"/>
        <v>0.52000000000000013</v>
      </c>
      <c r="Y21" s="19">
        <f t="shared" si="6"/>
        <v>0.54000000000000015</v>
      </c>
      <c r="Z21" s="19">
        <f t="shared" si="6"/>
        <v>0.56000000000000016</v>
      </c>
      <c r="AA21" s="19">
        <f t="shared" si="6"/>
        <v>0.58000000000000018</v>
      </c>
      <c r="AB21" s="19">
        <f t="shared" si="5"/>
        <v>0.6000000000000002</v>
      </c>
      <c r="AC21" s="19">
        <f t="shared" si="5"/>
        <v>0.62000000000000022</v>
      </c>
      <c r="AD21" s="19">
        <f t="shared" si="5"/>
        <v>0.64000000000000024</v>
      </c>
      <c r="AE21" s="19">
        <f t="shared" si="5"/>
        <v>0.66000000000000025</v>
      </c>
      <c r="AF21" s="19">
        <f t="shared" si="5"/>
        <v>0.68000000000000027</v>
      </c>
      <c r="AG21" s="19">
        <f t="shared" si="5"/>
        <v>0.70000000000000029</v>
      </c>
    </row>
    <row r="22" spans="2:33" x14ac:dyDescent="0.3">
      <c r="B22" s="19" t="s">
        <v>98</v>
      </c>
      <c r="C22" s="19">
        <f t="shared" si="3"/>
        <v>1.3</v>
      </c>
      <c r="D22" s="19">
        <f t="shared" si="4"/>
        <v>0.12999999999999998</v>
      </c>
      <c r="E22" s="19">
        <f t="shared" si="4"/>
        <v>0.15</v>
      </c>
      <c r="F22" s="19">
        <f t="shared" si="4"/>
        <v>0.17</v>
      </c>
      <c r="G22" s="19">
        <f t="shared" si="4"/>
        <v>0.19000000000000003</v>
      </c>
      <c r="H22" s="19">
        <f t="shared" si="4"/>
        <v>0.21000000000000008</v>
      </c>
      <c r="I22" s="19">
        <f t="shared" si="4"/>
        <v>0.23000000000000009</v>
      </c>
      <c r="J22" s="19">
        <f t="shared" si="4"/>
        <v>0.25000000000000011</v>
      </c>
      <c r="K22" s="19">
        <f t="shared" si="4"/>
        <v>0.27000000000000007</v>
      </c>
      <c r="L22" s="19">
        <f t="shared" si="4"/>
        <v>0.29000000000000009</v>
      </c>
      <c r="M22" s="19">
        <f t="shared" si="4"/>
        <v>0.31000000000000005</v>
      </c>
      <c r="N22" s="19">
        <f t="shared" si="4"/>
        <v>0.33000000000000007</v>
      </c>
      <c r="O22" s="19">
        <f t="shared" si="4"/>
        <v>0.35000000000000003</v>
      </c>
      <c r="P22" s="19">
        <f t="shared" si="4"/>
        <v>0.37000000000000005</v>
      </c>
      <c r="Q22" s="19">
        <f t="shared" si="4"/>
        <v>0.39000000000000007</v>
      </c>
      <c r="R22" s="19">
        <f t="shared" si="4"/>
        <v>0.41000000000000009</v>
      </c>
      <c r="S22" s="19">
        <f t="shared" si="4"/>
        <v>0.4300000000000001</v>
      </c>
      <c r="T22" s="19">
        <f t="shared" si="6"/>
        <v>0.45000000000000012</v>
      </c>
      <c r="U22" s="19">
        <f t="shared" si="6"/>
        <v>0.47000000000000014</v>
      </c>
      <c r="V22" s="19">
        <f t="shared" si="6"/>
        <v>0.49000000000000016</v>
      </c>
      <c r="W22" s="19">
        <f t="shared" si="6"/>
        <v>0.51000000000000012</v>
      </c>
      <c r="X22" s="19">
        <f t="shared" si="6"/>
        <v>0.53000000000000014</v>
      </c>
      <c r="Y22" s="19">
        <f t="shared" si="6"/>
        <v>0.55000000000000016</v>
      </c>
      <c r="Z22" s="19">
        <f t="shared" si="6"/>
        <v>0.57000000000000017</v>
      </c>
      <c r="AA22" s="19">
        <f t="shared" si="6"/>
        <v>0.59000000000000019</v>
      </c>
      <c r="AB22" s="19">
        <f t="shared" si="5"/>
        <v>0.61000000000000021</v>
      </c>
      <c r="AC22" s="19">
        <f t="shared" si="5"/>
        <v>0.63000000000000023</v>
      </c>
      <c r="AD22" s="19">
        <f t="shared" si="5"/>
        <v>0.65000000000000024</v>
      </c>
      <c r="AE22" s="19">
        <f t="shared" si="5"/>
        <v>0.67000000000000026</v>
      </c>
      <c r="AF22" s="19">
        <f t="shared" si="5"/>
        <v>0.69000000000000028</v>
      </c>
      <c r="AG22" s="19">
        <f t="shared" si="5"/>
        <v>0.7100000000000003</v>
      </c>
    </row>
    <row r="23" spans="2:33" x14ac:dyDescent="0.3">
      <c r="B23" s="19" t="s">
        <v>99</v>
      </c>
      <c r="C23" s="19">
        <f t="shared" si="3"/>
        <v>1.4000000000000001</v>
      </c>
      <c r="D23" s="19">
        <f t="shared" si="4"/>
        <v>0.13999999999999999</v>
      </c>
      <c r="E23" s="19">
        <f t="shared" si="4"/>
        <v>0.16</v>
      </c>
      <c r="F23" s="19">
        <f t="shared" si="4"/>
        <v>0.18000000000000002</v>
      </c>
      <c r="G23" s="19">
        <f t="shared" si="4"/>
        <v>0.20000000000000004</v>
      </c>
      <c r="H23" s="19">
        <f t="shared" si="4"/>
        <v>0.22000000000000008</v>
      </c>
      <c r="I23" s="19">
        <f t="shared" si="4"/>
        <v>0.2400000000000001</v>
      </c>
      <c r="J23" s="19">
        <f t="shared" si="4"/>
        <v>0.26000000000000012</v>
      </c>
      <c r="K23" s="19">
        <f t="shared" si="4"/>
        <v>0.28000000000000008</v>
      </c>
      <c r="L23" s="19">
        <f t="shared" si="4"/>
        <v>0.3000000000000001</v>
      </c>
      <c r="M23" s="19">
        <f t="shared" si="4"/>
        <v>0.32000000000000006</v>
      </c>
      <c r="N23" s="19">
        <f t="shared" si="4"/>
        <v>0.34000000000000008</v>
      </c>
      <c r="O23" s="19">
        <f t="shared" si="4"/>
        <v>0.36000000000000004</v>
      </c>
      <c r="P23" s="19">
        <f t="shared" si="4"/>
        <v>0.38000000000000006</v>
      </c>
      <c r="Q23" s="19">
        <f t="shared" si="4"/>
        <v>0.40000000000000008</v>
      </c>
      <c r="R23" s="19">
        <f t="shared" si="4"/>
        <v>0.4200000000000001</v>
      </c>
      <c r="S23" s="19">
        <f t="shared" si="4"/>
        <v>0.44000000000000011</v>
      </c>
      <c r="T23" s="19">
        <f t="shared" si="6"/>
        <v>0.46000000000000013</v>
      </c>
      <c r="U23" s="19">
        <f t="shared" si="6"/>
        <v>0.48000000000000015</v>
      </c>
      <c r="V23" s="19">
        <f t="shared" si="6"/>
        <v>0.50000000000000011</v>
      </c>
      <c r="W23" s="19">
        <f t="shared" si="6"/>
        <v>0.52000000000000013</v>
      </c>
      <c r="X23" s="19">
        <f t="shared" si="6"/>
        <v>0.54000000000000015</v>
      </c>
      <c r="Y23" s="19">
        <f t="shared" si="6"/>
        <v>0.56000000000000016</v>
      </c>
      <c r="Z23" s="19">
        <f t="shared" si="6"/>
        <v>0.58000000000000018</v>
      </c>
      <c r="AA23" s="19">
        <f t="shared" si="6"/>
        <v>0.6000000000000002</v>
      </c>
      <c r="AB23" s="19">
        <f t="shared" si="5"/>
        <v>0.62000000000000022</v>
      </c>
      <c r="AC23" s="19">
        <f t="shared" si="5"/>
        <v>0.64000000000000024</v>
      </c>
      <c r="AD23" s="19">
        <f t="shared" si="5"/>
        <v>0.66000000000000025</v>
      </c>
      <c r="AE23" s="19">
        <f t="shared" si="5"/>
        <v>0.68000000000000027</v>
      </c>
      <c r="AF23" s="19">
        <f t="shared" si="5"/>
        <v>0.70000000000000029</v>
      </c>
      <c r="AG23" s="19">
        <f t="shared" si="5"/>
        <v>0.72000000000000031</v>
      </c>
    </row>
    <row r="24" spans="2:33" x14ac:dyDescent="0.3">
      <c r="B24" s="19" t="s">
        <v>100</v>
      </c>
      <c r="C24" s="19">
        <f t="shared" si="3"/>
        <v>1.5000000000000002</v>
      </c>
      <c r="D24" s="19">
        <f t="shared" si="4"/>
        <v>0.15</v>
      </c>
      <c r="E24" s="19">
        <f t="shared" si="4"/>
        <v>0.17</v>
      </c>
      <c r="F24" s="19">
        <f t="shared" si="4"/>
        <v>0.19000000000000003</v>
      </c>
      <c r="G24" s="19">
        <f t="shared" si="4"/>
        <v>0.21000000000000005</v>
      </c>
      <c r="H24" s="19">
        <f t="shared" si="4"/>
        <v>0.23000000000000009</v>
      </c>
      <c r="I24" s="19">
        <f t="shared" si="4"/>
        <v>0.25000000000000011</v>
      </c>
      <c r="J24" s="19">
        <f t="shared" si="4"/>
        <v>0.27000000000000013</v>
      </c>
      <c r="K24" s="19">
        <f t="shared" si="4"/>
        <v>0.29000000000000009</v>
      </c>
      <c r="L24" s="19">
        <f t="shared" si="4"/>
        <v>0.31000000000000011</v>
      </c>
      <c r="M24" s="19">
        <f t="shared" si="4"/>
        <v>0.33000000000000007</v>
      </c>
      <c r="N24" s="19">
        <f t="shared" si="4"/>
        <v>0.35000000000000009</v>
      </c>
      <c r="O24" s="19">
        <f t="shared" si="4"/>
        <v>0.37000000000000005</v>
      </c>
      <c r="P24" s="19">
        <f t="shared" si="4"/>
        <v>0.39000000000000007</v>
      </c>
      <c r="Q24" s="19">
        <f t="shared" si="4"/>
        <v>0.41000000000000009</v>
      </c>
      <c r="R24" s="19">
        <f t="shared" si="4"/>
        <v>0.4300000000000001</v>
      </c>
      <c r="S24" s="19">
        <f t="shared" si="4"/>
        <v>0.45000000000000012</v>
      </c>
      <c r="T24" s="19">
        <f t="shared" si="6"/>
        <v>0.47000000000000014</v>
      </c>
      <c r="U24" s="19">
        <f t="shared" si="6"/>
        <v>0.49000000000000016</v>
      </c>
      <c r="V24" s="19">
        <f t="shared" si="6"/>
        <v>0.51000000000000012</v>
      </c>
      <c r="W24" s="19">
        <f t="shared" si="6"/>
        <v>0.53000000000000014</v>
      </c>
      <c r="X24" s="19">
        <f t="shared" si="6"/>
        <v>0.55000000000000016</v>
      </c>
      <c r="Y24" s="19">
        <f t="shared" si="6"/>
        <v>0.57000000000000017</v>
      </c>
      <c r="Z24" s="19">
        <f t="shared" si="6"/>
        <v>0.59000000000000019</v>
      </c>
      <c r="AA24" s="19">
        <f t="shared" si="6"/>
        <v>0.61000000000000021</v>
      </c>
      <c r="AB24" s="19">
        <f t="shared" si="5"/>
        <v>0.63000000000000023</v>
      </c>
      <c r="AC24" s="19">
        <f t="shared" si="5"/>
        <v>0.65000000000000024</v>
      </c>
      <c r="AD24" s="19">
        <f t="shared" si="5"/>
        <v>0.67000000000000026</v>
      </c>
      <c r="AE24" s="19">
        <f t="shared" si="5"/>
        <v>0.69000000000000028</v>
      </c>
      <c r="AF24" s="19">
        <f t="shared" si="5"/>
        <v>0.7100000000000003</v>
      </c>
      <c r="AG24" s="19">
        <f t="shared" si="5"/>
        <v>0.73000000000000032</v>
      </c>
    </row>
    <row r="25" spans="2:33" x14ac:dyDescent="0.3">
      <c r="B25" s="19" t="s">
        <v>101</v>
      </c>
      <c r="C25" s="19">
        <f t="shared" si="3"/>
        <v>1.6000000000000003</v>
      </c>
      <c r="D25" s="19">
        <f t="shared" si="4"/>
        <v>0.16</v>
      </c>
      <c r="E25" s="19">
        <f t="shared" si="4"/>
        <v>0.18000000000000002</v>
      </c>
      <c r="F25" s="19">
        <f t="shared" si="4"/>
        <v>0.20000000000000004</v>
      </c>
      <c r="G25" s="19">
        <f t="shared" si="4"/>
        <v>0.22000000000000006</v>
      </c>
      <c r="H25" s="19">
        <f t="shared" si="4"/>
        <v>0.2400000000000001</v>
      </c>
      <c r="I25" s="19">
        <f t="shared" si="4"/>
        <v>0.26000000000000012</v>
      </c>
      <c r="J25" s="19">
        <f t="shared" si="4"/>
        <v>0.28000000000000014</v>
      </c>
      <c r="K25" s="19">
        <f t="shared" si="4"/>
        <v>0.3000000000000001</v>
      </c>
      <c r="L25" s="19">
        <f t="shared" si="4"/>
        <v>0.32000000000000012</v>
      </c>
      <c r="M25" s="19">
        <f t="shared" si="4"/>
        <v>0.34000000000000008</v>
      </c>
      <c r="N25" s="19">
        <f t="shared" si="4"/>
        <v>0.3600000000000001</v>
      </c>
      <c r="O25" s="19">
        <f t="shared" si="4"/>
        <v>0.38000000000000006</v>
      </c>
      <c r="P25" s="19">
        <f t="shared" si="4"/>
        <v>0.40000000000000008</v>
      </c>
      <c r="Q25" s="19">
        <f t="shared" si="4"/>
        <v>0.4200000000000001</v>
      </c>
      <c r="R25" s="19">
        <f t="shared" si="4"/>
        <v>0.44000000000000011</v>
      </c>
      <c r="S25" s="19">
        <f t="shared" si="4"/>
        <v>0.46000000000000013</v>
      </c>
      <c r="T25" s="19">
        <f t="shared" si="6"/>
        <v>0.48000000000000015</v>
      </c>
      <c r="U25" s="19">
        <f t="shared" si="6"/>
        <v>0.50000000000000011</v>
      </c>
      <c r="V25" s="19">
        <f t="shared" si="6"/>
        <v>0.52000000000000013</v>
      </c>
      <c r="W25" s="19">
        <f t="shared" si="6"/>
        <v>0.54000000000000015</v>
      </c>
      <c r="X25" s="19">
        <f t="shared" si="6"/>
        <v>0.56000000000000016</v>
      </c>
      <c r="Y25" s="19">
        <f t="shared" si="6"/>
        <v>0.58000000000000018</v>
      </c>
      <c r="Z25" s="19">
        <f t="shared" si="6"/>
        <v>0.6000000000000002</v>
      </c>
      <c r="AA25" s="19">
        <f t="shared" si="6"/>
        <v>0.62000000000000022</v>
      </c>
      <c r="AB25" s="19">
        <f t="shared" si="5"/>
        <v>0.64000000000000024</v>
      </c>
      <c r="AC25" s="19">
        <f t="shared" si="5"/>
        <v>0.66000000000000025</v>
      </c>
      <c r="AD25" s="19">
        <f t="shared" si="5"/>
        <v>0.68000000000000027</v>
      </c>
      <c r="AE25" s="19">
        <f t="shared" si="5"/>
        <v>0.70000000000000029</v>
      </c>
      <c r="AF25" s="19">
        <f t="shared" si="5"/>
        <v>0.72000000000000031</v>
      </c>
      <c r="AG25" s="19">
        <f t="shared" si="5"/>
        <v>0.74000000000000032</v>
      </c>
    </row>
    <row r="26" spans="2:33" x14ac:dyDescent="0.3">
      <c r="B26" s="19" t="s">
        <v>102</v>
      </c>
      <c r="C26" s="19">
        <f t="shared" si="3"/>
        <v>1.7000000000000004</v>
      </c>
      <c r="D26" s="19">
        <f t="shared" si="4"/>
        <v>0.17</v>
      </c>
      <c r="E26" s="19">
        <f t="shared" si="4"/>
        <v>0.19000000000000003</v>
      </c>
      <c r="F26" s="19">
        <f t="shared" si="4"/>
        <v>0.21000000000000005</v>
      </c>
      <c r="G26" s="19">
        <f t="shared" si="4"/>
        <v>0.23000000000000007</v>
      </c>
      <c r="H26" s="19">
        <f t="shared" si="4"/>
        <v>0.25000000000000011</v>
      </c>
      <c r="I26" s="19">
        <f t="shared" si="4"/>
        <v>0.27000000000000013</v>
      </c>
      <c r="J26" s="19">
        <f t="shared" si="4"/>
        <v>0.29000000000000015</v>
      </c>
      <c r="K26" s="19">
        <f t="shared" si="4"/>
        <v>0.31000000000000011</v>
      </c>
      <c r="L26" s="19">
        <f t="shared" si="4"/>
        <v>0.33000000000000013</v>
      </c>
      <c r="M26" s="19">
        <f t="shared" si="4"/>
        <v>0.35000000000000009</v>
      </c>
      <c r="N26" s="19">
        <f t="shared" si="4"/>
        <v>0.37000000000000011</v>
      </c>
      <c r="O26" s="19">
        <f t="shared" si="4"/>
        <v>0.39000000000000007</v>
      </c>
      <c r="P26" s="19">
        <f t="shared" si="4"/>
        <v>0.41000000000000009</v>
      </c>
      <c r="Q26" s="19">
        <f t="shared" si="4"/>
        <v>0.4300000000000001</v>
      </c>
      <c r="R26" s="19">
        <f t="shared" si="4"/>
        <v>0.45000000000000012</v>
      </c>
      <c r="S26" s="19">
        <f t="shared" si="4"/>
        <v>0.47000000000000014</v>
      </c>
      <c r="T26" s="19">
        <f t="shared" si="6"/>
        <v>0.49000000000000016</v>
      </c>
      <c r="U26" s="19">
        <f t="shared" si="6"/>
        <v>0.51000000000000012</v>
      </c>
      <c r="V26" s="19">
        <f t="shared" si="6"/>
        <v>0.53000000000000014</v>
      </c>
      <c r="W26" s="19">
        <f t="shared" si="6"/>
        <v>0.55000000000000016</v>
      </c>
      <c r="X26" s="19">
        <f t="shared" si="6"/>
        <v>0.57000000000000017</v>
      </c>
      <c r="Y26" s="19">
        <f t="shared" si="6"/>
        <v>0.59000000000000019</v>
      </c>
      <c r="Z26" s="19">
        <f t="shared" si="6"/>
        <v>0.61000000000000021</v>
      </c>
      <c r="AA26" s="19">
        <f t="shared" si="6"/>
        <v>0.63000000000000023</v>
      </c>
      <c r="AB26" s="19">
        <f t="shared" si="5"/>
        <v>0.65000000000000024</v>
      </c>
      <c r="AC26" s="19">
        <f t="shared" si="5"/>
        <v>0.67000000000000026</v>
      </c>
      <c r="AD26" s="19">
        <f t="shared" si="5"/>
        <v>0.69000000000000028</v>
      </c>
      <c r="AE26" s="19">
        <f t="shared" si="5"/>
        <v>0.7100000000000003</v>
      </c>
      <c r="AF26" s="19">
        <f t="shared" si="5"/>
        <v>0.73000000000000032</v>
      </c>
      <c r="AG26" s="19">
        <f t="shared" si="5"/>
        <v>0.75000000000000033</v>
      </c>
    </row>
    <row r="27" spans="2:33" x14ac:dyDescent="0.3">
      <c r="B27" s="19" t="s">
        <v>103</v>
      </c>
      <c r="C27" s="19">
        <f t="shared" si="3"/>
        <v>1.8000000000000005</v>
      </c>
      <c r="D27" s="19">
        <f t="shared" si="4"/>
        <v>0.18000000000000002</v>
      </c>
      <c r="E27" s="19">
        <f t="shared" si="4"/>
        <v>0.20000000000000004</v>
      </c>
      <c r="F27" s="19">
        <f t="shared" si="4"/>
        <v>0.22000000000000006</v>
      </c>
      <c r="G27" s="19">
        <f t="shared" si="4"/>
        <v>0.24000000000000007</v>
      </c>
      <c r="H27" s="19">
        <f t="shared" si="4"/>
        <v>0.26000000000000012</v>
      </c>
      <c r="I27" s="19">
        <f t="shared" si="4"/>
        <v>0.28000000000000014</v>
      </c>
      <c r="J27" s="19">
        <f t="shared" si="4"/>
        <v>0.30000000000000016</v>
      </c>
      <c r="K27" s="19">
        <f t="shared" si="4"/>
        <v>0.32000000000000012</v>
      </c>
      <c r="L27" s="19">
        <f t="shared" si="4"/>
        <v>0.34000000000000014</v>
      </c>
      <c r="M27" s="19">
        <f t="shared" si="4"/>
        <v>0.3600000000000001</v>
      </c>
      <c r="N27" s="19">
        <f t="shared" si="4"/>
        <v>0.38000000000000012</v>
      </c>
      <c r="O27" s="19">
        <f t="shared" si="4"/>
        <v>0.40000000000000008</v>
      </c>
      <c r="P27" s="19">
        <f t="shared" si="4"/>
        <v>0.4200000000000001</v>
      </c>
      <c r="Q27" s="19">
        <f t="shared" si="4"/>
        <v>0.44000000000000011</v>
      </c>
      <c r="R27" s="19">
        <f t="shared" si="4"/>
        <v>0.46000000000000013</v>
      </c>
      <c r="S27" s="19">
        <f t="shared" si="4"/>
        <v>0.48000000000000015</v>
      </c>
      <c r="T27" s="19">
        <f t="shared" si="6"/>
        <v>0.50000000000000011</v>
      </c>
      <c r="U27" s="19">
        <f t="shared" si="6"/>
        <v>0.52000000000000013</v>
      </c>
      <c r="V27" s="19">
        <f t="shared" si="6"/>
        <v>0.54000000000000015</v>
      </c>
      <c r="W27" s="19">
        <f t="shared" si="6"/>
        <v>0.56000000000000016</v>
      </c>
      <c r="X27" s="19">
        <f t="shared" si="6"/>
        <v>0.58000000000000018</v>
      </c>
      <c r="Y27" s="19">
        <f t="shared" si="6"/>
        <v>0.6000000000000002</v>
      </c>
      <c r="Z27" s="19">
        <f t="shared" si="6"/>
        <v>0.62000000000000022</v>
      </c>
      <c r="AA27" s="19">
        <f t="shared" si="6"/>
        <v>0.64000000000000024</v>
      </c>
      <c r="AB27" s="19">
        <f t="shared" si="5"/>
        <v>0.66000000000000025</v>
      </c>
      <c r="AC27" s="19">
        <f t="shared" si="5"/>
        <v>0.68000000000000027</v>
      </c>
      <c r="AD27" s="19">
        <f t="shared" si="5"/>
        <v>0.70000000000000029</v>
      </c>
      <c r="AE27" s="19">
        <f t="shared" si="5"/>
        <v>0.72000000000000031</v>
      </c>
      <c r="AF27" s="19">
        <f t="shared" si="5"/>
        <v>0.74000000000000032</v>
      </c>
      <c r="AG27" s="19">
        <f t="shared" si="5"/>
        <v>0.76000000000000034</v>
      </c>
    </row>
    <row r="28" spans="2:33" x14ac:dyDescent="0.3">
      <c r="B28" s="19" t="s">
        <v>104</v>
      </c>
      <c r="C28" s="19">
        <f t="shared" si="3"/>
        <v>1.9000000000000006</v>
      </c>
      <c r="D28" s="19">
        <f t="shared" ref="D28:S43" si="7">D27+0.01</f>
        <v>0.19000000000000003</v>
      </c>
      <c r="E28" s="19">
        <f t="shared" si="7"/>
        <v>0.21000000000000005</v>
      </c>
      <c r="F28" s="19">
        <f t="shared" si="7"/>
        <v>0.23000000000000007</v>
      </c>
      <c r="G28" s="19">
        <f t="shared" si="7"/>
        <v>0.25000000000000006</v>
      </c>
      <c r="H28" s="19">
        <f t="shared" si="7"/>
        <v>0.27000000000000013</v>
      </c>
      <c r="I28" s="19">
        <f t="shared" si="7"/>
        <v>0.29000000000000015</v>
      </c>
      <c r="J28" s="19">
        <f t="shared" si="7"/>
        <v>0.31000000000000016</v>
      </c>
      <c r="K28" s="19">
        <f t="shared" si="7"/>
        <v>0.33000000000000013</v>
      </c>
      <c r="L28" s="19">
        <f t="shared" si="7"/>
        <v>0.35000000000000014</v>
      </c>
      <c r="M28" s="19">
        <f t="shared" si="7"/>
        <v>0.37000000000000011</v>
      </c>
      <c r="N28" s="19">
        <f t="shared" si="7"/>
        <v>0.39000000000000012</v>
      </c>
      <c r="O28" s="19">
        <f t="shared" si="7"/>
        <v>0.41000000000000009</v>
      </c>
      <c r="P28" s="19">
        <f t="shared" si="7"/>
        <v>0.4300000000000001</v>
      </c>
      <c r="Q28" s="19">
        <f t="shared" si="7"/>
        <v>0.45000000000000012</v>
      </c>
      <c r="R28" s="19">
        <f t="shared" si="7"/>
        <v>0.47000000000000014</v>
      </c>
      <c r="S28" s="19">
        <f t="shared" si="7"/>
        <v>0.49000000000000016</v>
      </c>
      <c r="T28" s="19">
        <f t="shared" si="6"/>
        <v>0.51000000000000012</v>
      </c>
      <c r="U28" s="19">
        <f t="shared" si="6"/>
        <v>0.53000000000000014</v>
      </c>
      <c r="V28" s="19">
        <f t="shared" si="6"/>
        <v>0.55000000000000016</v>
      </c>
      <c r="W28" s="19">
        <f t="shared" si="6"/>
        <v>0.57000000000000017</v>
      </c>
      <c r="X28" s="19">
        <f t="shared" si="6"/>
        <v>0.59000000000000019</v>
      </c>
      <c r="Y28" s="19">
        <f t="shared" si="6"/>
        <v>0.61000000000000021</v>
      </c>
      <c r="Z28" s="19">
        <f t="shared" si="6"/>
        <v>0.63000000000000023</v>
      </c>
      <c r="AA28" s="19">
        <f t="shared" si="6"/>
        <v>0.65000000000000024</v>
      </c>
      <c r="AB28" s="19">
        <f t="shared" si="5"/>
        <v>0.67000000000000026</v>
      </c>
      <c r="AC28" s="19">
        <f t="shared" si="5"/>
        <v>0.69000000000000028</v>
      </c>
      <c r="AD28" s="19">
        <f t="shared" si="5"/>
        <v>0.7100000000000003</v>
      </c>
      <c r="AE28" s="19">
        <f t="shared" si="5"/>
        <v>0.73000000000000032</v>
      </c>
      <c r="AF28" s="19">
        <f t="shared" si="5"/>
        <v>0.75000000000000033</v>
      </c>
      <c r="AG28" s="19">
        <f t="shared" si="5"/>
        <v>0.77000000000000035</v>
      </c>
    </row>
    <row r="29" spans="2:33" x14ac:dyDescent="0.3">
      <c r="B29" s="19" t="s">
        <v>105</v>
      </c>
      <c r="C29" s="19">
        <f t="shared" si="3"/>
        <v>2.0000000000000004</v>
      </c>
      <c r="D29" s="19">
        <f t="shared" si="7"/>
        <v>0.20000000000000004</v>
      </c>
      <c r="E29" s="19">
        <f t="shared" si="7"/>
        <v>0.22000000000000006</v>
      </c>
      <c r="F29" s="19">
        <f t="shared" si="7"/>
        <v>0.24000000000000007</v>
      </c>
      <c r="G29" s="19">
        <f t="shared" si="7"/>
        <v>0.26000000000000006</v>
      </c>
      <c r="H29" s="19">
        <f t="shared" si="7"/>
        <v>0.28000000000000014</v>
      </c>
      <c r="I29" s="19">
        <f t="shared" si="7"/>
        <v>0.30000000000000016</v>
      </c>
      <c r="J29" s="19">
        <f t="shared" si="7"/>
        <v>0.32000000000000017</v>
      </c>
      <c r="K29" s="19">
        <f t="shared" si="7"/>
        <v>0.34000000000000014</v>
      </c>
      <c r="L29" s="19">
        <f t="shared" si="7"/>
        <v>0.36000000000000015</v>
      </c>
      <c r="M29" s="19">
        <f t="shared" si="7"/>
        <v>0.38000000000000012</v>
      </c>
      <c r="N29" s="19">
        <f t="shared" si="7"/>
        <v>0.40000000000000013</v>
      </c>
      <c r="O29" s="19">
        <f t="shared" si="7"/>
        <v>0.4200000000000001</v>
      </c>
      <c r="P29" s="19">
        <f t="shared" si="7"/>
        <v>0.44000000000000011</v>
      </c>
      <c r="Q29" s="19">
        <f t="shared" si="7"/>
        <v>0.46000000000000013</v>
      </c>
      <c r="R29" s="19">
        <f t="shared" si="7"/>
        <v>0.48000000000000015</v>
      </c>
      <c r="S29" s="19">
        <f t="shared" si="7"/>
        <v>0.50000000000000011</v>
      </c>
      <c r="T29" s="19">
        <f t="shared" si="6"/>
        <v>0.52000000000000013</v>
      </c>
      <c r="U29" s="19">
        <f t="shared" si="6"/>
        <v>0.54000000000000015</v>
      </c>
      <c r="V29" s="19">
        <f t="shared" si="6"/>
        <v>0.56000000000000016</v>
      </c>
      <c r="W29" s="19">
        <f t="shared" si="6"/>
        <v>0.58000000000000018</v>
      </c>
      <c r="X29" s="19">
        <f t="shared" si="6"/>
        <v>0.6000000000000002</v>
      </c>
      <c r="Y29" s="19">
        <f t="shared" si="6"/>
        <v>0.62000000000000022</v>
      </c>
      <c r="Z29" s="19">
        <f t="shared" si="6"/>
        <v>0.64000000000000024</v>
      </c>
      <c r="AA29" s="19">
        <f t="shared" si="6"/>
        <v>0.66000000000000025</v>
      </c>
      <c r="AB29" s="19">
        <f t="shared" si="5"/>
        <v>0.68000000000000027</v>
      </c>
      <c r="AC29" s="19">
        <f t="shared" si="5"/>
        <v>0.70000000000000029</v>
      </c>
      <c r="AD29" s="19">
        <f t="shared" si="5"/>
        <v>0.72000000000000031</v>
      </c>
      <c r="AE29" s="19">
        <f t="shared" si="5"/>
        <v>0.74000000000000032</v>
      </c>
      <c r="AF29" s="19">
        <f t="shared" si="5"/>
        <v>0.76000000000000034</v>
      </c>
      <c r="AG29" s="19">
        <f t="shared" si="5"/>
        <v>0.78000000000000036</v>
      </c>
    </row>
    <row r="30" spans="2:33" x14ac:dyDescent="0.3">
      <c r="B30" s="19" t="s">
        <v>106</v>
      </c>
      <c r="C30" s="19">
        <f t="shared" si="3"/>
        <v>2.1000000000000005</v>
      </c>
      <c r="D30" s="19">
        <f t="shared" si="7"/>
        <v>0.21000000000000005</v>
      </c>
      <c r="E30" s="19">
        <f t="shared" si="7"/>
        <v>0.23000000000000007</v>
      </c>
      <c r="F30" s="19">
        <f t="shared" si="7"/>
        <v>0.25000000000000006</v>
      </c>
      <c r="G30" s="19">
        <f t="shared" si="7"/>
        <v>0.27000000000000007</v>
      </c>
      <c r="H30" s="19">
        <f t="shared" si="7"/>
        <v>0.29000000000000015</v>
      </c>
      <c r="I30" s="19">
        <f t="shared" si="7"/>
        <v>0.31000000000000016</v>
      </c>
      <c r="J30" s="19">
        <f t="shared" si="7"/>
        <v>0.33000000000000018</v>
      </c>
      <c r="K30" s="19">
        <f t="shared" si="7"/>
        <v>0.35000000000000014</v>
      </c>
      <c r="L30" s="19">
        <f t="shared" si="7"/>
        <v>0.37000000000000016</v>
      </c>
      <c r="M30" s="19">
        <f t="shared" si="7"/>
        <v>0.39000000000000012</v>
      </c>
      <c r="N30" s="19">
        <f t="shared" si="7"/>
        <v>0.41000000000000014</v>
      </c>
      <c r="O30" s="19">
        <f t="shared" si="7"/>
        <v>0.4300000000000001</v>
      </c>
      <c r="P30" s="19">
        <f t="shared" si="7"/>
        <v>0.45000000000000012</v>
      </c>
      <c r="Q30" s="19">
        <f t="shared" si="7"/>
        <v>0.47000000000000014</v>
      </c>
      <c r="R30" s="19">
        <f t="shared" si="7"/>
        <v>0.49000000000000016</v>
      </c>
      <c r="S30" s="19">
        <f t="shared" si="7"/>
        <v>0.51000000000000012</v>
      </c>
      <c r="T30" s="19">
        <f t="shared" si="6"/>
        <v>0.53000000000000014</v>
      </c>
      <c r="U30" s="19">
        <f t="shared" si="6"/>
        <v>0.55000000000000016</v>
      </c>
      <c r="V30" s="19">
        <f t="shared" si="6"/>
        <v>0.57000000000000017</v>
      </c>
      <c r="W30" s="19">
        <f t="shared" si="6"/>
        <v>0.59000000000000019</v>
      </c>
      <c r="X30" s="19">
        <f t="shared" si="6"/>
        <v>0.61000000000000021</v>
      </c>
      <c r="Y30" s="19">
        <f t="shared" si="6"/>
        <v>0.63000000000000023</v>
      </c>
      <c r="Z30" s="19">
        <f t="shared" si="6"/>
        <v>0.65000000000000024</v>
      </c>
      <c r="AA30" s="19">
        <f t="shared" si="6"/>
        <v>0.67000000000000026</v>
      </c>
      <c r="AB30" s="19">
        <f t="shared" si="5"/>
        <v>0.69000000000000028</v>
      </c>
      <c r="AC30" s="19">
        <f t="shared" si="5"/>
        <v>0.7100000000000003</v>
      </c>
      <c r="AD30" s="19">
        <f t="shared" si="5"/>
        <v>0.73000000000000032</v>
      </c>
      <c r="AE30" s="19">
        <f t="shared" si="5"/>
        <v>0.75000000000000033</v>
      </c>
      <c r="AF30" s="19">
        <f t="shared" si="5"/>
        <v>0.77000000000000035</v>
      </c>
      <c r="AG30" s="19">
        <f t="shared" si="5"/>
        <v>0.79000000000000037</v>
      </c>
    </row>
    <row r="31" spans="2:33" x14ac:dyDescent="0.3">
      <c r="B31" s="19" t="s">
        <v>107</v>
      </c>
      <c r="C31" s="19">
        <f t="shared" si="3"/>
        <v>2.2000000000000006</v>
      </c>
      <c r="D31" s="19">
        <f t="shared" si="7"/>
        <v>0.22000000000000006</v>
      </c>
      <c r="E31" s="19">
        <f t="shared" si="7"/>
        <v>0.24000000000000007</v>
      </c>
      <c r="F31" s="19">
        <f t="shared" si="7"/>
        <v>0.26000000000000006</v>
      </c>
      <c r="G31" s="19">
        <f t="shared" si="7"/>
        <v>0.28000000000000008</v>
      </c>
      <c r="H31" s="19">
        <f t="shared" si="7"/>
        <v>0.30000000000000016</v>
      </c>
      <c r="I31" s="19">
        <f t="shared" si="7"/>
        <v>0.32000000000000017</v>
      </c>
      <c r="J31" s="19">
        <f t="shared" si="7"/>
        <v>0.34000000000000019</v>
      </c>
      <c r="K31" s="19">
        <f t="shared" si="7"/>
        <v>0.36000000000000015</v>
      </c>
      <c r="L31" s="19">
        <f t="shared" si="7"/>
        <v>0.38000000000000017</v>
      </c>
      <c r="M31" s="19">
        <f t="shared" si="7"/>
        <v>0.40000000000000013</v>
      </c>
      <c r="N31" s="19">
        <f t="shared" si="7"/>
        <v>0.42000000000000015</v>
      </c>
      <c r="O31" s="19">
        <f t="shared" si="7"/>
        <v>0.44000000000000011</v>
      </c>
      <c r="P31" s="19">
        <f t="shared" si="7"/>
        <v>0.46000000000000013</v>
      </c>
      <c r="Q31" s="19">
        <f t="shared" si="7"/>
        <v>0.48000000000000015</v>
      </c>
      <c r="R31" s="19">
        <f t="shared" si="7"/>
        <v>0.50000000000000011</v>
      </c>
      <c r="S31" s="19">
        <f t="shared" si="7"/>
        <v>0.52000000000000013</v>
      </c>
      <c r="T31" s="19">
        <f t="shared" si="6"/>
        <v>0.54000000000000015</v>
      </c>
      <c r="U31" s="19">
        <f t="shared" si="6"/>
        <v>0.56000000000000016</v>
      </c>
      <c r="V31" s="19">
        <f t="shared" si="6"/>
        <v>0.58000000000000018</v>
      </c>
      <c r="W31" s="19">
        <f t="shared" si="6"/>
        <v>0.6000000000000002</v>
      </c>
      <c r="X31" s="19">
        <f t="shared" si="6"/>
        <v>0.62000000000000022</v>
      </c>
      <c r="Y31" s="19">
        <f t="shared" si="6"/>
        <v>0.64000000000000024</v>
      </c>
      <c r="Z31" s="19">
        <f t="shared" si="6"/>
        <v>0.66000000000000025</v>
      </c>
      <c r="AA31" s="19">
        <f t="shared" si="6"/>
        <v>0.68000000000000027</v>
      </c>
      <c r="AB31" s="19">
        <f t="shared" si="5"/>
        <v>0.70000000000000029</v>
      </c>
      <c r="AC31" s="19">
        <f t="shared" si="5"/>
        <v>0.72000000000000031</v>
      </c>
      <c r="AD31" s="19">
        <f t="shared" si="5"/>
        <v>0.74000000000000032</v>
      </c>
      <c r="AE31" s="19">
        <f t="shared" si="5"/>
        <v>0.76000000000000034</v>
      </c>
      <c r="AF31" s="19">
        <f t="shared" si="5"/>
        <v>0.78000000000000036</v>
      </c>
      <c r="AG31" s="19">
        <f t="shared" si="5"/>
        <v>0.80000000000000038</v>
      </c>
    </row>
    <row r="32" spans="2:33" x14ac:dyDescent="0.3">
      <c r="B32" s="19" t="s">
        <v>108</v>
      </c>
      <c r="C32" s="19">
        <f t="shared" si="3"/>
        <v>2.3000000000000007</v>
      </c>
      <c r="D32" s="19">
        <f t="shared" si="7"/>
        <v>0.23000000000000007</v>
      </c>
      <c r="E32" s="19">
        <f t="shared" si="7"/>
        <v>0.25000000000000006</v>
      </c>
      <c r="F32" s="19">
        <f t="shared" si="7"/>
        <v>0.27000000000000007</v>
      </c>
      <c r="G32" s="19">
        <f t="shared" si="7"/>
        <v>0.29000000000000009</v>
      </c>
      <c r="H32" s="19">
        <f t="shared" si="7"/>
        <v>0.31000000000000016</v>
      </c>
      <c r="I32" s="19">
        <f t="shared" si="7"/>
        <v>0.33000000000000018</v>
      </c>
      <c r="J32" s="19">
        <f t="shared" si="7"/>
        <v>0.3500000000000002</v>
      </c>
      <c r="K32" s="19">
        <f t="shared" si="7"/>
        <v>0.37000000000000016</v>
      </c>
      <c r="L32" s="19">
        <f t="shared" si="7"/>
        <v>0.39000000000000018</v>
      </c>
      <c r="M32" s="19">
        <f t="shared" si="7"/>
        <v>0.41000000000000014</v>
      </c>
      <c r="N32" s="19">
        <f t="shared" si="7"/>
        <v>0.43000000000000016</v>
      </c>
      <c r="O32" s="19">
        <f t="shared" si="7"/>
        <v>0.45000000000000012</v>
      </c>
      <c r="P32" s="19">
        <f t="shared" si="7"/>
        <v>0.47000000000000014</v>
      </c>
      <c r="Q32" s="19">
        <f t="shared" si="7"/>
        <v>0.49000000000000016</v>
      </c>
      <c r="R32" s="19">
        <f t="shared" si="7"/>
        <v>0.51000000000000012</v>
      </c>
      <c r="S32" s="19">
        <f t="shared" si="7"/>
        <v>0.53000000000000014</v>
      </c>
      <c r="T32" s="19">
        <f t="shared" si="6"/>
        <v>0.55000000000000016</v>
      </c>
      <c r="U32" s="19">
        <f t="shared" si="6"/>
        <v>0.57000000000000017</v>
      </c>
      <c r="V32" s="19">
        <f t="shared" si="6"/>
        <v>0.59000000000000019</v>
      </c>
      <c r="W32" s="19">
        <f t="shared" si="6"/>
        <v>0.61000000000000021</v>
      </c>
      <c r="X32" s="19">
        <f t="shared" si="6"/>
        <v>0.63000000000000023</v>
      </c>
      <c r="Y32" s="19">
        <f t="shared" si="6"/>
        <v>0.65000000000000024</v>
      </c>
      <c r="Z32" s="19">
        <f t="shared" si="6"/>
        <v>0.67000000000000026</v>
      </c>
      <c r="AA32" s="19">
        <f t="shared" si="6"/>
        <v>0.69000000000000028</v>
      </c>
      <c r="AB32" s="19">
        <f t="shared" si="5"/>
        <v>0.7100000000000003</v>
      </c>
      <c r="AC32" s="19">
        <f t="shared" si="5"/>
        <v>0.73000000000000032</v>
      </c>
      <c r="AD32" s="19">
        <f t="shared" si="5"/>
        <v>0.75000000000000033</v>
      </c>
      <c r="AE32" s="19">
        <f t="shared" si="5"/>
        <v>0.77000000000000035</v>
      </c>
      <c r="AF32" s="19">
        <f t="shared" si="5"/>
        <v>0.79000000000000037</v>
      </c>
      <c r="AG32" s="19">
        <f t="shared" si="5"/>
        <v>0.81000000000000039</v>
      </c>
    </row>
    <row r="33" spans="2:33" x14ac:dyDescent="0.3">
      <c r="B33" s="19" t="s">
        <v>109</v>
      </c>
      <c r="C33" s="19">
        <f t="shared" si="3"/>
        <v>2.4000000000000008</v>
      </c>
      <c r="D33" s="19">
        <f t="shared" si="7"/>
        <v>0.24000000000000007</v>
      </c>
      <c r="E33" s="19">
        <f t="shared" si="7"/>
        <v>0.26000000000000006</v>
      </c>
      <c r="F33" s="19">
        <f t="shared" si="7"/>
        <v>0.28000000000000008</v>
      </c>
      <c r="G33" s="19">
        <f t="shared" si="7"/>
        <v>0.3000000000000001</v>
      </c>
      <c r="H33" s="19">
        <f t="shared" si="7"/>
        <v>0.32000000000000017</v>
      </c>
      <c r="I33" s="19">
        <f t="shared" si="7"/>
        <v>0.34000000000000019</v>
      </c>
      <c r="J33" s="19">
        <f t="shared" si="7"/>
        <v>0.36000000000000021</v>
      </c>
      <c r="K33" s="19">
        <f t="shared" si="7"/>
        <v>0.38000000000000017</v>
      </c>
      <c r="L33" s="19">
        <f t="shared" si="7"/>
        <v>0.40000000000000019</v>
      </c>
      <c r="M33" s="19">
        <f t="shared" si="7"/>
        <v>0.42000000000000015</v>
      </c>
      <c r="N33" s="19">
        <f t="shared" si="7"/>
        <v>0.44000000000000017</v>
      </c>
      <c r="O33" s="19">
        <f t="shared" si="7"/>
        <v>0.46000000000000013</v>
      </c>
      <c r="P33" s="19">
        <f t="shared" si="7"/>
        <v>0.48000000000000015</v>
      </c>
      <c r="Q33" s="19">
        <f t="shared" si="7"/>
        <v>0.50000000000000011</v>
      </c>
      <c r="R33" s="19">
        <f t="shared" si="7"/>
        <v>0.52000000000000013</v>
      </c>
      <c r="S33" s="19">
        <f t="shared" si="7"/>
        <v>0.54000000000000015</v>
      </c>
      <c r="T33" s="19">
        <f t="shared" si="6"/>
        <v>0.56000000000000016</v>
      </c>
      <c r="U33" s="19">
        <f t="shared" si="6"/>
        <v>0.58000000000000018</v>
      </c>
      <c r="V33" s="19">
        <f t="shared" si="6"/>
        <v>0.6000000000000002</v>
      </c>
      <c r="W33" s="19">
        <f t="shared" si="6"/>
        <v>0.62000000000000022</v>
      </c>
      <c r="X33" s="19">
        <f t="shared" si="6"/>
        <v>0.64000000000000024</v>
      </c>
      <c r="Y33" s="19">
        <f t="shared" si="6"/>
        <v>0.66000000000000025</v>
      </c>
      <c r="Z33" s="19">
        <f t="shared" si="6"/>
        <v>0.68000000000000027</v>
      </c>
      <c r="AA33" s="19">
        <f t="shared" si="6"/>
        <v>0.70000000000000029</v>
      </c>
      <c r="AB33" s="19">
        <f t="shared" si="5"/>
        <v>0.72000000000000031</v>
      </c>
      <c r="AC33" s="19">
        <f t="shared" si="5"/>
        <v>0.74000000000000032</v>
      </c>
      <c r="AD33" s="19">
        <f t="shared" si="5"/>
        <v>0.76000000000000034</v>
      </c>
      <c r="AE33" s="19">
        <f t="shared" si="5"/>
        <v>0.78000000000000036</v>
      </c>
      <c r="AF33" s="19">
        <f t="shared" si="5"/>
        <v>0.80000000000000038</v>
      </c>
      <c r="AG33" s="19">
        <f t="shared" si="5"/>
        <v>0.8200000000000004</v>
      </c>
    </row>
    <row r="34" spans="2:33" x14ac:dyDescent="0.3">
      <c r="B34" s="19" t="s">
        <v>110</v>
      </c>
      <c r="C34" s="19">
        <f t="shared" si="3"/>
        <v>2.5000000000000009</v>
      </c>
      <c r="D34" s="19">
        <f t="shared" si="7"/>
        <v>0.25000000000000006</v>
      </c>
      <c r="E34" s="19">
        <f t="shared" si="7"/>
        <v>0.27000000000000007</v>
      </c>
      <c r="F34" s="19">
        <f t="shared" si="7"/>
        <v>0.29000000000000009</v>
      </c>
      <c r="G34" s="19">
        <f t="shared" si="7"/>
        <v>0.31000000000000011</v>
      </c>
      <c r="H34" s="19">
        <f t="shared" si="7"/>
        <v>0.33000000000000018</v>
      </c>
      <c r="I34" s="19">
        <f t="shared" si="7"/>
        <v>0.3500000000000002</v>
      </c>
      <c r="J34" s="19">
        <f t="shared" si="7"/>
        <v>0.37000000000000022</v>
      </c>
      <c r="K34" s="19">
        <f t="shared" si="7"/>
        <v>0.39000000000000018</v>
      </c>
      <c r="L34" s="19">
        <f t="shared" si="7"/>
        <v>0.4100000000000002</v>
      </c>
      <c r="M34" s="19">
        <f t="shared" si="7"/>
        <v>0.43000000000000016</v>
      </c>
      <c r="N34" s="19">
        <f t="shared" si="7"/>
        <v>0.45000000000000018</v>
      </c>
      <c r="O34" s="19">
        <f t="shared" si="7"/>
        <v>0.47000000000000014</v>
      </c>
      <c r="P34" s="19">
        <f t="shared" si="7"/>
        <v>0.49000000000000016</v>
      </c>
      <c r="Q34" s="19">
        <f t="shared" si="7"/>
        <v>0.51000000000000012</v>
      </c>
      <c r="R34" s="19">
        <f t="shared" si="7"/>
        <v>0.53000000000000014</v>
      </c>
      <c r="S34" s="19">
        <f t="shared" si="7"/>
        <v>0.55000000000000016</v>
      </c>
      <c r="T34" s="19">
        <f t="shared" si="6"/>
        <v>0.57000000000000017</v>
      </c>
      <c r="U34" s="19">
        <f t="shared" si="6"/>
        <v>0.59000000000000019</v>
      </c>
      <c r="V34" s="19">
        <f t="shared" si="6"/>
        <v>0.61000000000000021</v>
      </c>
      <c r="W34" s="19">
        <f t="shared" si="6"/>
        <v>0.63000000000000023</v>
      </c>
      <c r="X34" s="19">
        <f t="shared" si="6"/>
        <v>0.65000000000000024</v>
      </c>
      <c r="Y34" s="19">
        <f t="shared" si="6"/>
        <v>0.67000000000000026</v>
      </c>
      <c r="Z34" s="19">
        <f t="shared" si="6"/>
        <v>0.69000000000000028</v>
      </c>
      <c r="AA34" s="19">
        <f t="shared" si="6"/>
        <v>0.7100000000000003</v>
      </c>
      <c r="AB34" s="19">
        <f t="shared" si="5"/>
        <v>0.73000000000000032</v>
      </c>
      <c r="AC34" s="19">
        <f t="shared" si="5"/>
        <v>0.75000000000000033</v>
      </c>
      <c r="AD34" s="19">
        <f t="shared" si="5"/>
        <v>0.77000000000000035</v>
      </c>
      <c r="AE34" s="19">
        <f t="shared" si="5"/>
        <v>0.79000000000000037</v>
      </c>
      <c r="AF34" s="19">
        <f t="shared" si="5"/>
        <v>0.81000000000000039</v>
      </c>
      <c r="AG34" s="19">
        <f t="shared" si="5"/>
        <v>0.8300000000000004</v>
      </c>
    </row>
    <row r="35" spans="2:33" x14ac:dyDescent="0.3">
      <c r="B35" s="19" t="s">
        <v>111</v>
      </c>
      <c r="C35" s="19">
        <f t="shared" si="3"/>
        <v>2.600000000000001</v>
      </c>
      <c r="D35" s="19">
        <f t="shared" si="7"/>
        <v>0.26000000000000006</v>
      </c>
      <c r="E35" s="19">
        <f t="shared" si="7"/>
        <v>0.28000000000000008</v>
      </c>
      <c r="F35" s="19">
        <f t="shared" si="7"/>
        <v>0.3000000000000001</v>
      </c>
      <c r="G35" s="19">
        <f t="shared" si="7"/>
        <v>0.32000000000000012</v>
      </c>
      <c r="H35" s="19">
        <f t="shared" si="7"/>
        <v>0.34000000000000019</v>
      </c>
      <c r="I35" s="19">
        <f t="shared" si="7"/>
        <v>0.36000000000000021</v>
      </c>
      <c r="J35" s="19">
        <f t="shared" si="7"/>
        <v>0.38000000000000023</v>
      </c>
      <c r="K35" s="19">
        <f t="shared" si="7"/>
        <v>0.40000000000000019</v>
      </c>
      <c r="L35" s="19">
        <f t="shared" si="7"/>
        <v>0.42000000000000021</v>
      </c>
      <c r="M35" s="19">
        <f t="shared" si="7"/>
        <v>0.44000000000000017</v>
      </c>
      <c r="N35" s="19">
        <f t="shared" si="7"/>
        <v>0.46000000000000019</v>
      </c>
      <c r="O35" s="19">
        <f t="shared" si="7"/>
        <v>0.48000000000000015</v>
      </c>
      <c r="P35" s="19">
        <f t="shared" si="7"/>
        <v>0.50000000000000011</v>
      </c>
      <c r="Q35" s="19">
        <f t="shared" si="7"/>
        <v>0.52000000000000013</v>
      </c>
      <c r="R35" s="19">
        <f t="shared" si="7"/>
        <v>0.54000000000000015</v>
      </c>
      <c r="S35" s="19">
        <f t="shared" si="7"/>
        <v>0.56000000000000016</v>
      </c>
      <c r="T35" s="19">
        <f t="shared" si="6"/>
        <v>0.58000000000000018</v>
      </c>
      <c r="U35" s="19">
        <f t="shared" si="6"/>
        <v>0.6000000000000002</v>
      </c>
      <c r="V35" s="19">
        <f t="shared" si="6"/>
        <v>0.62000000000000022</v>
      </c>
      <c r="W35" s="19">
        <f t="shared" si="6"/>
        <v>0.64000000000000024</v>
      </c>
      <c r="X35" s="19">
        <f t="shared" si="6"/>
        <v>0.66000000000000025</v>
      </c>
      <c r="Y35" s="19">
        <f t="shared" si="6"/>
        <v>0.68000000000000027</v>
      </c>
      <c r="Z35" s="19">
        <f t="shared" si="6"/>
        <v>0.70000000000000029</v>
      </c>
      <c r="AA35" s="19">
        <f t="shared" si="6"/>
        <v>0.72000000000000031</v>
      </c>
      <c r="AB35" s="19">
        <f t="shared" si="6"/>
        <v>0.74000000000000032</v>
      </c>
      <c r="AC35" s="19">
        <f t="shared" si="6"/>
        <v>0.76000000000000034</v>
      </c>
      <c r="AD35" s="19">
        <f t="shared" si="6"/>
        <v>0.78000000000000036</v>
      </c>
      <c r="AE35" s="19">
        <f t="shared" si="6"/>
        <v>0.80000000000000038</v>
      </c>
      <c r="AF35" s="19">
        <f t="shared" si="6"/>
        <v>0.8200000000000004</v>
      </c>
      <c r="AG35" s="19">
        <f t="shared" si="6"/>
        <v>0.84000000000000041</v>
      </c>
    </row>
    <row r="36" spans="2:33" x14ac:dyDescent="0.3">
      <c r="B36" s="19" t="s">
        <v>112</v>
      </c>
      <c r="C36" s="19">
        <f t="shared" si="3"/>
        <v>2.7000000000000011</v>
      </c>
      <c r="D36" s="19">
        <f t="shared" si="7"/>
        <v>0.27000000000000007</v>
      </c>
      <c r="E36" s="19">
        <f t="shared" si="7"/>
        <v>0.29000000000000009</v>
      </c>
      <c r="F36" s="19">
        <f t="shared" si="7"/>
        <v>0.31000000000000011</v>
      </c>
      <c r="G36" s="19">
        <f t="shared" si="7"/>
        <v>0.33000000000000013</v>
      </c>
      <c r="H36" s="19">
        <f t="shared" si="7"/>
        <v>0.3500000000000002</v>
      </c>
      <c r="I36" s="19">
        <f t="shared" si="7"/>
        <v>0.37000000000000022</v>
      </c>
      <c r="J36" s="19">
        <f t="shared" si="7"/>
        <v>0.39000000000000024</v>
      </c>
      <c r="K36" s="19">
        <f t="shared" si="7"/>
        <v>0.4100000000000002</v>
      </c>
      <c r="L36" s="19">
        <f t="shared" si="7"/>
        <v>0.43000000000000022</v>
      </c>
      <c r="M36" s="19">
        <f t="shared" si="7"/>
        <v>0.45000000000000018</v>
      </c>
      <c r="N36" s="19">
        <f t="shared" si="7"/>
        <v>0.4700000000000002</v>
      </c>
      <c r="O36" s="19">
        <f t="shared" si="7"/>
        <v>0.49000000000000016</v>
      </c>
      <c r="P36" s="19">
        <f t="shared" si="7"/>
        <v>0.51000000000000012</v>
      </c>
      <c r="Q36" s="19">
        <f t="shared" si="7"/>
        <v>0.53000000000000014</v>
      </c>
      <c r="R36" s="19">
        <f t="shared" si="7"/>
        <v>0.55000000000000016</v>
      </c>
      <c r="S36" s="19">
        <f t="shared" si="7"/>
        <v>0.57000000000000017</v>
      </c>
      <c r="T36" s="19">
        <f t="shared" ref="T36:AG51" si="8">T35+0.01</f>
        <v>0.59000000000000019</v>
      </c>
      <c r="U36" s="19">
        <f t="shared" si="8"/>
        <v>0.61000000000000021</v>
      </c>
      <c r="V36" s="19">
        <f t="shared" si="8"/>
        <v>0.63000000000000023</v>
      </c>
      <c r="W36" s="19">
        <f t="shared" si="8"/>
        <v>0.65000000000000024</v>
      </c>
      <c r="X36" s="19">
        <f t="shared" si="8"/>
        <v>0.67000000000000026</v>
      </c>
      <c r="Y36" s="19">
        <f t="shared" si="8"/>
        <v>0.69000000000000028</v>
      </c>
      <c r="Z36" s="19">
        <f t="shared" si="8"/>
        <v>0.7100000000000003</v>
      </c>
      <c r="AA36" s="19">
        <f t="shared" si="8"/>
        <v>0.73000000000000032</v>
      </c>
      <c r="AB36" s="19">
        <f t="shared" si="8"/>
        <v>0.75000000000000033</v>
      </c>
      <c r="AC36" s="19">
        <f t="shared" si="8"/>
        <v>0.77000000000000035</v>
      </c>
      <c r="AD36" s="19">
        <f t="shared" si="8"/>
        <v>0.79000000000000037</v>
      </c>
      <c r="AE36" s="19">
        <f t="shared" si="8"/>
        <v>0.81000000000000039</v>
      </c>
      <c r="AF36" s="19">
        <f t="shared" si="8"/>
        <v>0.8300000000000004</v>
      </c>
      <c r="AG36" s="19">
        <f t="shared" si="8"/>
        <v>0.85000000000000042</v>
      </c>
    </row>
    <row r="37" spans="2:33" x14ac:dyDescent="0.3">
      <c r="B37" s="19" t="s">
        <v>113</v>
      </c>
      <c r="C37" s="19">
        <f t="shared" si="3"/>
        <v>2.8000000000000012</v>
      </c>
      <c r="D37" s="19">
        <f t="shared" si="7"/>
        <v>0.28000000000000008</v>
      </c>
      <c r="E37" s="19">
        <f t="shared" si="7"/>
        <v>0.3000000000000001</v>
      </c>
      <c r="F37" s="19">
        <f t="shared" si="7"/>
        <v>0.32000000000000012</v>
      </c>
      <c r="G37" s="19">
        <f t="shared" si="7"/>
        <v>0.34000000000000014</v>
      </c>
      <c r="H37" s="19">
        <f t="shared" si="7"/>
        <v>0.36000000000000021</v>
      </c>
      <c r="I37" s="19">
        <f t="shared" si="7"/>
        <v>0.38000000000000023</v>
      </c>
      <c r="J37" s="19">
        <f t="shared" si="7"/>
        <v>0.40000000000000024</v>
      </c>
      <c r="K37" s="19">
        <f t="shared" si="7"/>
        <v>0.42000000000000021</v>
      </c>
      <c r="L37" s="19">
        <f t="shared" si="7"/>
        <v>0.44000000000000022</v>
      </c>
      <c r="M37" s="19">
        <f t="shared" si="7"/>
        <v>0.46000000000000019</v>
      </c>
      <c r="N37" s="19">
        <f t="shared" si="7"/>
        <v>0.4800000000000002</v>
      </c>
      <c r="O37" s="19">
        <f t="shared" si="7"/>
        <v>0.50000000000000011</v>
      </c>
      <c r="P37" s="19">
        <f t="shared" si="7"/>
        <v>0.52000000000000013</v>
      </c>
      <c r="Q37" s="19">
        <f t="shared" si="7"/>
        <v>0.54000000000000015</v>
      </c>
      <c r="R37" s="19">
        <f t="shared" si="7"/>
        <v>0.56000000000000016</v>
      </c>
      <c r="S37" s="19">
        <f t="shared" si="7"/>
        <v>0.58000000000000018</v>
      </c>
      <c r="T37" s="19">
        <f t="shared" si="8"/>
        <v>0.6000000000000002</v>
      </c>
      <c r="U37" s="19">
        <f t="shared" si="8"/>
        <v>0.62000000000000022</v>
      </c>
      <c r="V37" s="19">
        <f t="shared" si="8"/>
        <v>0.64000000000000024</v>
      </c>
      <c r="W37" s="19">
        <f t="shared" si="8"/>
        <v>0.66000000000000025</v>
      </c>
      <c r="X37" s="19">
        <f t="shared" si="8"/>
        <v>0.68000000000000027</v>
      </c>
      <c r="Y37" s="19">
        <f t="shared" si="8"/>
        <v>0.70000000000000029</v>
      </c>
      <c r="Z37" s="19">
        <f t="shared" si="8"/>
        <v>0.72000000000000031</v>
      </c>
      <c r="AA37" s="19">
        <f t="shared" si="8"/>
        <v>0.74000000000000032</v>
      </c>
      <c r="AB37" s="19">
        <f t="shared" si="8"/>
        <v>0.76000000000000034</v>
      </c>
      <c r="AC37" s="19">
        <f t="shared" si="8"/>
        <v>0.78000000000000036</v>
      </c>
      <c r="AD37" s="19">
        <f t="shared" si="8"/>
        <v>0.80000000000000038</v>
      </c>
      <c r="AE37" s="19">
        <f t="shared" si="8"/>
        <v>0.8200000000000004</v>
      </c>
      <c r="AF37" s="19">
        <f t="shared" si="8"/>
        <v>0.84000000000000041</v>
      </c>
      <c r="AG37" s="19">
        <f t="shared" si="8"/>
        <v>0.86000000000000043</v>
      </c>
    </row>
    <row r="38" spans="2:33" x14ac:dyDescent="0.3">
      <c r="B38" s="19" t="s">
        <v>114</v>
      </c>
      <c r="C38" s="19">
        <f t="shared" si="3"/>
        <v>2.9000000000000012</v>
      </c>
      <c r="D38" s="19">
        <f t="shared" si="7"/>
        <v>0.29000000000000009</v>
      </c>
      <c r="E38" s="19">
        <f t="shared" si="7"/>
        <v>0.31000000000000011</v>
      </c>
      <c r="F38" s="19">
        <f t="shared" si="7"/>
        <v>0.33000000000000013</v>
      </c>
      <c r="G38" s="19">
        <f t="shared" si="7"/>
        <v>0.35000000000000014</v>
      </c>
      <c r="H38" s="19">
        <f t="shared" si="7"/>
        <v>0.37000000000000022</v>
      </c>
      <c r="I38" s="19">
        <f t="shared" si="7"/>
        <v>0.39000000000000024</v>
      </c>
      <c r="J38" s="19">
        <f t="shared" si="7"/>
        <v>0.41000000000000025</v>
      </c>
      <c r="K38" s="19">
        <f t="shared" si="7"/>
        <v>0.43000000000000022</v>
      </c>
      <c r="L38" s="19">
        <f t="shared" si="7"/>
        <v>0.45000000000000023</v>
      </c>
      <c r="M38" s="19">
        <f t="shared" si="7"/>
        <v>0.4700000000000002</v>
      </c>
      <c r="N38" s="19">
        <f t="shared" si="7"/>
        <v>0.49000000000000021</v>
      </c>
      <c r="O38" s="19">
        <f t="shared" si="7"/>
        <v>0.51000000000000012</v>
      </c>
      <c r="P38" s="19">
        <f t="shared" si="7"/>
        <v>0.53000000000000014</v>
      </c>
      <c r="Q38" s="19">
        <f t="shared" si="7"/>
        <v>0.55000000000000016</v>
      </c>
      <c r="R38" s="19">
        <f t="shared" si="7"/>
        <v>0.57000000000000017</v>
      </c>
      <c r="S38" s="19">
        <f t="shared" si="7"/>
        <v>0.59000000000000019</v>
      </c>
      <c r="T38" s="19">
        <f t="shared" si="8"/>
        <v>0.61000000000000021</v>
      </c>
      <c r="U38" s="19">
        <f t="shared" si="8"/>
        <v>0.63000000000000023</v>
      </c>
      <c r="V38" s="19">
        <f t="shared" si="8"/>
        <v>0.65000000000000024</v>
      </c>
      <c r="W38" s="19">
        <f t="shared" si="8"/>
        <v>0.67000000000000026</v>
      </c>
      <c r="X38" s="19">
        <f t="shared" si="8"/>
        <v>0.69000000000000028</v>
      </c>
      <c r="Y38" s="19">
        <f t="shared" si="8"/>
        <v>0.7100000000000003</v>
      </c>
      <c r="Z38" s="19">
        <f t="shared" si="8"/>
        <v>0.73000000000000032</v>
      </c>
      <c r="AA38" s="19">
        <f t="shared" si="8"/>
        <v>0.75000000000000033</v>
      </c>
      <c r="AB38" s="19">
        <f t="shared" si="8"/>
        <v>0.77000000000000035</v>
      </c>
      <c r="AC38" s="19">
        <f t="shared" si="8"/>
        <v>0.79000000000000037</v>
      </c>
      <c r="AD38" s="19">
        <f t="shared" si="8"/>
        <v>0.81000000000000039</v>
      </c>
      <c r="AE38" s="19">
        <f t="shared" si="8"/>
        <v>0.8300000000000004</v>
      </c>
      <c r="AF38" s="19">
        <f t="shared" si="8"/>
        <v>0.85000000000000042</v>
      </c>
      <c r="AG38" s="19">
        <f t="shared" si="8"/>
        <v>0.87000000000000044</v>
      </c>
    </row>
    <row r="39" spans="2:33" x14ac:dyDescent="0.3">
      <c r="B39" s="19" t="s">
        <v>115</v>
      </c>
      <c r="C39" s="19">
        <f t="shared" si="3"/>
        <v>3.0000000000000013</v>
      </c>
      <c r="D39" s="19">
        <f t="shared" si="7"/>
        <v>0.3000000000000001</v>
      </c>
      <c r="E39" s="19">
        <f t="shared" si="7"/>
        <v>0.32000000000000012</v>
      </c>
      <c r="F39" s="19">
        <f t="shared" si="7"/>
        <v>0.34000000000000014</v>
      </c>
      <c r="G39" s="19">
        <f t="shared" si="7"/>
        <v>0.36000000000000015</v>
      </c>
      <c r="H39" s="19">
        <f t="shared" si="7"/>
        <v>0.38000000000000023</v>
      </c>
      <c r="I39" s="19">
        <f t="shared" si="7"/>
        <v>0.40000000000000024</v>
      </c>
      <c r="J39" s="19">
        <f t="shared" si="7"/>
        <v>0.42000000000000026</v>
      </c>
      <c r="K39" s="19">
        <f t="shared" si="7"/>
        <v>0.44000000000000022</v>
      </c>
      <c r="L39" s="19">
        <f t="shared" si="7"/>
        <v>0.46000000000000024</v>
      </c>
      <c r="M39" s="19">
        <f t="shared" si="7"/>
        <v>0.4800000000000002</v>
      </c>
      <c r="N39" s="19">
        <f t="shared" si="7"/>
        <v>0.50000000000000022</v>
      </c>
      <c r="O39" s="19">
        <f t="shared" si="7"/>
        <v>0.52000000000000013</v>
      </c>
      <c r="P39" s="19">
        <f t="shared" si="7"/>
        <v>0.54000000000000015</v>
      </c>
      <c r="Q39" s="19">
        <f t="shared" si="7"/>
        <v>0.56000000000000016</v>
      </c>
      <c r="R39" s="19">
        <f t="shared" si="7"/>
        <v>0.58000000000000018</v>
      </c>
      <c r="S39" s="19">
        <f t="shared" si="7"/>
        <v>0.6000000000000002</v>
      </c>
      <c r="T39" s="19">
        <f t="shared" si="8"/>
        <v>0.62000000000000022</v>
      </c>
      <c r="U39" s="19">
        <f t="shared" si="8"/>
        <v>0.64000000000000024</v>
      </c>
      <c r="V39" s="19">
        <f t="shared" si="8"/>
        <v>0.66000000000000025</v>
      </c>
      <c r="W39" s="19">
        <f t="shared" si="8"/>
        <v>0.68000000000000027</v>
      </c>
      <c r="X39" s="19">
        <f t="shared" si="8"/>
        <v>0.70000000000000029</v>
      </c>
      <c r="Y39" s="19">
        <f t="shared" si="8"/>
        <v>0.72000000000000031</v>
      </c>
      <c r="Z39" s="19">
        <f t="shared" si="8"/>
        <v>0.74000000000000032</v>
      </c>
      <c r="AA39" s="19">
        <f t="shared" si="8"/>
        <v>0.76000000000000034</v>
      </c>
      <c r="AB39" s="19">
        <f t="shared" si="8"/>
        <v>0.78000000000000036</v>
      </c>
      <c r="AC39" s="19">
        <f t="shared" si="8"/>
        <v>0.80000000000000038</v>
      </c>
      <c r="AD39" s="19">
        <f t="shared" si="8"/>
        <v>0.8200000000000004</v>
      </c>
      <c r="AE39" s="19">
        <f t="shared" si="8"/>
        <v>0.84000000000000041</v>
      </c>
      <c r="AF39" s="19">
        <f t="shared" si="8"/>
        <v>0.86000000000000043</v>
      </c>
      <c r="AG39" s="19">
        <f t="shared" si="8"/>
        <v>0.88000000000000045</v>
      </c>
    </row>
    <row r="40" spans="2:33" x14ac:dyDescent="0.3">
      <c r="B40" s="19" t="s">
        <v>116</v>
      </c>
      <c r="C40" s="19">
        <f t="shared" si="3"/>
        <v>3.1000000000000014</v>
      </c>
      <c r="D40" s="19">
        <f t="shared" si="7"/>
        <v>0.31000000000000011</v>
      </c>
      <c r="E40" s="19">
        <f t="shared" si="7"/>
        <v>0.33000000000000013</v>
      </c>
      <c r="F40" s="19">
        <f t="shared" si="7"/>
        <v>0.35000000000000014</v>
      </c>
      <c r="G40" s="19">
        <f t="shared" si="7"/>
        <v>0.37000000000000016</v>
      </c>
      <c r="H40" s="19">
        <f t="shared" si="7"/>
        <v>0.39000000000000024</v>
      </c>
      <c r="I40" s="19">
        <f t="shared" si="7"/>
        <v>0.41000000000000025</v>
      </c>
      <c r="J40" s="19">
        <f t="shared" si="7"/>
        <v>0.43000000000000027</v>
      </c>
      <c r="K40" s="19">
        <f t="shared" si="7"/>
        <v>0.45000000000000023</v>
      </c>
      <c r="L40" s="19">
        <f t="shared" si="7"/>
        <v>0.47000000000000025</v>
      </c>
      <c r="M40" s="19">
        <f t="shared" si="7"/>
        <v>0.49000000000000021</v>
      </c>
      <c r="N40" s="19">
        <f t="shared" si="7"/>
        <v>0.51000000000000023</v>
      </c>
      <c r="O40" s="19">
        <f t="shared" si="7"/>
        <v>0.53000000000000014</v>
      </c>
      <c r="P40" s="19">
        <f t="shared" si="7"/>
        <v>0.55000000000000016</v>
      </c>
      <c r="Q40" s="19">
        <f t="shared" si="7"/>
        <v>0.57000000000000017</v>
      </c>
      <c r="R40" s="19">
        <f t="shared" si="7"/>
        <v>0.59000000000000019</v>
      </c>
      <c r="S40" s="19">
        <f t="shared" si="7"/>
        <v>0.61000000000000021</v>
      </c>
      <c r="T40" s="19">
        <f t="shared" si="8"/>
        <v>0.63000000000000023</v>
      </c>
      <c r="U40" s="19">
        <f t="shared" si="8"/>
        <v>0.65000000000000024</v>
      </c>
      <c r="V40" s="19">
        <f t="shared" si="8"/>
        <v>0.67000000000000026</v>
      </c>
      <c r="W40" s="19">
        <f t="shared" si="8"/>
        <v>0.69000000000000028</v>
      </c>
      <c r="X40" s="19">
        <f t="shared" si="8"/>
        <v>0.7100000000000003</v>
      </c>
      <c r="Y40" s="19">
        <f t="shared" si="8"/>
        <v>0.73000000000000032</v>
      </c>
      <c r="Z40" s="19">
        <f t="shared" si="8"/>
        <v>0.75000000000000033</v>
      </c>
      <c r="AA40" s="19">
        <f t="shared" si="8"/>
        <v>0.77000000000000035</v>
      </c>
      <c r="AB40" s="19">
        <f t="shared" si="8"/>
        <v>0.79000000000000037</v>
      </c>
      <c r="AC40" s="19">
        <f t="shared" si="8"/>
        <v>0.81000000000000039</v>
      </c>
      <c r="AD40" s="19">
        <f t="shared" si="8"/>
        <v>0.8300000000000004</v>
      </c>
      <c r="AE40" s="19">
        <f t="shared" si="8"/>
        <v>0.85000000000000042</v>
      </c>
      <c r="AF40" s="19">
        <f t="shared" si="8"/>
        <v>0.87000000000000044</v>
      </c>
      <c r="AG40" s="19">
        <f t="shared" si="8"/>
        <v>0.89000000000000046</v>
      </c>
    </row>
    <row r="41" spans="2:33" x14ac:dyDescent="0.3">
      <c r="B41" s="19" t="s">
        <v>117</v>
      </c>
      <c r="C41" s="19">
        <f t="shared" si="3"/>
        <v>3.2000000000000015</v>
      </c>
      <c r="D41" s="19">
        <f t="shared" si="7"/>
        <v>0.32000000000000012</v>
      </c>
      <c r="E41" s="19">
        <f t="shared" si="7"/>
        <v>0.34000000000000014</v>
      </c>
      <c r="F41" s="19">
        <f t="shared" si="7"/>
        <v>0.36000000000000015</v>
      </c>
      <c r="G41" s="19">
        <f t="shared" si="7"/>
        <v>0.38000000000000017</v>
      </c>
      <c r="H41" s="19">
        <f t="shared" si="7"/>
        <v>0.40000000000000024</v>
      </c>
      <c r="I41" s="19">
        <f t="shared" si="7"/>
        <v>0.42000000000000026</v>
      </c>
      <c r="J41" s="19">
        <f t="shared" si="7"/>
        <v>0.44000000000000028</v>
      </c>
      <c r="K41" s="19">
        <f t="shared" si="7"/>
        <v>0.46000000000000024</v>
      </c>
      <c r="L41" s="19">
        <f t="shared" si="7"/>
        <v>0.48000000000000026</v>
      </c>
      <c r="M41" s="19">
        <f t="shared" si="7"/>
        <v>0.50000000000000022</v>
      </c>
      <c r="N41" s="19">
        <f t="shared" si="7"/>
        <v>0.52000000000000024</v>
      </c>
      <c r="O41" s="19">
        <f t="shared" si="7"/>
        <v>0.54000000000000015</v>
      </c>
      <c r="P41" s="19">
        <f t="shared" si="7"/>
        <v>0.56000000000000016</v>
      </c>
      <c r="Q41" s="19">
        <f t="shared" si="7"/>
        <v>0.58000000000000018</v>
      </c>
      <c r="R41" s="19">
        <f t="shared" si="7"/>
        <v>0.6000000000000002</v>
      </c>
      <c r="S41" s="19">
        <f t="shared" si="7"/>
        <v>0.62000000000000022</v>
      </c>
      <c r="T41" s="19">
        <f t="shared" si="8"/>
        <v>0.64000000000000024</v>
      </c>
      <c r="U41" s="19">
        <f t="shared" si="8"/>
        <v>0.66000000000000025</v>
      </c>
      <c r="V41" s="19">
        <f t="shared" si="8"/>
        <v>0.68000000000000027</v>
      </c>
      <c r="W41" s="19">
        <f t="shared" si="8"/>
        <v>0.70000000000000029</v>
      </c>
      <c r="X41" s="19">
        <f t="shared" si="8"/>
        <v>0.72000000000000031</v>
      </c>
      <c r="Y41" s="19">
        <f t="shared" si="8"/>
        <v>0.74000000000000032</v>
      </c>
      <c r="Z41" s="19">
        <f t="shared" si="8"/>
        <v>0.76000000000000034</v>
      </c>
      <c r="AA41" s="19">
        <f t="shared" si="8"/>
        <v>0.78000000000000036</v>
      </c>
      <c r="AB41" s="19">
        <f t="shared" si="8"/>
        <v>0.80000000000000038</v>
      </c>
      <c r="AC41" s="19">
        <f t="shared" si="8"/>
        <v>0.8200000000000004</v>
      </c>
      <c r="AD41" s="19">
        <f t="shared" si="8"/>
        <v>0.84000000000000041</v>
      </c>
      <c r="AE41" s="19">
        <f t="shared" si="8"/>
        <v>0.86000000000000043</v>
      </c>
      <c r="AF41" s="19">
        <f t="shared" si="8"/>
        <v>0.88000000000000045</v>
      </c>
      <c r="AG41" s="19">
        <f t="shared" si="8"/>
        <v>0.90000000000000047</v>
      </c>
    </row>
    <row r="42" spans="2:33" x14ac:dyDescent="0.3">
      <c r="B42" s="19" t="s">
        <v>118</v>
      </c>
      <c r="C42" s="19">
        <f t="shared" si="3"/>
        <v>3.3000000000000016</v>
      </c>
      <c r="D42" s="19">
        <f t="shared" si="7"/>
        <v>0.33000000000000013</v>
      </c>
      <c r="E42" s="19">
        <f t="shared" si="7"/>
        <v>0.35000000000000014</v>
      </c>
      <c r="F42" s="19">
        <f t="shared" si="7"/>
        <v>0.37000000000000016</v>
      </c>
      <c r="G42" s="19">
        <f t="shared" si="7"/>
        <v>0.39000000000000018</v>
      </c>
      <c r="H42" s="19">
        <f t="shared" si="7"/>
        <v>0.41000000000000025</v>
      </c>
      <c r="I42" s="19">
        <f t="shared" si="7"/>
        <v>0.43000000000000027</v>
      </c>
      <c r="J42" s="19">
        <f t="shared" si="7"/>
        <v>0.45000000000000029</v>
      </c>
      <c r="K42" s="19">
        <f t="shared" si="7"/>
        <v>0.47000000000000025</v>
      </c>
      <c r="L42" s="19">
        <f t="shared" si="7"/>
        <v>0.49000000000000027</v>
      </c>
      <c r="M42" s="19">
        <f t="shared" si="7"/>
        <v>0.51000000000000023</v>
      </c>
      <c r="N42" s="19">
        <f t="shared" si="7"/>
        <v>0.53000000000000025</v>
      </c>
      <c r="O42" s="19">
        <f t="shared" si="7"/>
        <v>0.55000000000000016</v>
      </c>
      <c r="P42" s="19">
        <f t="shared" si="7"/>
        <v>0.57000000000000017</v>
      </c>
      <c r="Q42" s="19">
        <f t="shared" si="7"/>
        <v>0.59000000000000019</v>
      </c>
      <c r="R42" s="19">
        <f t="shared" si="7"/>
        <v>0.61000000000000021</v>
      </c>
      <c r="S42" s="19">
        <f t="shared" si="7"/>
        <v>0.63000000000000023</v>
      </c>
      <c r="T42" s="19">
        <f t="shared" si="8"/>
        <v>0.65000000000000024</v>
      </c>
      <c r="U42" s="19">
        <f t="shared" si="8"/>
        <v>0.67000000000000026</v>
      </c>
      <c r="V42" s="19">
        <f t="shared" si="8"/>
        <v>0.69000000000000028</v>
      </c>
      <c r="W42" s="19">
        <f t="shared" si="8"/>
        <v>0.7100000000000003</v>
      </c>
      <c r="X42" s="19">
        <f t="shared" si="8"/>
        <v>0.73000000000000032</v>
      </c>
      <c r="Y42" s="19">
        <f t="shared" si="8"/>
        <v>0.75000000000000033</v>
      </c>
      <c r="Z42" s="19">
        <f t="shared" si="8"/>
        <v>0.77000000000000035</v>
      </c>
      <c r="AA42" s="19">
        <f t="shared" si="8"/>
        <v>0.79000000000000037</v>
      </c>
      <c r="AB42" s="19">
        <f t="shared" si="8"/>
        <v>0.81000000000000039</v>
      </c>
      <c r="AC42" s="19">
        <f t="shared" si="8"/>
        <v>0.8300000000000004</v>
      </c>
      <c r="AD42" s="19">
        <f t="shared" si="8"/>
        <v>0.85000000000000042</v>
      </c>
      <c r="AE42" s="19">
        <f t="shared" si="8"/>
        <v>0.87000000000000044</v>
      </c>
      <c r="AF42" s="19">
        <f t="shared" si="8"/>
        <v>0.89000000000000046</v>
      </c>
      <c r="AG42" s="19">
        <f t="shared" si="8"/>
        <v>0.91000000000000048</v>
      </c>
    </row>
    <row r="43" spans="2:33" x14ac:dyDescent="0.3">
      <c r="B43" s="19" t="s">
        <v>119</v>
      </c>
      <c r="C43" s="19">
        <f t="shared" si="3"/>
        <v>3.4000000000000017</v>
      </c>
      <c r="D43" s="19">
        <f t="shared" si="7"/>
        <v>0.34000000000000014</v>
      </c>
      <c r="E43" s="19">
        <f t="shared" si="7"/>
        <v>0.36000000000000015</v>
      </c>
      <c r="F43" s="19">
        <f t="shared" si="7"/>
        <v>0.38000000000000017</v>
      </c>
      <c r="G43" s="19">
        <f t="shared" si="7"/>
        <v>0.40000000000000019</v>
      </c>
      <c r="H43" s="19">
        <f t="shared" si="7"/>
        <v>0.42000000000000026</v>
      </c>
      <c r="I43" s="19">
        <f t="shared" si="7"/>
        <v>0.44000000000000028</v>
      </c>
      <c r="J43" s="19">
        <f t="shared" si="7"/>
        <v>0.4600000000000003</v>
      </c>
      <c r="K43" s="19">
        <f t="shared" si="7"/>
        <v>0.48000000000000026</v>
      </c>
      <c r="L43" s="19">
        <f t="shared" si="7"/>
        <v>0.50000000000000022</v>
      </c>
      <c r="M43" s="19">
        <f t="shared" si="7"/>
        <v>0.52000000000000024</v>
      </c>
      <c r="N43" s="19">
        <f t="shared" si="7"/>
        <v>0.54000000000000026</v>
      </c>
      <c r="O43" s="19">
        <f t="shared" si="7"/>
        <v>0.56000000000000016</v>
      </c>
      <c r="P43" s="19">
        <f t="shared" si="7"/>
        <v>0.58000000000000018</v>
      </c>
      <c r="Q43" s="19">
        <f t="shared" si="7"/>
        <v>0.6000000000000002</v>
      </c>
      <c r="R43" s="19">
        <f t="shared" si="7"/>
        <v>0.62000000000000022</v>
      </c>
      <c r="S43" s="19">
        <f t="shared" ref="S43:S58" si="9">S42+0.01</f>
        <v>0.64000000000000024</v>
      </c>
      <c r="T43" s="19">
        <f t="shared" si="8"/>
        <v>0.66000000000000025</v>
      </c>
      <c r="U43" s="19">
        <f t="shared" si="8"/>
        <v>0.68000000000000027</v>
      </c>
      <c r="V43" s="19">
        <f t="shared" si="8"/>
        <v>0.70000000000000029</v>
      </c>
      <c r="W43" s="19">
        <f t="shared" si="8"/>
        <v>0.72000000000000031</v>
      </c>
      <c r="X43" s="19">
        <f t="shared" si="8"/>
        <v>0.74000000000000032</v>
      </c>
      <c r="Y43" s="19">
        <f t="shared" si="8"/>
        <v>0.76000000000000034</v>
      </c>
      <c r="Z43" s="19">
        <f t="shared" si="8"/>
        <v>0.78000000000000036</v>
      </c>
      <c r="AA43" s="19">
        <f t="shared" si="8"/>
        <v>0.80000000000000038</v>
      </c>
      <c r="AB43" s="19">
        <f t="shared" si="8"/>
        <v>0.8200000000000004</v>
      </c>
      <c r="AC43" s="19">
        <f t="shared" si="8"/>
        <v>0.84000000000000041</v>
      </c>
      <c r="AD43" s="19">
        <f t="shared" si="8"/>
        <v>0.86000000000000043</v>
      </c>
      <c r="AE43" s="19">
        <f t="shared" si="8"/>
        <v>0.88000000000000045</v>
      </c>
      <c r="AF43" s="19">
        <f t="shared" si="8"/>
        <v>0.90000000000000047</v>
      </c>
      <c r="AG43" s="19">
        <f t="shared" si="8"/>
        <v>0.92000000000000048</v>
      </c>
    </row>
    <row r="44" spans="2:33" x14ac:dyDescent="0.3">
      <c r="B44" s="19" t="s">
        <v>120</v>
      </c>
      <c r="C44" s="19">
        <f t="shared" si="3"/>
        <v>3.5000000000000018</v>
      </c>
      <c r="D44" s="19">
        <f t="shared" ref="D44:R58" si="10">D43+0.01</f>
        <v>0.35000000000000014</v>
      </c>
      <c r="E44" s="19">
        <f t="shared" si="10"/>
        <v>0.37000000000000016</v>
      </c>
      <c r="F44" s="19">
        <f t="shared" si="10"/>
        <v>0.39000000000000018</v>
      </c>
      <c r="G44" s="19">
        <f t="shared" si="10"/>
        <v>0.4100000000000002</v>
      </c>
      <c r="H44" s="19">
        <f t="shared" si="10"/>
        <v>0.43000000000000027</v>
      </c>
      <c r="I44" s="19">
        <f t="shared" si="10"/>
        <v>0.45000000000000029</v>
      </c>
      <c r="J44" s="19">
        <f t="shared" si="10"/>
        <v>0.47000000000000031</v>
      </c>
      <c r="K44" s="19">
        <f t="shared" si="10"/>
        <v>0.49000000000000027</v>
      </c>
      <c r="L44" s="19">
        <f t="shared" si="10"/>
        <v>0.51000000000000023</v>
      </c>
      <c r="M44" s="19">
        <f t="shared" si="10"/>
        <v>0.53000000000000025</v>
      </c>
      <c r="N44" s="19">
        <f t="shared" si="10"/>
        <v>0.55000000000000027</v>
      </c>
      <c r="O44" s="19">
        <f t="shared" si="10"/>
        <v>0.57000000000000017</v>
      </c>
      <c r="P44" s="19">
        <f t="shared" si="10"/>
        <v>0.59000000000000019</v>
      </c>
      <c r="Q44" s="19">
        <f t="shared" si="10"/>
        <v>0.61000000000000021</v>
      </c>
      <c r="R44" s="19">
        <f t="shared" si="10"/>
        <v>0.63000000000000023</v>
      </c>
      <c r="S44" s="19">
        <f t="shared" si="9"/>
        <v>0.65000000000000024</v>
      </c>
      <c r="T44" s="19">
        <f t="shared" si="8"/>
        <v>0.67000000000000026</v>
      </c>
      <c r="U44" s="19">
        <f t="shared" si="8"/>
        <v>0.69000000000000028</v>
      </c>
      <c r="V44" s="19">
        <f t="shared" si="8"/>
        <v>0.7100000000000003</v>
      </c>
      <c r="W44" s="19">
        <f t="shared" si="8"/>
        <v>0.73000000000000032</v>
      </c>
      <c r="X44" s="19">
        <f t="shared" si="8"/>
        <v>0.75000000000000033</v>
      </c>
      <c r="Y44" s="19">
        <f t="shared" si="8"/>
        <v>0.77000000000000035</v>
      </c>
      <c r="Z44" s="19">
        <f t="shared" si="8"/>
        <v>0.79000000000000037</v>
      </c>
      <c r="AA44" s="19">
        <f t="shared" si="8"/>
        <v>0.81000000000000039</v>
      </c>
      <c r="AB44" s="19">
        <f t="shared" si="8"/>
        <v>0.8300000000000004</v>
      </c>
      <c r="AC44" s="19">
        <f t="shared" si="8"/>
        <v>0.85000000000000042</v>
      </c>
      <c r="AD44" s="19">
        <f t="shared" si="8"/>
        <v>0.87000000000000044</v>
      </c>
      <c r="AE44" s="19">
        <f t="shared" si="8"/>
        <v>0.89000000000000046</v>
      </c>
      <c r="AF44" s="19">
        <f t="shared" si="8"/>
        <v>0.91000000000000048</v>
      </c>
      <c r="AG44" s="19">
        <f t="shared" si="8"/>
        <v>0.93000000000000049</v>
      </c>
    </row>
    <row r="45" spans="2:33" x14ac:dyDescent="0.3">
      <c r="B45" s="19" t="s">
        <v>121</v>
      </c>
      <c r="C45" s="19">
        <f t="shared" si="3"/>
        <v>3.6000000000000019</v>
      </c>
      <c r="D45" s="19">
        <f t="shared" si="10"/>
        <v>0.36000000000000015</v>
      </c>
      <c r="E45" s="19">
        <f t="shared" si="10"/>
        <v>0.38000000000000017</v>
      </c>
      <c r="F45" s="19">
        <f t="shared" si="10"/>
        <v>0.40000000000000019</v>
      </c>
      <c r="G45" s="19">
        <f t="shared" si="10"/>
        <v>0.42000000000000021</v>
      </c>
      <c r="H45" s="19">
        <f t="shared" si="10"/>
        <v>0.44000000000000028</v>
      </c>
      <c r="I45" s="19">
        <f t="shared" si="10"/>
        <v>0.4600000000000003</v>
      </c>
      <c r="J45" s="19">
        <f t="shared" si="10"/>
        <v>0.48000000000000032</v>
      </c>
      <c r="K45" s="19">
        <f t="shared" si="10"/>
        <v>0.50000000000000022</v>
      </c>
      <c r="L45" s="19">
        <f t="shared" si="10"/>
        <v>0.52000000000000024</v>
      </c>
      <c r="M45" s="19">
        <f t="shared" si="10"/>
        <v>0.54000000000000026</v>
      </c>
      <c r="N45" s="19">
        <f t="shared" si="10"/>
        <v>0.56000000000000028</v>
      </c>
      <c r="O45" s="19">
        <f t="shared" si="10"/>
        <v>0.58000000000000018</v>
      </c>
      <c r="P45" s="19">
        <f t="shared" si="10"/>
        <v>0.6000000000000002</v>
      </c>
      <c r="Q45" s="19">
        <f t="shared" si="10"/>
        <v>0.62000000000000022</v>
      </c>
      <c r="R45" s="19">
        <f t="shared" si="10"/>
        <v>0.64000000000000024</v>
      </c>
      <c r="S45" s="19">
        <f t="shared" si="9"/>
        <v>0.66000000000000025</v>
      </c>
      <c r="T45" s="19">
        <f t="shared" si="8"/>
        <v>0.68000000000000027</v>
      </c>
      <c r="U45" s="19">
        <f t="shared" si="8"/>
        <v>0.70000000000000029</v>
      </c>
      <c r="V45" s="19">
        <f t="shared" si="8"/>
        <v>0.72000000000000031</v>
      </c>
      <c r="W45" s="19">
        <f t="shared" si="8"/>
        <v>0.74000000000000032</v>
      </c>
      <c r="X45" s="19">
        <f t="shared" si="8"/>
        <v>0.76000000000000034</v>
      </c>
      <c r="Y45" s="19">
        <f t="shared" si="8"/>
        <v>0.78000000000000036</v>
      </c>
      <c r="Z45" s="19">
        <f t="shared" si="8"/>
        <v>0.80000000000000038</v>
      </c>
      <c r="AA45" s="19">
        <f t="shared" si="8"/>
        <v>0.8200000000000004</v>
      </c>
      <c r="AB45" s="19">
        <f t="shared" si="8"/>
        <v>0.84000000000000041</v>
      </c>
      <c r="AC45" s="19">
        <f t="shared" si="8"/>
        <v>0.86000000000000043</v>
      </c>
      <c r="AD45" s="19">
        <f t="shared" si="8"/>
        <v>0.88000000000000045</v>
      </c>
      <c r="AE45" s="19">
        <f t="shared" si="8"/>
        <v>0.90000000000000047</v>
      </c>
      <c r="AF45" s="19">
        <f t="shared" si="8"/>
        <v>0.92000000000000048</v>
      </c>
      <c r="AG45" s="19">
        <f t="shared" si="8"/>
        <v>0.9400000000000005</v>
      </c>
    </row>
    <row r="46" spans="2:33" x14ac:dyDescent="0.3">
      <c r="B46" s="19" t="s">
        <v>122</v>
      </c>
      <c r="C46" s="19">
        <f t="shared" si="3"/>
        <v>3.700000000000002</v>
      </c>
      <c r="D46" s="19">
        <f t="shared" si="10"/>
        <v>0.37000000000000016</v>
      </c>
      <c r="E46" s="19">
        <f t="shared" si="10"/>
        <v>0.39000000000000018</v>
      </c>
      <c r="F46" s="19">
        <f t="shared" si="10"/>
        <v>0.4100000000000002</v>
      </c>
      <c r="G46" s="19">
        <f t="shared" si="10"/>
        <v>0.43000000000000022</v>
      </c>
      <c r="H46" s="19">
        <f t="shared" si="10"/>
        <v>0.45000000000000029</v>
      </c>
      <c r="I46" s="19">
        <f t="shared" si="10"/>
        <v>0.47000000000000031</v>
      </c>
      <c r="J46" s="19">
        <f t="shared" si="10"/>
        <v>0.49000000000000032</v>
      </c>
      <c r="K46" s="19">
        <f t="shared" si="10"/>
        <v>0.51000000000000023</v>
      </c>
      <c r="L46" s="19">
        <f t="shared" si="10"/>
        <v>0.53000000000000025</v>
      </c>
      <c r="M46" s="19">
        <f t="shared" si="10"/>
        <v>0.55000000000000027</v>
      </c>
      <c r="N46" s="19">
        <f t="shared" si="10"/>
        <v>0.57000000000000028</v>
      </c>
      <c r="O46" s="19">
        <f t="shared" si="10"/>
        <v>0.59000000000000019</v>
      </c>
      <c r="P46" s="19">
        <f t="shared" si="10"/>
        <v>0.61000000000000021</v>
      </c>
      <c r="Q46" s="19">
        <f t="shared" si="10"/>
        <v>0.63000000000000023</v>
      </c>
      <c r="R46" s="19">
        <f t="shared" si="10"/>
        <v>0.65000000000000024</v>
      </c>
      <c r="S46" s="19">
        <f t="shared" si="9"/>
        <v>0.67000000000000026</v>
      </c>
      <c r="T46" s="19">
        <f t="shared" si="8"/>
        <v>0.69000000000000028</v>
      </c>
      <c r="U46" s="19">
        <f t="shared" si="8"/>
        <v>0.7100000000000003</v>
      </c>
      <c r="V46" s="19">
        <f t="shared" si="8"/>
        <v>0.73000000000000032</v>
      </c>
      <c r="W46" s="19">
        <f t="shared" si="8"/>
        <v>0.75000000000000033</v>
      </c>
      <c r="X46" s="19">
        <f t="shared" si="8"/>
        <v>0.77000000000000035</v>
      </c>
      <c r="Y46" s="19">
        <f t="shared" si="8"/>
        <v>0.79000000000000037</v>
      </c>
      <c r="Z46" s="19">
        <f t="shared" si="8"/>
        <v>0.81000000000000039</v>
      </c>
      <c r="AA46" s="19">
        <f t="shared" si="8"/>
        <v>0.8300000000000004</v>
      </c>
      <c r="AB46" s="19">
        <f t="shared" si="8"/>
        <v>0.85000000000000042</v>
      </c>
      <c r="AC46" s="19">
        <f t="shared" si="8"/>
        <v>0.87000000000000044</v>
      </c>
      <c r="AD46" s="19">
        <f t="shared" si="8"/>
        <v>0.89000000000000046</v>
      </c>
      <c r="AE46" s="19">
        <f t="shared" si="8"/>
        <v>0.91000000000000048</v>
      </c>
      <c r="AF46" s="19">
        <f t="shared" si="8"/>
        <v>0.93000000000000049</v>
      </c>
      <c r="AG46" s="19">
        <f t="shared" si="8"/>
        <v>0.95000000000000051</v>
      </c>
    </row>
    <row r="47" spans="2:33" x14ac:dyDescent="0.3">
      <c r="B47" s="19" t="s">
        <v>123</v>
      </c>
      <c r="C47" s="19">
        <f t="shared" si="3"/>
        <v>3.800000000000002</v>
      </c>
      <c r="D47" s="19">
        <f t="shared" si="10"/>
        <v>0.38000000000000017</v>
      </c>
      <c r="E47" s="19">
        <f t="shared" si="10"/>
        <v>0.40000000000000019</v>
      </c>
      <c r="F47" s="19">
        <f t="shared" si="10"/>
        <v>0.42000000000000021</v>
      </c>
      <c r="G47" s="19">
        <f t="shared" si="10"/>
        <v>0.44000000000000022</v>
      </c>
      <c r="H47" s="19">
        <f t="shared" si="10"/>
        <v>0.4600000000000003</v>
      </c>
      <c r="I47" s="19">
        <f t="shared" si="10"/>
        <v>0.48000000000000032</v>
      </c>
      <c r="J47" s="19">
        <f t="shared" si="10"/>
        <v>0.50000000000000033</v>
      </c>
      <c r="K47" s="19">
        <f t="shared" si="10"/>
        <v>0.52000000000000024</v>
      </c>
      <c r="L47" s="19">
        <f t="shared" si="10"/>
        <v>0.54000000000000026</v>
      </c>
      <c r="M47" s="19">
        <f t="shared" si="10"/>
        <v>0.56000000000000028</v>
      </c>
      <c r="N47" s="19">
        <f t="shared" si="10"/>
        <v>0.58000000000000029</v>
      </c>
      <c r="O47" s="19">
        <f t="shared" si="10"/>
        <v>0.6000000000000002</v>
      </c>
      <c r="P47" s="19">
        <f t="shared" si="10"/>
        <v>0.62000000000000022</v>
      </c>
      <c r="Q47" s="19">
        <f t="shared" si="10"/>
        <v>0.64000000000000024</v>
      </c>
      <c r="R47" s="19">
        <f t="shared" si="10"/>
        <v>0.66000000000000025</v>
      </c>
      <c r="S47" s="19">
        <f t="shared" si="9"/>
        <v>0.68000000000000027</v>
      </c>
      <c r="T47" s="19">
        <f t="shared" si="8"/>
        <v>0.70000000000000029</v>
      </c>
      <c r="U47" s="19">
        <f t="shared" si="8"/>
        <v>0.72000000000000031</v>
      </c>
      <c r="V47" s="19">
        <f t="shared" si="8"/>
        <v>0.74000000000000032</v>
      </c>
      <c r="W47" s="19">
        <f t="shared" si="8"/>
        <v>0.76000000000000034</v>
      </c>
      <c r="X47" s="19">
        <f t="shared" si="8"/>
        <v>0.78000000000000036</v>
      </c>
      <c r="Y47" s="19">
        <f t="shared" si="8"/>
        <v>0.80000000000000038</v>
      </c>
      <c r="Z47" s="19">
        <f t="shared" si="8"/>
        <v>0.8200000000000004</v>
      </c>
      <c r="AA47" s="19">
        <f t="shared" si="8"/>
        <v>0.84000000000000041</v>
      </c>
      <c r="AB47" s="19">
        <f t="shared" si="8"/>
        <v>0.86000000000000043</v>
      </c>
      <c r="AC47" s="19">
        <f t="shared" si="8"/>
        <v>0.88000000000000045</v>
      </c>
      <c r="AD47" s="19">
        <f t="shared" si="8"/>
        <v>0.90000000000000047</v>
      </c>
      <c r="AE47" s="19">
        <f t="shared" si="8"/>
        <v>0.92000000000000048</v>
      </c>
      <c r="AF47" s="19">
        <f t="shared" si="8"/>
        <v>0.9400000000000005</v>
      </c>
      <c r="AG47" s="19">
        <f t="shared" si="8"/>
        <v>0.96000000000000052</v>
      </c>
    </row>
    <row r="48" spans="2:33" x14ac:dyDescent="0.3">
      <c r="B48" s="19" t="s">
        <v>124</v>
      </c>
      <c r="C48" s="19">
        <f t="shared" si="3"/>
        <v>3.9000000000000021</v>
      </c>
      <c r="D48" s="19">
        <f t="shared" si="10"/>
        <v>0.39000000000000018</v>
      </c>
      <c r="E48" s="19">
        <f t="shared" si="10"/>
        <v>0.4100000000000002</v>
      </c>
      <c r="F48" s="19">
        <f t="shared" si="10"/>
        <v>0.43000000000000022</v>
      </c>
      <c r="G48" s="19">
        <f t="shared" si="10"/>
        <v>0.45000000000000023</v>
      </c>
      <c r="H48" s="19">
        <f t="shared" si="10"/>
        <v>0.47000000000000031</v>
      </c>
      <c r="I48" s="19">
        <f t="shared" si="10"/>
        <v>0.49000000000000032</v>
      </c>
      <c r="J48" s="19">
        <f t="shared" si="10"/>
        <v>0.51000000000000034</v>
      </c>
      <c r="K48" s="19">
        <f t="shared" si="10"/>
        <v>0.53000000000000025</v>
      </c>
      <c r="L48" s="19">
        <f t="shared" si="10"/>
        <v>0.55000000000000027</v>
      </c>
      <c r="M48" s="19">
        <f t="shared" si="10"/>
        <v>0.57000000000000028</v>
      </c>
      <c r="N48" s="19">
        <f t="shared" si="10"/>
        <v>0.5900000000000003</v>
      </c>
      <c r="O48" s="19">
        <f t="shared" si="10"/>
        <v>0.61000000000000021</v>
      </c>
      <c r="P48" s="19">
        <f t="shared" si="10"/>
        <v>0.63000000000000023</v>
      </c>
      <c r="Q48" s="19">
        <f t="shared" si="10"/>
        <v>0.65000000000000024</v>
      </c>
      <c r="R48" s="19">
        <f t="shared" si="10"/>
        <v>0.67000000000000026</v>
      </c>
      <c r="S48" s="19">
        <f t="shared" si="9"/>
        <v>0.69000000000000028</v>
      </c>
      <c r="T48" s="19">
        <f t="shared" si="8"/>
        <v>0.7100000000000003</v>
      </c>
      <c r="U48" s="19">
        <f t="shared" si="8"/>
        <v>0.73000000000000032</v>
      </c>
      <c r="V48" s="19">
        <f t="shared" si="8"/>
        <v>0.75000000000000033</v>
      </c>
      <c r="W48" s="19">
        <f t="shared" si="8"/>
        <v>0.77000000000000035</v>
      </c>
      <c r="X48" s="19">
        <f t="shared" si="8"/>
        <v>0.79000000000000037</v>
      </c>
      <c r="Y48" s="19">
        <f t="shared" si="8"/>
        <v>0.81000000000000039</v>
      </c>
      <c r="Z48" s="19">
        <f t="shared" si="8"/>
        <v>0.8300000000000004</v>
      </c>
      <c r="AA48" s="19">
        <f t="shared" si="8"/>
        <v>0.85000000000000042</v>
      </c>
      <c r="AB48" s="19">
        <f t="shared" si="8"/>
        <v>0.87000000000000044</v>
      </c>
      <c r="AC48" s="19">
        <f t="shared" si="8"/>
        <v>0.89000000000000046</v>
      </c>
      <c r="AD48" s="19">
        <f t="shared" si="8"/>
        <v>0.91000000000000048</v>
      </c>
      <c r="AE48" s="19">
        <f t="shared" si="8"/>
        <v>0.93000000000000049</v>
      </c>
      <c r="AF48" s="19">
        <f t="shared" si="8"/>
        <v>0.95000000000000051</v>
      </c>
      <c r="AG48" s="19">
        <f t="shared" si="8"/>
        <v>0.97000000000000053</v>
      </c>
    </row>
    <row r="49" spans="1:33" x14ac:dyDescent="0.3">
      <c r="B49" s="19" t="s">
        <v>125</v>
      </c>
      <c r="C49" s="19">
        <f t="shared" si="3"/>
        <v>4.0000000000000018</v>
      </c>
      <c r="D49" s="19">
        <f t="shared" si="10"/>
        <v>0.40000000000000019</v>
      </c>
      <c r="E49" s="19">
        <f t="shared" si="10"/>
        <v>0.42000000000000021</v>
      </c>
      <c r="F49" s="19">
        <f t="shared" si="10"/>
        <v>0.44000000000000022</v>
      </c>
      <c r="G49" s="19">
        <f t="shared" si="10"/>
        <v>0.46000000000000024</v>
      </c>
      <c r="H49" s="19">
        <f t="shared" si="10"/>
        <v>0.48000000000000032</v>
      </c>
      <c r="I49" s="19">
        <f t="shared" si="10"/>
        <v>0.50000000000000033</v>
      </c>
      <c r="J49" s="19">
        <f t="shared" si="10"/>
        <v>0.52000000000000035</v>
      </c>
      <c r="K49" s="19">
        <f t="shared" si="10"/>
        <v>0.54000000000000026</v>
      </c>
      <c r="L49" s="19">
        <f t="shared" si="10"/>
        <v>0.56000000000000028</v>
      </c>
      <c r="M49" s="19">
        <f t="shared" si="10"/>
        <v>0.58000000000000029</v>
      </c>
      <c r="N49" s="19">
        <f t="shared" si="10"/>
        <v>0.60000000000000031</v>
      </c>
      <c r="O49" s="19">
        <f t="shared" si="10"/>
        <v>0.62000000000000022</v>
      </c>
      <c r="P49" s="19">
        <f t="shared" si="10"/>
        <v>0.64000000000000024</v>
      </c>
      <c r="Q49" s="19">
        <f t="shared" si="10"/>
        <v>0.66000000000000025</v>
      </c>
      <c r="R49" s="19">
        <f t="shared" si="10"/>
        <v>0.68000000000000027</v>
      </c>
      <c r="S49" s="19">
        <f t="shared" si="9"/>
        <v>0.70000000000000029</v>
      </c>
      <c r="T49" s="19">
        <f t="shared" si="8"/>
        <v>0.72000000000000031</v>
      </c>
      <c r="U49" s="19">
        <f t="shared" si="8"/>
        <v>0.74000000000000032</v>
      </c>
      <c r="V49" s="19">
        <f t="shared" si="8"/>
        <v>0.76000000000000034</v>
      </c>
      <c r="W49" s="19">
        <f t="shared" si="8"/>
        <v>0.78000000000000036</v>
      </c>
      <c r="X49" s="19">
        <f t="shared" si="8"/>
        <v>0.80000000000000038</v>
      </c>
      <c r="Y49" s="19">
        <f t="shared" si="8"/>
        <v>0.8200000000000004</v>
      </c>
      <c r="Z49" s="19">
        <f t="shared" si="8"/>
        <v>0.84000000000000041</v>
      </c>
      <c r="AA49" s="19">
        <f t="shared" si="8"/>
        <v>0.86000000000000043</v>
      </c>
      <c r="AB49" s="19">
        <f t="shared" si="8"/>
        <v>0.88000000000000045</v>
      </c>
      <c r="AC49" s="19">
        <f t="shared" si="8"/>
        <v>0.90000000000000047</v>
      </c>
      <c r="AD49" s="19">
        <f t="shared" si="8"/>
        <v>0.92000000000000048</v>
      </c>
      <c r="AE49" s="19">
        <f t="shared" si="8"/>
        <v>0.9400000000000005</v>
      </c>
      <c r="AF49" s="19">
        <f t="shared" si="8"/>
        <v>0.96000000000000052</v>
      </c>
      <c r="AG49" s="19">
        <f t="shared" si="8"/>
        <v>0.98000000000000054</v>
      </c>
    </row>
    <row r="50" spans="1:33" x14ac:dyDescent="0.3">
      <c r="B50" s="19" t="s">
        <v>126</v>
      </c>
      <c r="C50" s="19">
        <f t="shared" si="3"/>
        <v>4.1000000000000014</v>
      </c>
      <c r="D50" s="19">
        <f t="shared" si="10"/>
        <v>0.4100000000000002</v>
      </c>
      <c r="E50" s="19">
        <f t="shared" si="10"/>
        <v>0.43000000000000022</v>
      </c>
      <c r="F50" s="19">
        <f t="shared" si="10"/>
        <v>0.45000000000000023</v>
      </c>
      <c r="G50" s="19">
        <f t="shared" si="10"/>
        <v>0.47000000000000025</v>
      </c>
      <c r="H50" s="19">
        <f t="shared" si="10"/>
        <v>0.49000000000000032</v>
      </c>
      <c r="I50" s="19">
        <f t="shared" si="10"/>
        <v>0.51000000000000034</v>
      </c>
      <c r="J50" s="19">
        <f t="shared" si="10"/>
        <v>0.53000000000000036</v>
      </c>
      <c r="K50" s="19">
        <f t="shared" si="10"/>
        <v>0.55000000000000027</v>
      </c>
      <c r="L50" s="19">
        <f t="shared" si="10"/>
        <v>0.57000000000000028</v>
      </c>
      <c r="M50" s="19">
        <f t="shared" si="10"/>
        <v>0.5900000000000003</v>
      </c>
      <c r="N50" s="19">
        <f t="shared" si="10"/>
        <v>0.61000000000000032</v>
      </c>
      <c r="O50" s="19">
        <f t="shared" si="10"/>
        <v>0.63000000000000023</v>
      </c>
      <c r="P50" s="19">
        <f t="shared" si="10"/>
        <v>0.65000000000000024</v>
      </c>
      <c r="Q50" s="19">
        <f t="shared" si="10"/>
        <v>0.67000000000000026</v>
      </c>
      <c r="R50" s="19">
        <f t="shared" si="10"/>
        <v>0.69000000000000028</v>
      </c>
      <c r="S50" s="19">
        <f t="shared" si="9"/>
        <v>0.7100000000000003</v>
      </c>
      <c r="T50" s="19">
        <f t="shared" si="8"/>
        <v>0.73000000000000032</v>
      </c>
      <c r="U50" s="19">
        <f t="shared" si="8"/>
        <v>0.75000000000000033</v>
      </c>
      <c r="V50" s="19">
        <f t="shared" si="8"/>
        <v>0.77000000000000035</v>
      </c>
      <c r="W50" s="19">
        <f t="shared" si="8"/>
        <v>0.79000000000000037</v>
      </c>
      <c r="X50" s="19">
        <f t="shared" si="8"/>
        <v>0.81000000000000039</v>
      </c>
      <c r="Y50" s="19">
        <f t="shared" si="8"/>
        <v>0.8300000000000004</v>
      </c>
      <c r="Z50" s="19">
        <f t="shared" si="8"/>
        <v>0.85000000000000042</v>
      </c>
      <c r="AA50" s="19">
        <f t="shared" si="8"/>
        <v>0.87000000000000044</v>
      </c>
      <c r="AB50" s="19">
        <f t="shared" si="8"/>
        <v>0.89000000000000046</v>
      </c>
      <c r="AC50" s="19">
        <f t="shared" si="8"/>
        <v>0.91000000000000048</v>
      </c>
      <c r="AD50" s="19">
        <f t="shared" si="8"/>
        <v>0.93000000000000049</v>
      </c>
      <c r="AE50" s="19">
        <f t="shared" si="8"/>
        <v>0.95000000000000051</v>
      </c>
      <c r="AF50" s="19">
        <f t="shared" si="8"/>
        <v>0.97000000000000053</v>
      </c>
      <c r="AG50" s="19">
        <f t="shared" si="8"/>
        <v>0.99000000000000055</v>
      </c>
    </row>
    <row r="51" spans="1:33" x14ac:dyDescent="0.3">
      <c r="B51" s="19" t="s">
        <v>127</v>
      </c>
      <c r="C51" s="19">
        <f t="shared" si="3"/>
        <v>4.2000000000000011</v>
      </c>
      <c r="D51" s="19">
        <f t="shared" si="10"/>
        <v>0.42000000000000021</v>
      </c>
      <c r="E51" s="19">
        <f t="shared" si="10"/>
        <v>0.44000000000000022</v>
      </c>
      <c r="F51" s="19">
        <f t="shared" si="10"/>
        <v>0.46000000000000024</v>
      </c>
      <c r="G51" s="19">
        <f t="shared" si="10"/>
        <v>0.48000000000000026</v>
      </c>
      <c r="H51" s="19">
        <f t="shared" si="10"/>
        <v>0.50000000000000033</v>
      </c>
      <c r="I51" s="19">
        <f t="shared" si="10"/>
        <v>0.52000000000000035</v>
      </c>
      <c r="J51" s="19">
        <f t="shared" si="10"/>
        <v>0.54000000000000037</v>
      </c>
      <c r="K51" s="19">
        <f t="shared" si="10"/>
        <v>0.56000000000000028</v>
      </c>
      <c r="L51" s="19">
        <f t="shared" si="10"/>
        <v>0.58000000000000029</v>
      </c>
      <c r="M51" s="19">
        <f t="shared" si="10"/>
        <v>0.60000000000000031</v>
      </c>
      <c r="N51" s="19">
        <f t="shared" si="10"/>
        <v>0.62000000000000033</v>
      </c>
      <c r="O51" s="19">
        <f t="shared" si="10"/>
        <v>0.64000000000000024</v>
      </c>
      <c r="P51" s="19">
        <f t="shared" si="10"/>
        <v>0.66000000000000025</v>
      </c>
      <c r="Q51" s="19">
        <f t="shared" si="10"/>
        <v>0.68000000000000027</v>
      </c>
      <c r="R51" s="19">
        <f t="shared" si="10"/>
        <v>0.70000000000000029</v>
      </c>
      <c r="S51" s="19">
        <f t="shared" si="9"/>
        <v>0.72000000000000031</v>
      </c>
      <c r="T51" s="19">
        <f t="shared" si="8"/>
        <v>0.74000000000000032</v>
      </c>
      <c r="U51" s="19">
        <f t="shared" si="8"/>
        <v>0.76000000000000034</v>
      </c>
      <c r="V51" s="19">
        <f t="shared" si="8"/>
        <v>0.78000000000000036</v>
      </c>
      <c r="W51" s="19">
        <f t="shared" si="8"/>
        <v>0.80000000000000038</v>
      </c>
      <c r="X51" s="19">
        <f t="shared" si="8"/>
        <v>0.8200000000000004</v>
      </c>
      <c r="Y51" s="19">
        <f t="shared" si="8"/>
        <v>0.84000000000000041</v>
      </c>
      <c r="Z51" s="19">
        <f t="shared" si="8"/>
        <v>0.86000000000000043</v>
      </c>
      <c r="AA51" s="19">
        <f t="shared" si="8"/>
        <v>0.88000000000000045</v>
      </c>
      <c r="AB51" s="19">
        <f t="shared" si="8"/>
        <v>0.90000000000000047</v>
      </c>
      <c r="AC51" s="19">
        <f t="shared" si="8"/>
        <v>0.92000000000000048</v>
      </c>
      <c r="AD51" s="19">
        <f t="shared" si="8"/>
        <v>0.9400000000000005</v>
      </c>
      <c r="AE51" s="19">
        <f t="shared" si="8"/>
        <v>0.96000000000000052</v>
      </c>
      <c r="AF51" s="19">
        <f t="shared" si="8"/>
        <v>0.98000000000000054</v>
      </c>
      <c r="AG51" s="19">
        <f t="shared" si="8"/>
        <v>1.0000000000000004</v>
      </c>
    </row>
    <row r="52" spans="1:33" x14ac:dyDescent="0.3">
      <c r="B52" s="19" t="s">
        <v>128</v>
      </c>
      <c r="C52" s="19">
        <f t="shared" si="3"/>
        <v>4.3000000000000007</v>
      </c>
      <c r="D52" s="19">
        <f t="shared" si="10"/>
        <v>0.43000000000000022</v>
      </c>
      <c r="E52" s="19">
        <f t="shared" si="10"/>
        <v>0.45000000000000023</v>
      </c>
      <c r="F52" s="19">
        <f t="shared" si="10"/>
        <v>0.47000000000000025</v>
      </c>
      <c r="G52" s="19">
        <f t="shared" si="10"/>
        <v>0.49000000000000027</v>
      </c>
      <c r="H52" s="19">
        <f t="shared" si="10"/>
        <v>0.51000000000000034</v>
      </c>
      <c r="I52" s="19">
        <f t="shared" si="10"/>
        <v>0.53000000000000036</v>
      </c>
      <c r="J52" s="19">
        <f t="shared" si="10"/>
        <v>0.55000000000000038</v>
      </c>
      <c r="K52" s="19">
        <f t="shared" si="10"/>
        <v>0.57000000000000028</v>
      </c>
      <c r="L52" s="19">
        <f t="shared" si="10"/>
        <v>0.5900000000000003</v>
      </c>
      <c r="M52" s="19">
        <f t="shared" si="10"/>
        <v>0.61000000000000032</v>
      </c>
      <c r="N52" s="19">
        <f t="shared" si="10"/>
        <v>0.63000000000000034</v>
      </c>
      <c r="O52" s="19">
        <f t="shared" si="10"/>
        <v>0.65000000000000024</v>
      </c>
      <c r="P52" s="19">
        <f t="shared" si="10"/>
        <v>0.67000000000000026</v>
      </c>
      <c r="Q52" s="19">
        <f t="shared" si="10"/>
        <v>0.69000000000000028</v>
      </c>
      <c r="R52" s="19">
        <f t="shared" si="10"/>
        <v>0.7100000000000003</v>
      </c>
      <c r="S52" s="19">
        <f t="shared" si="9"/>
        <v>0.73000000000000032</v>
      </c>
      <c r="T52" s="19">
        <f t="shared" ref="T52:AG58" si="11">T51+0.01</f>
        <v>0.75000000000000033</v>
      </c>
      <c r="U52" s="19">
        <f t="shared" si="11"/>
        <v>0.77000000000000035</v>
      </c>
      <c r="V52" s="19">
        <f t="shared" si="11"/>
        <v>0.79000000000000037</v>
      </c>
      <c r="W52" s="19">
        <f t="shared" si="11"/>
        <v>0.81000000000000039</v>
      </c>
      <c r="X52" s="19">
        <f t="shared" si="11"/>
        <v>0.8300000000000004</v>
      </c>
      <c r="Y52" s="19">
        <f t="shared" si="11"/>
        <v>0.85000000000000042</v>
      </c>
      <c r="Z52" s="19">
        <f t="shared" si="11"/>
        <v>0.87000000000000044</v>
      </c>
      <c r="AA52" s="19">
        <f t="shared" si="11"/>
        <v>0.89000000000000046</v>
      </c>
      <c r="AB52" s="19">
        <f t="shared" si="11"/>
        <v>0.91000000000000048</v>
      </c>
      <c r="AC52" s="19">
        <f t="shared" si="11"/>
        <v>0.93000000000000049</v>
      </c>
      <c r="AD52" s="19">
        <f t="shared" si="11"/>
        <v>0.95000000000000051</v>
      </c>
      <c r="AE52" s="19">
        <f t="shared" si="11"/>
        <v>0.97000000000000053</v>
      </c>
      <c r="AF52" s="19">
        <f t="shared" si="11"/>
        <v>0.99000000000000055</v>
      </c>
      <c r="AG52" s="19">
        <f t="shared" si="11"/>
        <v>1.0100000000000005</v>
      </c>
    </row>
    <row r="53" spans="1:33" x14ac:dyDescent="0.3">
      <c r="B53" s="19" t="s">
        <v>129</v>
      </c>
      <c r="C53" s="19">
        <f t="shared" si="3"/>
        <v>4.4000000000000004</v>
      </c>
      <c r="D53" s="19">
        <f t="shared" si="10"/>
        <v>0.44000000000000022</v>
      </c>
      <c r="E53" s="19">
        <f t="shared" si="10"/>
        <v>0.46000000000000024</v>
      </c>
      <c r="F53" s="19">
        <f t="shared" si="10"/>
        <v>0.48000000000000026</v>
      </c>
      <c r="G53" s="19">
        <f t="shared" si="10"/>
        <v>0.50000000000000022</v>
      </c>
      <c r="H53" s="19">
        <f t="shared" si="10"/>
        <v>0.52000000000000035</v>
      </c>
      <c r="I53" s="19">
        <f t="shared" si="10"/>
        <v>0.54000000000000037</v>
      </c>
      <c r="J53" s="19">
        <f t="shared" si="10"/>
        <v>0.56000000000000039</v>
      </c>
      <c r="K53" s="19">
        <f t="shared" si="10"/>
        <v>0.58000000000000029</v>
      </c>
      <c r="L53" s="19">
        <f t="shared" si="10"/>
        <v>0.60000000000000031</v>
      </c>
      <c r="M53" s="19">
        <f t="shared" si="10"/>
        <v>0.62000000000000033</v>
      </c>
      <c r="N53" s="19">
        <f t="shared" si="10"/>
        <v>0.64000000000000035</v>
      </c>
      <c r="O53" s="19">
        <f t="shared" si="10"/>
        <v>0.66000000000000025</v>
      </c>
      <c r="P53" s="19">
        <f t="shared" si="10"/>
        <v>0.68000000000000027</v>
      </c>
      <c r="Q53" s="19">
        <f t="shared" si="10"/>
        <v>0.70000000000000029</v>
      </c>
      <c r="R53" s="19">
        <f t="shared" si="10"/>
        <v>0.72000000000000031</v>
      </c>
      <c r="S53" s="19">
        <f t="shared" si="9"/>
        <v>0.74000000000000032</v>
      </c>
      <c r="T53" s="19">
        <f t="shared" si="11"/>
        <v>0.76000000000000034</v>
      </c>
      <c r="U53" s="19">
        <f t="shared" si="11"/>
        <v>0.78000000000000036</v>
      </c>
      <c r="V53" s="19">
        <f t="shared" si="11"/>
        <v>0.80000000000000038</v>
      </c>
      <c r="W53" s="19">
        <f t="shared" si="11"/>
        <v>0.8200000000000004</v>
      </c>
      <c r="X53" s="19">
        <f t="shared" si="11"/>
        <v>0.84000000000000041</v>
      </c>
      <c r="Y53" s="19">
        <f t="shared" si="11"/>
        <v>0.86000000000000043</v>
      </c>
      <c r="Z53" s="19">
        <f t="shared" si="11"/>
        <v>0.88000000000000045</v>
      </c>
      <c r="AA53" s="19">
        <f t="shared" si="11"/>
        <v>0.90000000000000047</v>
      </c>
      <c r="AB53" s="19">
        <f t="shared" si="11"/>
        <v>0.92000000000000048</v>
      </c>
      <c r="AC53" s="19">
        <f t="shared" si="11"/>
        <v>0.9400000000000005</v>
      </c>
      <c r="AD53" s="19">
        <f t="shared" si="11"/>
        <v>0.96000000000000052</v>
      </c>
      <c r="AE53" s="19">
        <f t="shared" si="11"/>
        <v>0.98000000000000054</v>
      </c>
      <c r="AF53" s="19">
        <f t="shared" si="11"/>
        <v>1.0000000000000004</v>
      </c>
      <c r="AG53" s="19">
        <f t="shared" si="11"/>
        <v>1.0200000000000005</v>
      </c>
    </row>
    <row r="54" spans="1:33" x14ac:dyDescent="0.3">
      <c r="B54" s="19" t="s">
        <v>130</v>
      </c>
      <c r="C54" s="19">
        <f t="shared" si="3"/>
        <v>4.5</v>
      </c>
      <c r="D54" s="19">
        <f t="shared" si="10"/>
        <v>0.45000000000000023</v>
      </c>
      <c r="E54" s="19">
        <f t="shared" si="10"/>
        <v>0.47000000000000025</v>
      </c>
      <c r="F54" s="19">
        <f t="shared" si="10"/>
        <v>0.49000000000000027</v>
      </c>
      <c r="G54" s="19">
        <f t="shared" si="10"/>
        <v>0.51000000000000023</v>
      </c>
      <c r="H54" s="19">
        <f t="shared" si="10"/>
        <v>0.53000000000000036</v>
      </c>
      <c r="I54" s="19">
        <f t="shared" si="10"/>
        <v>0.55000000000000038</v>
      </c>
      <c r="J54" s="19">
        <f t="shared" si="10"/>
        <v>0.5700000000000004</v>
      </c>
      <c r="K54" s="19">
        <f t="shared" si="10"/>
        <v>0.5900000000000003</v>
      </c>
      <c r="L54" s="19">
        <f t="shared" si="10"/>
        <v>0.61000000000000032</v>
      </c>
      <c r="M54" s="19">
        <f t="shared" si="10"/>
        <v>0.63000000000000034</v>
      </c>
      <c r="N54" s="19">
        <f t="shared" si="10"/>
        <v>0.65000000000000036</v>
      </c>
      <c r="O54" s="19">
        <f t="shared" si="10"/>
        <v>0.67000000000000026</v>
      </c>
      <c r="P54" s="19">
        <f t="shared" si="10"/>
        <v>0.69000000000000028</v>
      </c>
      <c r="Q54" s="19">
        <f t="shared" si="10"/>
        <v>0.7100000000000003</v>
      </c>
      <c r="R54" s="19">
        <f t="shared" si="10"/>
        <v>0.73000000000000032</v>
      </c>
      <c r="S54" s="19">
        <f t="shared" si="9"/>
        <v>0.75000000000000033</v>
      </c>
      <c r="T54" s="19">
        <f t="shared" si="11"/>
        <v>0.77000000000000035</v>
      </c>
      <c r="U54" s="19">
        <f t="shared" si="11"/>
        <v>0.79000000000000037</v>
      </c>
      <c r="V54" s="19">
        <f t="shared" si="11"/>
        <v>0.81000000000000039</v>
      </c>
      <c r="W54" s="19">
        <f t="shared" si="11"/>
        <v>0.8300000000000004</v>
      </c>
      <c r="X54" s="19">
        <f t="shared" si="11"/>
        <v>0.85000000000000042</v>
      </c>
      <c r="Y54" s="19">
        <f t="shared" si="11"/>
        <v>0.87000000000000044</v>
      </c>
      <c r="Z54" s="19">
        <f t="shared" si="11"/>
        <v>0.89000000000000046</v>
      </c>
      <c r="AA54" s="19">
        <f t="shared" si="11"/>
        <v>0.91000000000000048</v>
      </c>
      <c r="AB54" s="19">
        <f t="shared" si="11"/>
        <v>0.93000000000000049</v>
      </c>
      <c r="AC54" s="19">
        <f t="shared" si="11"/>
        <v>0.95000000000000051</v>
      </c>
      <c r="AD54" s="19">
        <f t="shared" si="11"/>
        <v>0.97000000000000053</v>
      </c>
      <c r="AE54" s="19">
        <f t="shared" si="11"/>
        <v>0.99000000000000055</v>
      </c>
      <c r="AF54" s="19">
        <f t="shared" si="11"/>
        <v>1.0100000000000005</v>
      </c>
      <c r="AG54" s="19">
        <f t="shared" si="11"/>
        <v>1.0300000000000005</v>
      </c>
    </row>
    <row r="55" spans="1:33" x14ac:dyDescent="0.3">
      <c r="B55" s="19" t="s">
        <v>131</v>
      </c>
      <c r="C55" s="19">
        <f t="shared" si="3"/>
        <v>4.5999999999999996</v>
      </c>
      <c r="D55" s="19">
        <f t="shared" si="10"/>
        <v>0.46000000000000024</v>
      </c>
      <c r="E55" s="19">
        <f t="shared" si="10"/>
        <v>0.48000000000000026</v>
      </c>
      <c r="F55" s="19">
        <f t="shared" si="10"/>
        <v>0.50000000000000022</v>
      </c>
      <c r="G55" s="19">
        <f t="shared" si="10"/>
        <v>0.52000000000000024</v>
      </c>
      <c r="H55" s="19">
        <f t="shared" si="10"/>
        <v>0.54000000000000037</v>
      </c>
      <c r="I55" s="19">
        <f t="shared" si="10"/>
        <v>0.56000000000000039</v>
      </c>
      <c r="J55" s="19">
        <f t="shared" si="10"/>
        <v>0.5800000000000004</v>
      </c>
      <c r="K55" s="19">
        <f t="shared" si="10"/>
        <v>0.60000000000000031</v>
      </c>
      <c r="L55" s="19">
        <f t="shared" si="10"/>
        <v>0.62000000000000033</v>
      </c>
      <c r="M55" s="19">
        <f t="shared" si="10"/>
        <v>0.64000000000000035</v>
      </c>
      <c r="N55" s="19">
        <f t="shared" si="10"/>
        <v>0.66000000000000036</v>
      </c>
      <c r="O55" s="19">
        <f t="shared" si="10"/>
        <v>0.68000000000000027</v>
      </c>
      <c r="P55" s="19">
        <f t="shared" si="10"/>
        <v>0.70000000000000029</v>
      </c>
      <c r="Q55" s="19">
        <f t="shared" si="10"/>
        <v>0.72000000000000031</v>
      </c>
      <c r="R55" s="19">
        <f t="shared" si="10"/>
        <v>0.74000000000000032</v>
      </c>
      <c r="S55" s="19">
        <f t="shared" si="9"/>
        <v>0.76000000000000034</v>
      </c>
      <c r="T55" s="19">
        <f t="shared" si="11"/>
        <v>0.78000000000000036</v>
      </c>
      <c r="U55" s="19">
        <f t="shared" si="11"/>
        <v>0.80000000000000038</v>
      </c>
      <c r="V55" s="19">
        <f t="shared" si="11"/>
        <v>0.8200000000000004</v>
      </c>
      <c r="W55" s="19">
        <f t="shared" si="11"/>
        <v>0.84000000000000041</v>
      </c>
      <c r="X55" s="19">
        <f t="shared" si="11"/>
        <v>0.86000000000000043</v>
      </c>
      <c r="Y55" s="19">
        <f t="shared" si="11"/>
        <v>0.88000000000000045</v>
      </c>
      <c r="Z55" s="19">
        <f t="shared" si="11"/>
        <v>0.90000000000000047</v>
      </c>
      <c r="AA55" s="19">
        <f t="shared" si="11"/>
        <v>0.92000000000000048</v>
      </c>
      <c r="AB55" s="19">
        <f t="shared" si="11"/>
        <v>0.9400000000000005</v>
      </c>
      <c r="AC55" s="19">
        <f t="shared" si="11"/>
        <v>0.96000000000000052</v>
      </c>
      <c r="AD55" s="19">
        <f t="shared" si="11"/>
        <v>0.98000000000000054</v>
      </c>
      <c r="AE55" s="19">
        <f t="shared" si="11"/>
        <v>1.0000000000000004</v>
      </c>
      <c r="AF55" s="19">
        <f t="shared" si="11"/>
        <v>1.0200000000000005</v>
      </c>
      <c r="AG55" s="19">
        <f t="shared" si="11"/>
        <v>1.0400000000000005</v>
      </c>
    </row>
    <row r="56" spans="1:33" x14ac:dyDescent="0.3">
      <c r="B56" s="19" t="s">
        <v>132</v>
      </c>
      <c r="C56" s="19">
        <f t="shared" si="3"/>
        <v>4.6999999999999993</v>
      </c>
      <c r="D56" s="19">
        <f t="shared" si="10"/>
        <v>0.47000000000000025</v>
      </c>
      <c r="E56" s="19">
        <f t="shared" si="10"/>
        <v>0.49000000000000027</v>
      </c>
      <c r="F56" s="19">
        <f t="shared" si="10"/>
        <v>0.51000000000000023</v>
      </c>
      <c r="G56" s="19">
        <f t="shared" si="10"/>
        <v>0.53000000000000025</v>
      </c>
      <c r="H56" s="19">
        <f t="shared" si="10"/>
        <v>0.55000000000000038</v>
      </c>
      <c r="I56" s="19">
        <f t="shared" si="10"/>
        <v>0.5700000000000004</v>
      </c>
      <c r="J56" s="19">
        <f t="shared" si="10"/>
        <v>0.59000000000000041</v>
      </c>
      <c r="K56" s="19">
        <f t="shared" si="10"/>
        <v>0.61000000000000032</v>
      </c>
      <c r="L56" s="19">
        <f t="shared" si="10"/>
        <v>0.63000000000000034</v>
      </c>
      <c r="M56" s="19">
        <f t="shared" si="10"/>
        <v>0.65000000000000036</v>
      </c>
      <c r="N56" s="19">
        <f t="shared" si="10"/>
        <v>0.67000000000000037</v>
      </c>
      <c r="O56" s="19">
        <f t="shared" si="10"/>
        <v>0.69000000000000028</v>
      </c>
      <c r="P56" s="19">
        <f t="shared" si="10"/>
        <v>0.7100000000000003</v>
      </c>
      <c r="Q56" s="19">
        <f t="shared" si="10"/>
        <v>0.73000000000000032</v>
      </c>
      <c r="R56" s="19">
        <f t="shared" si="10"/>
        <v>0.75000000000000033</v>
      </c>
      <c r="S56" s="19">
        <f t="shared" si="9"/>
        <v>0.77000000000000035</v>
      </c>
      <c r="T56" s="19">
        <f t="shared" si="11"/>
        <v>0.79000000000000037</v>
      </c>
      <c r="U56" s="19">
        <f t="shared" si="11"/>
        <v>0.81000000000000039</v>
      </c>
      <c r="V56" s="19">
        <f t="shared" si="11"/>
        <v>0.8300000000000004</v>
      </c>
      <c r="W56" s="19">
        <f t="shared" si="11"/>
        <v>0.85000000000000042</v>
      </c>
      <c r="X56" s="19">
        <f t="shared" si="11"/>
        <v>0.87000000000000044</v>
      </c>
      <c r="Y56" s="19">
        <f t="shared" si="11"/>
        <v>0.89000000000000046</v>
      </c>
      <c r="Z56" s="19">
        <f t="shared" si="11"/>
        <v>0.91000000000000048</v>
      </c>
      <c r="AA56" s="19">
        <f t="shared" si="11"/>
        <v>0.93000000000000049</v>
      </c>
      <c r="AB56" s="19">
        <f t="shared" si="11"/>
        <v>0.95000000000000051</v>
      </c>
      <c r="AC56" s="19">
        <f t="shared" si="11"/>
        <v>0.97000000000000053</v>
      </c>
      <c r="AD56" s="19">
        <f t="shared" si="11"/>
        <v>0.99000000000000055</v>
      </c>
      <c r="AE56" s="19">
        <f t="shared" si="11"/>
        <v>1.0100000000000005</v>
      </c>
      <c r="AF56" s="19">
        <f t="shared" si="11"/>
        <v>1.0300000000000005</v>
      </c>
      <c r="AG56" s="19">
        <f t="shared" si="11"/>
        <v>1.0500000000000005</v>
      </c>
    </row>
    <row r="57" spans="1:33" x14ac:dyDescent="0.3">
      <c r="B57" s="19" t="s">
        <v>133</v>
      </c>
      <c r="C57" s="19">
        <f t="shared" si="3"/>
        <v>4.7999999999999989</v>
      </c>
      <c r="D57" s="19">
        <f t="shared" si="10"/>
        <v>0.48000000000000026</v>
      </c>
      <c r="E57" s="19">
        <f t="shared" si="10"/>
        <v>0.50000000000000022</v>
      </c>
      <c r="F57" s="19">
        <f t="shared" si="10"/>
        <v>0.52000000000000024</v>
      </c>
      <c r="G57" s="19">
        <f t="shared" si="10"/>
        <v>0.54000000000000026</v>
      </c>
      <c r="H57" s="19">
        <f t="shared" si="10"/>
        <v>0.56000000000000039</v>
      </c>
      <c r="I57" s="19">
        <f t="shared" si="10"/>
        <v>0.5800000000000004</v>
      </c>
      <c r="J57" s="19">
        <f t="shared" si="10"/>
        <v>0.60000000000000042</v>
      </c>
      <c r="K57" s="19">
        <f t="shared" si="10"/>
        <v>0.62000000000000033</v>
      </c>
      <c r="L57" s="19">
        <f t="shared" si="10"/>
        <v>0.64000000000000035</v>
      </c>
      <c r="M57" s="19">
        <f t="shared" si="10"/>
        <v>0.66000000000000036</v>
      </c>
      <c r="N57" s="19">
        <f t="shared" si="10"/>
        <v>0.68000000000000038</v>
      </c>
      <c r="O57" s="19">
        <f t="shared" si="10"/>
        <v>0.70000000000000029</v>
      </c>
      <c r="P57" s="19">
        <f t="shared" si="10"/>
        <v>0.72000000000000031</v>
      </c>
      <c r="Q57" s="19">
        <f t="shared" si="10"/>
        <v>0.74000000000000032</v>
      </c>
      <c r="R57" s="19">
        <f t="shared" si="10"/>
        <v>0.76000000000000034</v>
      </c>
      <c r="S57" s="19">
        <f t="shared" si="9"/>
        <v>0.78000000000000036</v>
      </c>
      <c r="T57" s="19">
        <f t="shared" si="11"/>
        <v>0.80000000000000038</v>
      </c>
      <c r="U57" s="19">
        <f t="shared" si="11"/>
        <v>0.8200000000000004</v>
      </c>
      <c r="V57" s="19">
        <f t="shared" si="11"/>
        <v>0.84000000000000041</v>
      </c>
      <c r="W57" s="19">
        <f t="shared" si="11"/>
        <v>0.86000000000000043</v>
      </c>
      <c r="X57" s="19">
        <f t="shared" si="11"/>
        <v>0.88000000000000045</v>
      </c>
      <c r="Y57" s="19">
        <f t="shared" si="11"/>
        <v>0.90000000000000047</v>
      </c>
      <c r="Z57" s="19">
        <f t="shared" si="11"/>
        <v>0.92000000000000048</v>
      </c>
      <c r="AA57" s="19">
        <f t="shared" si="11"/>
        <v>0.9400000000000005</v>
      </c>
      <c r="AB57" s="19">
        <f t="shared" si="11"/>
        <v>0.96000000000000052</v>
      </c>
      <c r="AC57" s="19">
        <f t="shared" si="11"/>
        <v>0.98000000000000054</v>
      </c>
      <c r="AD57" s="19">
        <f t="shared" si="11"/>
        <v>1.0000000000000004</v>
      </c>
      <c r="AE57" s="19">
        <f t="shared" si="11"/>
        <v>1.0200000000000005</v>
      </c>
      <c r="AF57" s="19">
        <f t="shared" si="11"/>
        <v>1.0400000000000005</v>
      </c>
      <c r="AG57" s="19">
        <f t="shared" si="11"/>
        <v>1.0600000000000005</v>
      </c>
    </row>
    <row r="58" spans="1:33" x14ac:dyDescent="0.3">
      <c r="B58" s="19" t="s">
        <v>134</v>
      </c>
      <c r="C58" s="19">
        <f t="shared" si="3"/>
        <v>4.8999999999999986</v>
      </c>
      <c r="D58" s="19">
        <f t="shared" si="10"/>
        <v>0.49000000000000027</v>
      </c>
      <c r="E58" s="19">
        <f t="shared" si="10"/>
        <v>0.51000000000000023</v>
      </c>
      <c r="F58" s="19">
        <f t="shared" si="10"/>
        <v>0.53000000000000025</v>
      </c>
      <c r="G58" s="19">
        <f t="shared" si="10"/>
        <v>0.55000000000000027</v>
      </c>
      <c r="H58" s="19">
        <f t="shared" si="10"/>
        <v>0.5700000000000004</v>
      </c>
      <c r="I58" s="19">
        <f t="shared" si="10"/>
        <v>0.59000000000000041</v>
      </c>
      <c r="J58" s="19">
        <f t="shared" si="10"/>
        <v>0.61000000000000043</v>
      </c>
      <c r="K58" s="19">
        <f t="shared" si="10"/>
        <v>0.63000000000000034</v>
      </c>
      <c r="L58" s="19">
        <f t="shared" si="10"/>
        <v>0.65000000000000036</v>
      </c>
      <c r="M58" s="19">
        <f t="shared" si="10"/>
        <v>0.67000000000000037</v>
      </c>
      <c r="N58" s="19">
        <f t="shared" si="10"/>
        <v>0.69000000000000039</v>
      </c>
      <c r="O58" s="19">
        <f t="shared" si="10"/>
        <v>0.7100000000000003</v>
      </c>
      <c r="P58" s="19">
        <f t="shared" si="10"/>
        <v>0.73000000000000032</v>
      </c>
      <c r="Q58" s="19">
        <f t="shared" si="10"/>
        <v>0.75000000000000033</v>
      </c>
      <c r="R58" s="19">
        <f t="shared" si="10"/>
        <v>0.77000000000000035</v>
      </c>
      <c r="S58" s="19">
        <f t="shared" si="9"/>
        <v>0.79000000000000037</v>
      </c>
      <c r="T58" s="19">
        <f t="shared" si="11"/>
        <v>0.81000000000000039</v>
      </c>
      <c r="U58" s="19">
        <f t="shared" si="11"/>
        <v>0.8300000000000004</v>
      </c>
      <c r="V58" s="19">
        <f t="shared" si="11"/>
        <v>0.85000000000000042</v>
      </c>
      <c r="W58" s="19">
        <f t="shared" si="11"/>
        <v>0.87000000000000044</v>
      </c>
      <c r="X58" s="19">
        <f t="shared" si="11"/>
        <v>0.89000000000000046</v>
      </c>
      <c r="Y58" s="19">
        <f t="shared" si="11"/>
        <v>0.91000000000000048</v>
      </c>
      <c r="Z58" s="19">
        <f t="shared" si="11"/>
        <v>0.93000000000000049</v>
      </c>
      <c r="AA58" s="19">
        <f t="shared" si="11"/>
        <v>0.95000000000000051</v>
      </c>
      <c r="AB58" s="19">
        <f t="shared" si="11"/>
        <v>0.97000000000000053</v>
      </c>
      <c r="AC58" s="19">
        <f t="shared" si="11"/>
        <v>0.99000000000000055</v>
      </c>
      <c r="AD58" s="19">
        <f t="shared" si="11"/>
        <v>1.0100000000000005</v>
      </c>
      <c r="AE58" s="19">
        <f t="shared" si="11"/>
        <v>1.0300000000000005</v>
      </c>
      <c r="AF58" s="19">
        <f t="shared" si="11"/>
        <v>1.0500000000000005</v>
      </c>
      <c r="AG58" s="19">
        <f t="shared" si="11"/>
        <v>1.0700000000000005</v>
      </c>
    </row>
    <row r="60" spans="1:33" x14ac:dyDescent="0.3">
      <c r="A60" s="30">
        <f>SUM(D60:AG60)</f>
        <v>3977.8812500000035</v>
      </c>
      <c r="B60" s="23" t="s">
        <v>135</v>
      </c>
      <c r="C60" s="23"/>
      <c r="D60" s="70">
        <f>SUMPRODUCT($C$10:$C$58,D$10:D$58)*D$7</f>
        <v>36.382500000000029</v>
      </c>
      <c r="E60" s="70">
        <f t="shared" ref="E60:AG60" si="12">SUMPRODUCT($C$10:$C$58,E$10:E$58)*E$7</f>
        <v>40.731250000000031</v>
      </c>
      <c r="F60" s="70">
        <f t="shared" si="12"/>
        <v>45.325000000000024</v>
      </c>
      <c r="G60" s="70">
        <f t="shared" si="12"/>
        <v>50.163750000000036</v>
      </c>
      <c r="H60" s="70">
        <f t="shared" si="12"/>
        <v>55.247500000000052</v>
      </c>
      <c r="I60" s="70">
        <f t="shared" si="12"/>
        <v>60.576250000000059</v>
      </c>
      <c r="J60" s="70">
        <f t="shared" si="12"/>
        <v>66.150000000000077</v>
      </c>
      <c r="K60" s="70">
        <f t="shared" si="12"/>
        <v>71.968750000000071</v>
      </c>
      <c r="L60" s="70">
        <f t="shared" si="12"/>
        <v>78.032500000000084</v>
      </c>
      <c r="M60" s="70">
        <f t="shared" si="12"/>
        <v>84.341250000000073</v>
      </c>
      <c r="N60" s="70">
        <f t="shared" si="12"/>
        <v>90.895000000000095</v>
      </c>
      <c r="O60" s="70">
        <f t="shared" si="12"/>
        <v>97.693750000000094</v>
      </c>
      <c r="P60" s="70">
        <f t="shared" si="12"/>
        <v>104.73750000000008</v>
      </c>
      <c r="Q60" s="70">
        <f t="shared" si="12"/>
        <v>112.02625000000009</v>
      </c>
      <c r="R60" s="70">
        <f t="shared" si="12"/>
        <v>119.5600000000001</v>
      </c>
      <c r="S60" s="70">
        <f t="shared" si="12"/>
        <v>127.33875000000009</v>
      </c>
      <c r="T60" s="70">
        <f t="shared" si="12"/>
        <v>135.36250000000015</v>
      </c>
      <c r="U60" s="70">
        <f t="shared" si="12"/>
        <v>143.63125000000016</v>
      </c>
      <c r="V60" s="70">
        <f t="shared" si="12"/>
        <v>152.14500000000015</v>
      </c>
      <c r="W60" s="70">
        <f t="shared" si="12"/>
        <v>160.90375000000017</v>
      </c>
      <c r="X60" s="70">
        <f t="shared" si="12"/>
        <v>169.90750000000017</v>
      </c>
      <c r="Y60" s="70">
        <f t="shared" si="12"/>
        <v>179.15625000000026</v>
      </c>
      <c r="Z60" s="70">
        <f t="shared" si="12"/>
        <v>188.65000000000018</v>
      </c>
      <c r="AA60" s="70">
        <f t="shared" si="12"/>
        <v>198.38875000000016</v>
      </c>
      <c r="AB60" s="70">
        <f t="shared" si="12"/>
        <v>208.37250000000017</v>
      </c>
      <c r="AC60" s="70">
        <f t="shared" si="12"/>
        <v>218.60125000000019</v>
      </c>
      <c r="AD60" s="70">
        <f t="shared" si="12"/>
        <v>229.07500000000022</v>
      </c>
      <c r="AE60" s="70">
        <f t="shared" si="12"/>
        <v>239.79375000000016</v>
      </c>
      <c r="AF60" s="70">
        <f t="shared" si="12"/>
        <v>250.75750000000019</v>
      </c>
      <c r="AG60" s="70">
        <f t="shared" si="12"/>
        <v>261.96625000000006</v>
      </c>
    </row>
  </sheetData>
  <mergeCells count="3">
    <mergeCell ref="B6:B7"/>
    <mergeCell ref="D9:AG9"/>
    <mergeCell ref="B4:W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0.79998168889431442"/>
  </sheetPr>
  <dimension ref="B2:R21"/>
  <sheetViews>
    <sheetView tabSelected="1" zoomScale="115" zoomScaleNormal="115" workbookViewId="0">
      <selection activeCell="E6" sqref="E6"/>
    </sheetView>
  </sheetViews>
  <sheetFormatPr defaultColWidth="9.109375" defaultRowHeight="14.4" x14ac:dyDescent="0.3"/>
  <cols>
    <col min="1" max="1" width="9.109375" style="1"/>
    <col min="2" max="2" width="13.109375" style="7" customWidth="1"/>
    <col min="3" max="3" width="19.109375" style="1" customWidth="1"/>
    <col min="4" max="4" width="15" style="1" customWidth="1"/>
    <col min="5" max="5" width="19.5546875" style="1" customWidth="1"/>
    <col min="6" max="6" width="20.109375" style="1" customWidth="1"/>
    <col min="7" max="7" width="16" style="1" customWidth="1"/>
    <col min="8" max="8" width="17.109375" style="1" customWidth="1"/>
    <col min="9" max="9" width="10.6640625" style="1" customWidth="1"/>
    <col min="10" max="10" width="14.44140625" style="1" customWidth="1"/>
    <col min="11" max="11" width="19.5546875" style="1" customWidth="1"/>
    <col min="12" max="12" width="9.109375" style="1"/>
    <col min="13" max="13" width="17.6640625" style="1" customWidth="1"/>
    <col min="14" max="16384" width="9.109375" style="1"/>
  </cols>
  <sheetData>
    <row r="2" spans="2:18" x14ac:dyDescent="0.3">
      <c r="B2" s="3" t="s">
        <v>168</v>
      </c>
      <c r="C2" s="14"/>
      <c r="I2" s="7"/>
    </row>
    <row r="3" spans="2:18" x14ac:dyDescent="0.3">
      <c r="B3" s="1"/>
      <c r="C3" s="7"/>
      <c r="I3" s="7"/>
    </row>
    <row r="4" spans="2:18" x14ac:dyDescent="0.3">
      <c r="B4" s="73" t="s">
        <v>163</v>
      </c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</row>
    <row r="6" spans="2:18" s="20" customFormat="1" ht="26.25" customHeight="1" x14ac:dyDescent="0.3">
      <c r="B6" s="74" t="s">
        <v>37</v>
      </c>
      <c r="C6" s="74"/>
      <c r="D6" s="74"/>
      <c r="E6" s="9"/>
      <c r="F6" s="74" t="s">
        <v>36</v>
      </c>
      <c r="G6" s="74"/>
      <c r="H6" s="9"/>
      <c r="I6" s="21"/>
      <c r="J6" s="21"/>
      <c r="K6" s="21"/>
      <c r="L6" s="21"/>
    </row>
    <row r="7" spans="2:18" x14ac:dyDescent="0.3">
      <c r="G7" s="4"/>
    </row>
    <row r="8" spans="2:18" x14ac:dyDescent="0.3">
      <c r="B8" s="13" t="s">
        <v>136</v>
      </c>
      <c r="C8" s="13" t="s">
        <v>46</v>
      </c>
      <c r="D8" s="13" t="s">
        <v>161</v>
      </c>
      <c r="F8" s="13" t="s">
        <v>4</v>
      </c>
      <c r="G8" s="13" t="s">
        <v>161</v>
      </c>
    </row>
    <row r="9" spans="2:18" x14ac:dyDescent="0.3">
      <c r="B9" s="11">
        <v>2020</v>
      </c>
      <c r="C9" s="11" t="s">
        <v>137</v>
      </c>
      <c r="D9" s="28">
        <f>IF(CONCATENATE(TRIM($B9)," ",TRIM($C9))=TRIM($F9),$G9,"")</f>
        <v>500</v>
      </c>
      <c r="F9" s="11" t="s">
        <v>138</v>
      </c>
      <c r="G9" s="27">
        <v>500</v>
      </c>
    </row>
    <row r="10" spans="2:18" x14ac:dyDescent="0.3">
      <c r="B10" s="11">
        <v>2020</v>
      </c>
      <c r="C10" s="11" t="s">
        <v>139</v>
      </c>
      <c r="D10" s="28">
        <f t="shared" ref="D10:D20" si="0">IF(CONCATENATE(TRIM($B10)," ",TRIM($C10))=TRIM($F10),$G10,"")</f>
        <v>650</v>
      </c>
      <c r="F10" s="11" t="s">
        <v>140</v>
      </c>
      <c r="G10" s="27">
        <f>G9+150</f>
        <v>650</v>
      </c>
    </row>
    <row r="11" spans="2:18" x14ac:dyDescent="0.3">
      <c r="B11" s="11">
        <v>2020</v>
      </c>
      <c r="C11" s="11" t="s">
        <v>141</v>
      </c>
      <c r="D11" s="28">
        <f t="shared" si="0"/>
        <v>800</v>
      </c>
      <c r="F11" s="11" t="s">
        <v>142</v>
      </c>
      <c r="G11" s="27">
        <f t="shared" ref="G11:G20" si="1">G10+150</f>
        <v>800</v>
      </c>
    </row>
    <row r="12" spans="2:18" x14ac:dyDescent="0.3">
      <c r="B12" s="11">
        <v>2020</v>
      </c>
      <c r="C12" s="11" t="s">
        <v>143</v>
      </c>
      <c r="D12" s="28">
        <f t="shared" si="0"/>
        <v>950</v>
      </c>
      <c r="F12" s="11" t="s">
        <v>144</v>
      </c>
      <c r="G12" s="27">
        <f t="shared" si="1"/>
        <v>950</v>
      </c>
    </row>
    <row r="13" spans="2:18" x14ac:dyDescent="0.3">
      <c r="B13" s="11">
        <v>2020</v>
      </c>
      <c r="C13" s="11" t="s">
        <v>145</v>
      </c>
      <c r="D13" s="28">
        <f t="shared" si="0"/>
        <v>1100</v>
      </c>
      <c r="F13" s="11" t="s">
        <v>146</v>
      </c>
      <c r="G13" s="27">
        <f t="shared" si="1"/>
        <v>1100</v>
      </c>
    </row>
    <row r="14" spans="2:18" x14ac:dyDescent="0.3">
      <c r="B14" s="11">
        <v>2020</v>
      </c>
      <c r="C14" s="11" t="s">
        <v>147</v>
      </c>
      <c r="D14" s="28">
        <f t="shared" si="0"/>
        <v>1250</v>
      </c>
      <c r="F14" s="11" t="s">
        <v>148</v>
      </c>
      <c r="G14" s="27">
        <f t="shared" si="1"/>
        <v>1250</v>
      </c>
    </row>
    <row r="15" spans="2:18" x14ac:dyDescent="0.3">
      <c r="B15" s="11">
        <v>2020</v>
      </c>
      <c r="C15" s="11" t="s">
        <v>149</v>
      </c>
      <c r="D15" s="28">
        <f t="shared" si="0"/>
        <v>1400</v>
      </c>
      <c r="F15" s="11" t="s">
        <v>150</v>
      </c>
      <c r="G15" s="27">
        <f t="shared" si="1"/>
        <v>1400</v>
      </c>
    </row>
    <row r="16" spans="2:18" x14ac:dyDescent="0.3">
      <c r="B16" s="11">
        <v>2020</v>
      </c>
      <c r="C16" s="11" t="s">
        <v>151</v>
      </c>
      <c r="D16" s="28">
        <f t="shared" si="0"/>
        <v>1550</v>
      </c>
      <c r="F16" s="11" t="s">
        <v>152</v>
      </c>
      <c r="G16" s="27">
        <f t="shared" si="1"/>
        <v>1550</v>
      </c>
    </row>
    <row r="17" spans="2:7" x14ac:dyDescent="0.3">
      <c r="B17" s="11">
        <v>2020</v>
      </c>
      <c r="C17" s="11" t="s">
        <v>153</v>
      </c>
      <c r="D17" s="28">
        <f t="shared" si="0"/>
        <v>1700</v>
      </c>
      <c r="F17" s="11" t="s">
        <v>154</v>
      </c>
      <c r="G17" s="27">
        <f t="shared" si="1"/>
        <v>1700</v>
      </c>
    </row>
    <row r="18" spans="2:7" x14ac:dyDescent="0.3">
      <c r="B18" s="11">
        <v>2020</v>
      </c>
      <c r="C18" s="11" t="s">
        <v>155</v>
      </c>
      <c r="D18" s="28">
        <f t="shared" si="0"/>
        <v>1850</v>
      </c>
      <c r="F18" s="11" t="s">
        <v>156</v>
      </c>
      <c r="G18" s="27">
        <f t="shared" si="1"/>
        <v>1850</v>
      </c>
    </row>
    <row r="19" spans="2:7" x14ac:dyDescent="0.3">
      <c r="B19" s="11">
        <v>2020</v>
      </c>
      <c r="C19" s="11" t="s">
        <v>157</v>
      </c>
      <c r="D19" s="28">
        <f t="shared" si="0"/>
        <v>2000</v>
      </c>
      <c r="F19" s="11" t="s">
        <v>158</v>
      </c>
      <c r="G19" s="27">
        <f t="shared" si="1"/>
        <v>2000</v>
      </c>
    </row>
    <row r="20" spans="2:7" x14ac:dyDescent="0.3">
      <c r="B20" s="11">
        <v>2020</v>
      </c>
      <c r="C20" s="11" t="s">
        <v>159</v>
      </c>
      <c r="D20" s="28">
        <f t="shared" si="0"/>
        <v>2150</v>
      </c>
      <c r="F20" s="11" t="s">
        <v>160</v>
      </c>
      <c r="G20" s="27">
        <f t="shared" si="1"/>
        <v>2150</v>
      </c>
    </row>
    <row r="21" spans="2:7" x14ac:dyDescent="0.3">
      <c r="B21" s="11" t="s">
        <v>164</v>
      </c>
      <c r="C21" s="11"/>
      <c r="D21" s="29">
        <f>SUM(D9:D20)</f>
        <v>15900</v>
      </c>
    </row>
  </sheetData>
  <mergeCells count="3">
    <mergeCell ref="B4:R4"/>
    <mergeCell ref="B6:D6"/>
    <mergeCell ref="F6:G6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</vt:i4>
      </vt:variant>
    </vt:vector>
  </HeadingPairs>
  <TitlesOfParts>
    <vt:vector size="8" baseType="lpstr">
      <vt:lpstr>1</vt:lpstr>
      <vt:lpstr>1.1</vt:lpstr>
      <vt:lpstr>2</vt:lpstr>
      <vt:lpstr>3</vt:lpstr>
      <vt:lpstr>4</vt:lpstr>
      <vt:lpstr>5</vt:lpstr>
      <vt:lpstr>6</vt:lpstr>
      <vt:lpstr>Отчёт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2024-11-27T06:52:37Z</dcterms:created>
  <dcterms:modified xsi:type="dcterms:W3CDTF">2024-11-27T06:52:49Z</dcterms:modified>
</cp:coreProperties>
</file>