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904"/>
  </bookViews>
  <sheets>
    <sheet name="1" sheetId="6" r:id="rId1"/>
    <sheet name="2" sheetId="2" r:id="rId2"/>
    <sheet name="3" sheetId="3" r:id="rId3"/>
  </sheets>
  <definedNames>
    <definedName name="solver_adj" localSheetId="2" hidden="1">'3'!$G$8:$G$22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'3'!$G$7</definedName>
    <definedName name="solver_lhs2" localSheetId="2" hidden="1">'3'!$G$8:$G$22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'3'!$C$7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20000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L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8" i="6"/>
  <c r="E35" i="2"/>
  <c r="E36" i="2"/>
  <c r="E37" i="2"/>
  <c r="E38" i="2"/>
  <c r="E39" i="2"/>
  <c r="E40" i="2"/>
  <c r="E41" i="2"/>
  <c r="E42" i="2"/>
  <c r="E43" i="2"/>
  <c r="E44" i="2" l="1"/>
  <c r="F29" i="6"/>
  <c r="F28" i="6"/>
  <c r="G28" i="6" s="1"/>
  <c r="F27" i="6"/>
  <c r="F26" i="6"/>
  <c r="G26" i="6" s="1"/>
  <c r="F25" i="6"/>
  <c r="F24" i="6"/>
  <c r="G24" i="6" s="1"/>
  <c r="F23" i="6"/>
  <c r="F22" i="6"/>
  <c r="G22" i="6" s="1"/>
  <c r="F21" i="6"/>
  <c r="F20" i="6"/>
  <c r="G20" i="6" s="1"/>
  <c r="F19" i="6"/>
  <c r="F18" i="6"/>
  <c r="G18" i="6" s="1"/>
  <c r="F17" i="6"/>
  <c r="F16" i="6"/>
  <c r="G16" i="6" s="1"/>
  <c r="F15" i="6"/>
  <c r="F14" i="6"/>
  <c r="G14" i="6" s="1"/>
  <c r="F13" i="6"/>
  <c r="F12" i="6"/>
  <c r="G12" i="6" s="1"/>
  <c r="F11" i="6"/>
  <c r="F10" i="6"/>
  <c r="G10" i="6" s="1"/>
  <c r="F9" i="6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F8" i="6"/>
  <c r="G8" i="6" l="1"/>
  <c r="G11" i="6"/>
  <c r="G15" i="6"/>
  <c r="G19" i="6"/>
  <c r="G23" i="6"/>
  <c r="G27" i="6"/>
  <c r="G9" i="6"/>
  <c r="G13" i="6"/>
  <c r="G17" i="6"/>
  <c r="G21" i="6"/>
  <c r="G25" i="6"/>
  <c r="G29" i="6"/>
  <c r="E22" i="3" l="1"/>
  <c r="D22" i="3"/>
  <c r="C22" i="3" s="1"/>
  <c r="E21" i="3"/>
  <c r="D21" i="3"/>
  <c r="C21" i="3" s="1"/>
  <c r="E20" i="3"/>
  <c r="D20" i="3"/>
  <c r="C20" i="3" s="1"/>
  <c r="E19" i="3"/>
  <c r="D19" i="3"/>
  <c r="C19" i="3" s="1"/>
  <c r="E18" i="3"/>
  <c r="D18" i="3"/>
  <c r="C18" i="3" s="1"/>
  <c r="E17" i="3"/>
  <c r="D17" i="3"/>
  <c r="C17" i="3" s="1"/>
  <c r="E16" i="3"/>
  <c r="D16" i="3"/>
  <c r="C16" i="3" s="1"/>
  <c r="E15" i="3"/>
  <c r="D15" i="3"/>
  <c r="C15" i="3" s="1"/>
  <c r="E14" i="3"/>
  <c r="D14" i="3"/>
  <c r="C14" i="3" s="1"/>
  <c r="E13" i="3"/>
  <c r="D13" i="3"/>
  <c r="C13" i="3" s="1"/>
  <c r="E12" i="3"/>
  <c r="D12" i="3"/>
  <c r="C12" i="3" s="1"/>
  <c r="E11" i="3"/>
  <c r="D11" i="3"/>
  <c r="C11" i="3" s="1"/>
  <c r="E10" i="3"/>
  <c r="D10" i="3"/>
  <c r="C10" i="3" s="1"/>
  <c r="E9" i="3"/>
  <c r="D9" i="3"/>
  <c r="C9" i="3" s="1"/>
  <c r="E8" i="3"/>
  <c r="D8" i="3"/>
  <c r="C8" i="3" s="1"/>
  <c r="C7" i="3" l="1"/>
  <c r="E7" i="3"/>
</calcChain>
</file>

<file path=xl/sharedStrings.xml><?xml version="1.0" encoding="utf-8"?>
<sst xmlns="http://schemas.openxmlformats.org/spreadsheetml/2006/main" count="165" uniqueCount="69">
  <si>
    <t>Февраль</t>
  </si>
  <si>
    <t>Группа</t>
  </si>
  <si>
    <t>SKU</t>
  </si>
  <si>
    <t>Январь</t>
  </si>
  <si>
    <t>Вал маржи</t>
  </si>
  <si>
    <t>Маржа на единицу</t>
  </si>
  <si>
    <t>Выручка</t>
  </si>
  <si>
    <t>Цена</t>
  </si>
  <si>
    <t>Количество</t>
  </si>
  <si>
    <t>Себестоимость ед.</t>
  </si>
  <si>
    <t>SKU 1</t>
  </si>
  <si>
    <t>SKU 2</t>
  </si>
  <si>
    <t>SKU 3</t>
  </si>
  <si>
    <t>SKU 4</t>
  </si>
  <si>
    <t>SKU 5</t>
  </si>
  <si>
    <t>SKU 6</t>
  </si>
  <si>
    <t>SKU 7</t>
  </si>
  <si>
    <t>SKU 8</t>
  </si>
  <si>
    <t>SKU 9</t>
  </si>
  <si>
    <t>SKU 10</t>
  </si>
  <si>
    <t>SKU 11</t>
  </si>
  <si>
    <t>SKU 12</t>
  </si>
  <si>
    <t>SKU 13</t>
  </si>
  <si>
    <t>SKU 14</t>
  </si>
  <si>
    <t>SKU 15</t>
  </si>
  <si>
    <t>Код</t>
  </si>
  <si>
    <t>План</t>
  </si>
  <si>
    <t>Факт</t>
  </si>
  <si>
    <t>Откл</t>
  </si>
  <si>
    <t>Перевыполнение плана на 100 или достижение объема более 2000</t>
  </si>
  <si>
    <t>План не превышает 3000</t>
  </si>
  <si>
    <t>Задание 1:</t>
  </si>
  <si>
    <t>Выполнено (да/нет)</t>
  </si>
  <si>
    <t>При помощи логических функций проанализируйте данные, заполнив столбцы H-L</t>
  </si>
  <si>
    <t>Задание 2:</t>
  </si>
  <si>
    <t>Используя связку функций ИНДЕКС  и ПОИСКПОЗ заполните результирующую таблицу данными из исходной</t>
  </si>
  <si>
    <t>Исходная таблица</t>
  </si>
  <si>
    <t>Месяц</t>
  </si>
  <si>
    <t>Значение</t>
  </si>
  <si>
    <t>Задание 3:</t>
  </si>
  <si>
    <t>Используя надстройку Поиск решения найдите такой ассортимент при котором Вал маржи будет максимальным, но количество суммарно не будет превышать 20 000</t>
  </si>
  <si>
    <t>Результирующая таблица</t>
  </si>
  <si>
    <t>Количество SKU по фруктам, превысивших план</t>
  </si>
  <si>
    <t>Выполнено по овощам</t>
  </si>
  <si>
    <t>Фрукты</t>
  </si>
  <si>
    <t>Овощи</t>
  </si>
  <si>
    <t>Яблоки</t>
  </si>
  <si>
    <t>Груши</t>
  </si>
  <si>
    <t>Апельсины</t>
  </si>
  <si>
    <t>Мандарины</t>
  </si>
  <si>
    <t>Черешня</t>
  </si>
  <si>
    <t>Арбуз</t>
  </si>
  <si>
    <t>Виноград</t>
  </si>
  <si>
    <t>Вишня</t>
  </si>
  <si>
    <t>Салат</t>
  </si>
  <si>
    <t>Перец</t>
  </si>
  <si>
    <t>Огурцы</t>
  </si>
  <si>
    <t>Оливки</t>
  </si>
  <si>
    <t>Маслины</t>
  </si>
  <si>
    <t>Горошек</t>
  </si>
  <si>
    <t>Кукуруза</t>
  </si>
  <si>
    <t>Баклажаны</t>
  </si>
  <si>
    <t>Кабачки</t>
  </si>
  <si>
    <t>Помидоры</t>
  </si>
  <si>
    <t>Капуста</t>
  </si>
  <si>
    <t>Морковь</t>
  </si>
  <si>
    <t>Дыня</t>
  </si>
  <si>
    <t>Маракуйя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</si>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</sst>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2"/>
      <color rgb="FF000000"/>
      <name val="Verdana"/>
      <family val="2"/>
      <charset val="204"/>
    </font>
    <font>
      <b/>
      <sz val="14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3" fillId="3" borderId="0" xfId="0" applyFont="1" applyFill="1"/>
    <xf numFmtId="0" fontId="0" fillId="3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3" fontId="0" fillId="3" borderId="2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3" fontId="0" fillId="4" borderId="2" xfId="0" applyNumberForma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0" fillId="0" borderId="2" xfId="0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0" borderId="7" xfId="0" applyFill="1" applyBorder="1" applyAlignment="1">
      <alignment horizontal="center" vertical="center"/>
    </xf>
    <xf numFmtId="0" fontId="0" fillId="3" borderId="11" xfId="0" applyFill="1" applyBorder="1"/>
    <xf numFmtId="0" fontId="0" fillId="3" borderId="4" xfId="0" applyFill="1" applyBorder="1"/>
    <xf numFmtId="0" fontId="0" fillId="0" borderId="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3" fontId="0" fillId="7" borderId="7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 vertical="center"/>
    </xf>
    <xf numFmtId="3" fontId="3" fillId="8" borderId="5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</cellXfs>
  <cellStyles count="2">
    <cellStyle name="Обычный" xfId="0" builtinId="0"/>
    <cellStyle name="Примечание" xfId="1" builtinId="10"/>
  </cellStyles>
  <dxfs count="23">
    <dxf>
      <font>
        <b/>
        <i val="0"/>
        <color auto="1"/>
      </font>
      <fill>
        <patternFill>
          <fgColor auto="1"/>
          <bgColor theme="9" tint="0.59996337778862885"/>
        </patternFill>
      </fill>
    </dxf>
    <dxf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8:E30" totalsRowShown="0" headerRowDxfId="20" headerRowBorderDxfId="19" tableBorderDxfId="18" totalsRowBorderDxfId="17">
  <autoFilter ref="B8:E30"/>
  <tableColumns count="4">
    <tableColumn id="1" name="Группа" dataDxfId="16"/>
    <tableColumn id="2" name="SKU" dataDxfId="15"/>
    <tableColumn id="3" name="Январь" dataDxfId="14"/>
    <tableColumn id="4" name="Февраль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34:E44" totalsRowCount="1" headerRowDxfId="12" headerRowBorderDxfId="11" tableBorderDxfId="10" totalsRowBorderDxfId="9" headerRowCellStyle="Примечание">
  <autoFilter ref="B34:E43"/>
  <tableColumns count="4">
    <tableColumn id="1" name="Группа" totalsRowLabel="Итог" dataDxfId="8" totalsRowDxfId="7"/>
    <tableColumn id="2" name="SKU" dataDxfId="6" totalsRowDxfId="5"/>
    <tableColumn id="3" name="Месяц" dataDxfId="4" totalsRowDxfId="3"/>
    <tableColumn id="4" name="Значение" totalsRowFunction="sum" dataDxfId="2" totalsRowDxfId="1">
      <calculatedColumnFormula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L29"/>
  <sheetViews>
    <sheetView tabSelected="1" zoomScaleNormal="100" workbookViewId="0">
      <selection activeCell="B5" sqref="B5"/>
    </sheetView>
  </sheetViews>
  <sheetFormatPr defaultColWidth="9.109375" defaultRowHeight="14.4" x14ac:dyDescent="0.3"/>
  <cols>
    <col min="1" max="1" width="3.6640625" style="1" customWidth="1"/>
    <col min="2" max="2" width="13" style="1" customWidth="1"/>
    <col min="3" max="3" width="24.44140625" style="1" bestFit="1" customWidth="1"/>
    <col min="4" max="4" width="79.33203125" style="1" bestFit="1" customWidth="1"/>
    <col min="5" max="7" width="9.109375" style="1"/>
    <col min="8" max="8" width="11.88671875" style="1" customWidth="1"/>
    <col min="9" max="9" width="13.6640625" style="1" customWidth="1"/>
    <col min="10" max="10" width="20.5546875" style="1" customWidth="1"/>
    <col min="11" max="11" width="15.109375" style="1" customWidth="1"/>
    <col min="12" max="12" width="20.109375" style="1" customWidth="1"/>
    <col min="13" max="13" width="6.88671875" style="1" customWidth="1"/>
    <col min="14" max="16384" width="9.109375" style="1"/>
  </cols>
  <sheetData>
    <row r="2" spans="2:12" x14ac:dyDescent="0.3">
      <c r="B2" s="4" t="s">
        <v>31</v>
      </c>
    </row>
    <row r="4" spans="2:12" ht="20.399999999999999" customHeight="1" x14ac:dyDescent="0.3">
      <c r="B4" s="41" t="s">
        <v>33</v>
      </c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2:12" ht="18" customHeight="1" x14ac:dyDescent="0.3">
      <c r="B5" s="6"/>
      <c r="C5" s="6"/>
      <c r="D5" s="6"/>
      <c r="E5" s="6"/>
      <c r="F5" s="6"/>
      <c r="G5" s="6"/>
    </row>
    <row r="6" spans="2:12" ht="18" x14ac:dyDescent="0.35">
      <c r="H6" s="13">
        <v>1</v>
      </c>
      <c r="I6" s="13">
        <v>2</v>
      </c>
      <c r="J6" s="14">
        <v>3</v>
      </c>
      <c r="K6" s="14">
        <v>4</v>
      </c>
      <c r="L6" s="14">
        <v>5</v>
      </c>
    </row>
    <row r="7" spans="2:12" ht="69.75" customHeight="1" x14ac:dyDescent="0.3">
      <c r="B7" s="10" t="s">
        <v>25</v>
      </c>
      <c r="C7" s="10" t="s">
        <v>1</v>
      </c>
      <c r="D7" s="10" t="s">
        <v>2</v>
      </c>
      <c r="E7" s="10" t="s">
        <v>26</v>
      </c>
      <c r="F7" s="10" t="s">
        <v>27</v>
      </c>
      <c r="G7" s="10" t="s">
        <v>28</v>
      </c>
      <c r="H7" s="11" t="s">
        <v>32</v>
      </c>
      <c r="I7" s="11" t="s">
        <v>43</v>
      </c>
      <c r="J7" s="12" t="s">
        <v>29</v>
      </c>
      <c r="K7" s="12" t="s">
        <v>30</v>
      </c>
      <c r="L7" s="12" t="s">
        <v>42</v>
      </c>
    </row>
    <row r="8" spans="2:12" x14ac:dyDescent="0.3">
      <c r="B8" s="3">
        <v>100000001</v>
      </c>
      <c r="C8" s="2" t="s">
        <v>44</v>
      </c>
      <c r="D8" s="2" t="s">
        <v>46</v>
      </c>
      <c r="E8" s="7">
        <v>2000</v>
      </c>
      <c r="F8" s="7">
        <f>E8+300</f>
        <v>2300</v>
      </c>
      <c r="G8" s="7">
        <f>F8-E8</f>
        <v>300</v>
      </c>
      <c r="H8" s="9" t="str">
        <f>IFERROR(IF($G8&gt;=0,"да","нет"),"")</f>
        <v>да</v>
      </c>
      <c r="I8" s="9" t="str">
        <f>IF(AND(C8="Овощи",$G8&gt;=0),"да",IF(AND(C8="Овощи",$G8&lt;0),"нет","-"))</f>
        <v>-</v>
      </c>
      <c r="J8" s="9" t="str">
        <f>IF(OR($G8=100,$F8&gt;2000),"да","нет")</f>
        <v>да</v>
      </c>
      <c r="K8" s="9" t="str">
        <f>IF($E8&lt;=3000,"да","нет")</f>
        <v>да</v>
      </c>
      <c r="L8" s="39">
        <f>COUNTIFS($C$8:$C$29,"Фрукты",$G$8:$G$29,"&gt;0")</f>
        <v>5</v>
      </c>
    </row>
    <row r="9" spans="2:12" x14ac:dyDescent="0.3">
      <c r="B9" s="3">
        <f>B8+1</f>
        <v>100000002</v>
      </c>
      <c r="C9" s="2" t="s">
        <v>44</v>
      </c>
      <c r="D9" s="2" t="s">
        <v>47</v>
      </c>
      <c r="E9" s="7">
        <v>2100</v>
      </c>
      <c r="F9" s="7">
        <f>E9-300</f>
        <v>1800</v>
      </c>
      <c r="G9" s="7">
        <f t="shared" ref="G9:G29" si="0">F9-E9</f>
        <v>-300</v>
      </c>
      <c r="H9" s="9" t="str">
        <f t="shared" ref="H9:H29" si="1">IFERROR(IF($G9&gt;=0,"да","нет"),"")</f>
        <v>нет</v>
      </c>
      <c r="I9" s="9" t="str">
        <f t="shared" ref="I9:I29" si="2">IF(AND(C9="Овощи",$G9&gt;=0),"да",IF(AND(C9="Овощи",$G9&lt;0),"нет","-"))</f>
        <v>-</v>
      </c>
      <c r="J9" s="9" t="str">
        <f t="shared" ref="J9:J29" si="3">IF(OR($G9=100,$F9&gt;2000),"да","нет")</f>
        <v>нет</v>
      </c>
      <c r="K9" s="9" t="str">
        <f t="shared" ref="K9:K29" si="4">IF($E9&lt;=3000,"да","нет")</f>
        <v>да</v>
      </c>
    </row>
    <row r="10" spans="2:12" x14ac:dyDescent="0.3">
      <c r="B10" s="3">
        <f t="shared" ref="B10:B29" si="5">B9+1</f>
        <v>100000003</v>
      </c>
      <c r="C10" s="2" t="s">
        <v>44</v>
      </c>
      <c r="D10" s="2" t="s">
        <v>48</v>
      </c>
      <c r="E10" s="7">
        <v>2200</v>
      </c>
      <c r="F10" s="7">
        <f t="shared" ref="F10" si="6">E10+300</f>
        <v>2500</v>
      </c>
      <c r="G10" s="7">
        <f t="shared" si="0"/>
        <v>300</v>
      </c>
      <c r="H10" s="9" t="str">
        <f t="shared" si="1"/>
        <v>да</v>
      </c>
      <c r="I10" s="9" t="str">
        <f t="shared" si="2"/>
        <v>-</v>
      </c>
      <c r="J10" s="9" t="str">
        <f t="shared" si="3"/>
        <v>да</v>
      </c>
      <c r="K10" s="9" t="str">
        <f t="shared" si="4"/>
        <v>да</v>
      </c>
    </row>
    <row r="11" spans="2:12" x14ac:dyDescent="0.3">
      <c r="B11" s="3">
        <f t="shared" si="5"/>
        <v>100000004</v>
      </c>
      <c r="C11" s="2" t="s">
        <v>44</v>
      </c>
      <c r="D11" s="2" t="s">
        <v>49</v>
      </c>
      <c r="E11" s="7">
        <v>2300</v>
      </c>
      <c r="F11" s="7">
        <f t="shared" ref="F11" si="7">E11-300</f>
        <v>2000</v>
      </c>
      <c r="G11" s="7">
        <f t="shared" si="0"/>
        <v>-300</v>
      </c>
      <c r="H11" s="9" t="str">
        <f t="shared" si="1"/>
        <v>нет</v>
      </c>
      <c r="I11" s="9" t="str">
        <f t="shared" si="2"/>
        <v>-</v>
      </c>
      <c r="J11" s="9" t="str">
        <f t="shared" si="3"/>
        <v>нет</v>
      </c>
      <c r="K11" s="9" t="str">
        <f t="shared" si="4"/>
        <v>да</v>
      </c>
    </row>
    <row r="12" spans="2:12" x14ac:dyDescent="0.3">
      <c r="B12" s="3">
        <f t="shared" si="5"/>
        <v>100000005</v>
      </c>
      <c r="C12" s="2" t="s">
        <v>44</v>
      </c>
      <c r="D12" s="2" t="s">
        <v>50</v>
      </c>
      <c r="E12" s="7">
        <v>2400</v>
      </c>
      <c r="F12" s="7">
        <f t="shared" ref="F12" si="8">E12+300</f>
        <v>2700</v>
      </c>
      <c r="G12" s="7">
        <f t="shared" si="0"/>
        <v>300</v>
      </c>
      <c r="H12" s="9" t="str">
        <f t="shared" si="1"/>
        <v>да</v>
      </c>
      <c r="I12" s="9" t="str">
        <f t="shared" si="2"/>
        <v>-</v>
      </c>
      <c r="J12" s="9" t="str">
        <f t="shared" si="3"/>
        <v>да</v>
      </c>
      <c r="K12" s="9" t="str">
        <f t="shared" si="4"/>
        <v>да</v>
      </c>
    </row>
    <row r="13" spans="2:12" x14ac:dyDescent="0.3">
      <c r="B13" s="3">
        <f t="shared" si="5"/>
        <v>100000006</v>
      </c>
      <c r="C13" s="2" t="s">
        <v>44</v>
      </c>
      <c r="D13" s="2" t="s">
        <v>51</v>
      </c>
      <c r="E13" s="7">
        <v>2500</v>
      </c>
      <c r="F13" s="7">
        <f t="shared" ref="F13" si="9">E13-300</f>
        <v>2200</v>
      </c>
      <c r="G13" s="7">
        <f t="shared" si="0"/>
        <v>-300</v>
      </c>
      <c r="H13" s="9" t="str">
        <f t="shared" si="1"/>
        <v>нет</v>
      </c>
      <c r="I13" s="9" t="str">
        <f t="shared" si="2"/>
        <v>-</v>
      </c>
      <c r="J13" s="9" t="str">
        <f t="shared" si="3"/>
        <v>да</v>
      </c>
      <c r="K13" s="9" t="str">
        <f t="shared" si="4"/>
        <v>да</v>
      </c>
    </row>
    <row r="14" spans="2:12" x14ac:dyDescent="0.3">
      <c r="B14" s="3">
        <f t="shared" si="5"/>
        <v>100000007</v>
      </c>
      <c r="C14" s="2" t="s">
        <v>44</v>
      </c>
      <c r="D14" s="2" t="s">
        <v>52</v>
      </c>
      <c r="E14" s="7">
        <v>2600</v>
      </c>
      <c r="F14" s="7">
        <f t="shared" ref="F14" si="10">E14+300</f>
        <v>2900</v>
      </c>
      <c r="G14" s="7">
        <f t="shared" si="0"/>
        <v>300</v>
      </c>
      <c r="H14" s="9" t="str">
        <f t="shared" si="1"/>
        <v>да</v>
      </c>
      <c r="I14" s="9" t="str">
        <f t="shared" si="2"/>
        <v>-</v>
      </c>
      <c r="J14" s="9" t="str">
        <f t="shared" si="3"/>
        <v>да</v>
      </c>
      <c r="K14" s="9" t="str">
        <f t="shared" si="4"/>
        <v>да</v>
      </c>
    </row>
    <row r="15" spans="2:12" x14ac:dyDescent="0.3">
      <c r="B15" s="3">
        <f t="shared" si="5"/>
        <v>100000008</v>
      </c>
      <c r="C15" s="2" t="s">
        <v>44</v>
      </c>
      <c r="D15" s="2" t="s">
        <v>53</v>
      </c>
      <c r="E15" s="7">
        <v>2700</v>
      </c>
      <c r="F15" s="7">
        <f t="shared" ref="F15" si="11">E15-300</f>
        <v>2400</v>
      </c>
      <c r="G15" s="7">
        <f t="shared" si="0"/>
        <v>-300</v>
      </c>
      <c r="H15" s="9" t="str">
        <f t="shared" si="1"/>
        <v>нет</v>
      </c>
      <c r="I15" s="9" t="str">
        <f t="shared" si="2"/>
        <v>-</v>
      </c>
      <c r="J15" s="9" t="str">
        <f t="shared" si="3"/>
        <v>да</v>
      </c>
      <c r="K15" s="9" t="str">
        <f t="shared" si="4"/>
        <v>да</v>
      </c>
    </row>
    <row r="16" spans="2:12" x14ac:dyDescent="0.3">
      <c r="B16" s="3">
        <f t="shared" si="5"/>
        <v>100000009</v>
      </c>
      <c r="C16" s="2" t="s">
        <v>44</v>
      </c>
      <c r="D16" s="2" t="s">
        <v>66</v>
      </c>
      <c r="E16" s="7">
        <v>2800</v>
      </c>
      <c r="F16" s="7">
        <f t="shared" ref="F16" si="12">E16+300</f>
        <v>3100</v>
      </c>
      <c r="G16" s="7">
        <f t="shared" si="0"/>
        <v>300</v>
      </c>
      <c r="H16" s="9" t="str">
        <f t="shared" si="1"/>
        <v>да</v>
      </c>
      <c r="I16" s="9" t="str">
        <f t="shared" si="2"/>
        <v>-</v>
      </c>
      <c r="J16" s="9" t="str">
        <f t="shared" si="3"/>
        <v>да</v>
      </c>
      <c r="K16" s="9" t="str">
        <f t="shared" si="4"/>
        <v>да</v>
      </c>
    </row>
    <row r="17" spans="2:11" x14ac:dyDescent="0.3">
      <c r="B17" s="3">
        <f t="shared" si="5"/>
        <v>100000010</v>
      </c>
      <c r="C17" s="2" t="s">
        <v>44</v>
      </c>
      <c r="D17" s="2" t="s">
        <v>67</v>
      </c>
      <c r="E17" s="7">
        <v>2900</v>
      </c>
      <c r="F17" s="7">
        <f t="shared" ref="F17" si="13">E17-300</f>
        <v>2600</v>
      </c>
      <c r="G17" s="7">
        <f t="shared" si="0"/>
        <v>-300</v>
      </c>
      <c r="H17" s="9" t="str">
        <f t="shared" si="1"/>
        <v>нет</v>
      </c>
      <c r="I17" s="9" t="str">
        <f t="shared" si="2"/>
        <v>-</v>
      </c>
      <c r="J17" s="9" t="str">
        <f t="shared" si="3"/>
        <v>да</v>
      </c>
      <c r="K17" s="9" t="str">
        <f t="shared" si="4"/>
        <v>да</v>
      </c>
    </row>
    <row r="18" spans="2:11" x14ac:dyDescent="0.3">
      <c r="B18" s="3">
        <f t="shared" si="5"/>
        <v>100000011</v>
      </c>
      <c r="C18" s="2" t="s">
        <v>45</v>
      </c>
      <c r="D18" s="2" t="s">
        <v>55</v>
      </c>
      <c r="E18" s="7">
        <v>3000</v>
      </c>
      <c r="F18" s="7">
        <f t="shared" ref="F18" si="14">E18+300</f>
        <v>3300</v>
      </c>
      <c r="G18" s="7">
        <f t="shared" si="0"/>
        <v>300</v>
      </c>
      <c r="H18" s="9" t="str">
        <f t="shared" si="1"/>
        <v>да</v>
      </c>
      <c r="I18" s="9" t="str">
        <f t="shared" si="2"/>
        <v>да</v>
      </c>
      <c r="J18" s="9" t="str">
        <f t="shared" si="3"/>
        <v>да</v>
      </c>
      <c r="K18" s="9" t="str">
        <f t="shared" si="4"/>
        <v>да</v>
      </c>
    </row>
    <row r="19" spans="2:11" x14ac:dyDescent="0.3">
      <c r="B19" s="3">
        <f t="shared" si="5"/>
        <v>100000012</v>
      </c>
      <c r="C19" s="2" t="s">
        <v>45</v>
      </c>
      <c r="D19" s="2" t="s">
        <v>63</v>
      </c>
      <c r="E19" s="7">
        <v>3100</v>
      </c>
      <c r="F19" s="7">
        <f t="shared" ref="F19" si="15">E19-300</f>
        <v>2800</v>
      </c>
      <c r="G19" s="7">
        <f t="shared" si="0"/>
        <v>-300</v>
      </c>
      <c r="H19" s="9" t="str">
        <f t="shared" si="1"/>
        <v>нет</v>
      </c>
      <c r="I19" s="9" t="str">
        <f t="shared" si="2"/>
        <v>нет</v>
      </c>
      <c r="J19" s="9" t="str">
        <f t="shared" si="3"/>
        <v>да</v>
      </c>
      <c r="K19" s="9" t="str">
        <f t="shared" si="4"/>
        <v>нет</v>
      </c>
    </row>
    <row r="20" spans="2:11" x14ac:dyDescent="0.3">
      <c r="B20" s="3">
        <f t="shared" si="5"/>
        <v>100000013</v>
      </c>
      <c r="C20" s="2" t="s">
        <v>45</v>
      </c>
      <c r="D20" s="2" t="s">
        <v>56</v>
      </c>
      <c r="E20" s="7">
        <v>3200</v>
      </c>
      <c r="F20" s="7">
        <f t="shared" ref="F20" si="16">E20+300</f>
        <v>3500</v>
      </c>
      <c r="G20" s="7">
        <f t="shared" si="0"/>
        <v>300</v>
      </c>
      <c r="H20" s="9" t="str">
        <f t="shared" si="1"/>
        <v>да</v>
      </c>
      <c r="I20" s="9" t="str">
        <f t="shared" si="2"/>
        <v>да</v>
      </c>
      <c r="J20" s="9" t="str">
        <f t="shared" si="3"/>
        <v>да</v>
      </c>
      <c r="K20" s="9" t="str">
        <f t="shared" si="4"/>
        <v>нет</v>
      </c>
    </row>
    <row r="21" spans="2:11" x14ac:dyDescent="0.3">
      <c r="B21" s="3">
        <f t="shared" si="5"/>
        <v>100000014</v>
      </c>
      <c r="C21" s="2" t="s">
        <v>45</v>
      </c>
      <c r="D21" s="2" t="s">
        <v>57</v>
      </c>
      <c r="E21" s="7">
        <v>3300</v>
      </c>
      <c r="F21" s="7">
        <f t="shared" ref="F21" si="17">E21-300</f>
        <v>3000</v>
      </c>
      <c r="G21" s="7">
        <f t="shared" si="0"/>
        <v>-300</v>
      </c>
      <c r="H21" s="9" t="str">
        <f t="shared" si="1"/>
        <v>нет</v>
      </c>
      <c r="I21" s="9" t="str">
        <f t="shared" si="2"/>
        <v>нет</v>
      </c>
      <c r="J21" s="9" t="str">
        <f t="shared" si="3"/>
        <v>да</v>
      </c>
      <c r="K21" s="9" t="str">
        <f t="shared" si="4"/>
        <v>нет</v>
      </c>
    </row>
    <row r="22" spans="2:11" x14ac:dyDescent="0.3">
      <c r="B22" s="3">
        <f t="shared" si="5"/>
        <v>100000015</v>
      </c>
      <c r="C22" s="2" t="s">
        <v>45</v>
      </c>
      <c r="D22" s="2" t="s">
        <v>58</v>
      </c>
      <c r="E22" s="7">
        <v>3400</v>
      </c>
      <c r="F22" s="7">
        <f t="shared" ref="F22" si="18">E22+300</f>
        <v>3700</v>
      </c>
      <c r="G22" s="7">
        <f t="shared" si="0"/>
        <v>300</v>
      </c>
      <c r="H22" s="9" t="str">
        <f t="shared" si="1"/>
        <v>да</v>
      </c>
      <c r="I22" s="9" t="str">
        <f t="shared" si="2"/>
        <v>да</v>
      </c>
      <c r="J22" s="9" t="str">
        <f t="shared" si="3"/>
        <v>да</v>
      </c>
      <c r="K22" s="9" t="str">
        <f t="shared" si="4"/>
        <v>нет</v>
      </c>
    </row>
    <row r="23" spans="2:11" x14ac:dyDescent="0.3">
      <c r="B23" s="3">
        <f t="shared" si="5"/>
        <v>100000016</v>
      </c>
      <c r="C23" s="2" t="s">
        <v>45</v>
      </c>
      <c r="D23" s="2" t="s">
        <v>59</v>
      </c>
      <c r="E23" s="7">
        <v>3500</v>
      </c>
      <c r="F23" s="7">
        <f t="shared" ref="F23" si="19">E23-300</f>
        <v>3200</v>
      </c>
      <c r="G23" s="7">
        <f t="shared" si="0"/>
        <v>-300</v>
      </c>
      <c r="H23" s="9" t="str">
        <f t="shared" si="1"/>
        <v>нет</v>
      </c>
      <c r="I23" s="9" t="str">
        <f t="shared" si="2"/>
        <v>нет</v>
      </c>
      <c r="J23" s="9" t="str">
        <f t="shared" si="3"/>
        <v>да</v>
      </c>
      <c r="K23" s="9" t="str">
        <f t="shared" si="4"/>
        <v>нет</v>
      </c>
    </row>
    <row r="24" spans="2:11" x14ac:dyDescent="0.3">
      <c r="B24" s="3">
        <f t="shared" si="5"/>
        <v>100000017</v>
      </c>
      <c r="C24" s="2" t="s">
        <v>45</v>
      </c>
      <c r="D24" s="2" t="s">
        <v>60</v>
      </c>
      <c r="E24" s="7">
        <v>3600</v>
      </c>
      <c r="F24" s="7">
        <f t="shared" ref="F24" si="20">E24+300</f>
        <v>3900</v>
      </c>
      <c r="G24" s="7">
        <f t="shared" si="0"/>
        <v>300</v>
      </c>
      <c r="H24" s="9" t="str">
        <f t="shared" si="1"/>
        <v>да</v>
      </c>
      <c r="I24" s="9" t="str">
        <f t="shared" si="2"/>
        <v>да</v>
      </c>
      <c r="J24" s="9" t="str">
        <f t="shared" si="3"/>
        <v>да</v>
      </c>
      <c r="K24" s="9" t="str">
        <f t="shared" si="4"/>
        <v>нет</v>
      </c>
    </row>
    <row r="25" spans="2:11" x14ac:dyDescent="0.3">
      <c r="B25" s="3">
        <f t="shared" si="5"/>
        <v>100000018</v>
      </c>
      <c r="C25" s="2" t="s">
        <v>45</v>
      </c>
      <c r="D25" s="2" t="s">
        <v>61</v>
      </c>
      <c r="E25" s="7">
        <v>3700</v>
      </c>
      <c r="F25" s="7">
        <f t="shared" ref="F25" si="21">E25-300</f>
        <v>3400</v>
      </c>
      <c r="G25" s="7">
        <f t="shared" si="0"/>
        <v>-300</v>
      </c>
      <c r="H25" s="9" t="str">
        <f t="shared" si="1"/>
        <v>нет</v>
      </c>
      <c r="I25" s="9" t="str">
        <f t="shared" si="2"/>
        <v>нет</v>
      </c>
      <c r="J25" s="9" t="str">
        <f t="shared" si="3"/>
        <v>да</v>
      </c>
      <c r="K25" s="9" t="str">
        <f t="shared" si="4"/>
        <v>нет</v>
      </c>
    </row>
    <row r="26" spans="2:11" x14ac:dyDescent="0.3">
      <c r="B26" s="3">
        <f t="shared" si="5"/>
        <v>100000019</v>
      </c>
      <c r="C26" s="2" t="s">
        <v>45</v>
      </c>
      <c r="D26" s="2" t="s">
        <v>62</v>
      </c>
      <c r="E26" s="7">
        <v>3800</v>
      </c>
      <c r="F26" s="7">
        <f t="shared" ref="F26" si="22">E26+300</f>
        <v>4100</v>
      </c>
      <c r="G26" s="7">
        <f t="shared" si="0"/>
        <v>300</v>
      </c>
      <c r="H26" s="9" t="str">
        <f t="shared" si="1"/>
        <v>да</v>
      </c>
      <c r="I26" s="9" t="str">
        <f t="shared" si="2"/>
        <v>да</v>
      </c>
      <c r="J26" s="9" t="str">
        <f t="shared" si="3"/>
        <v>да</v>
      </c>
      <c r="K26" s="9" t="str">
        <f t="shared" si="4"/>
        <v>нет</v>
      </c>
    </row>
    <row r="27" spans="2:11" x14ac:dyDescent="0.3">
      <c r="B27" s="3">
        <f t="shared" si="5"/>
        <v>100000020</v>
      </c>
      <c r="C27" s="2" t="s">
        <v>45</v>
      </c>
      <c r="D27" s="2" t="s">
        <v>64</v>
      </c>
      <c r="E27" s="7">
        <v>3900</v>
      </c>
      <c r="F27" s="7">
        <f t="shared" ref="F27" si="23">E27-300</f>
        <v>3600</v>
      </c>
      <c r="G27" s="7">
        <f t="shared" si="0"/>
        <v>-300</v>
      </c>
      <c r="H27" s="9" t="str">
        <f t="shared" si="1"/>
        <v>нет</v>
      </c>
      <c r="I27" s="9" t="str">
        <f t="shared" si="2"/>
        <v>нет</v>
      </c>
      <c r="J27" s="9" t="str">
        <f t="shared" si="3"/>
        <v>да</v>
      </c>
      <c r="K27" s="9" t="str">
        <f t="shared" si="4"/>
        <v>нет</v>
      </c>
    </row>
    <row r="28" spans="2:11" x14ac:dyDescent="0.3">
      <c r="B28" s="3">
        <f t="shared" si="5"/>
        <v>100000021</v>
      </c>
      <c r="C28" s="2" t="s">
        <v>45</v>
      </c>
      <c r="D28" s="2" t="s">
        <v>65</v>
      </c>
      <c r="E28" s="7">
        <v>4000</v>
      </c>
      <c r="F28" s="7">
        <f t="shared" ref="F28" si="24">E28+300</f>
        <v>4300</v>
      </c>
      <c r="G28" s="7">
        <f t="shared" si="0"/>
        <v>300</v>
      </c>
      <c r="H28" s="9" t="str">
        <f t="shared" si="1"/>
        <v>да</v>
      </c>
      <c r="I28" s="9" t="str">
        <f t="shared" si="2"/>
        <v>да</v>
      </c>
      <c r="J28" s="9" t="str">
        <f t="shared" si="3"/>
        <v>да</v>
      </c>
      <c r="K28" s="9" t="str">
        <f t="shared" si="4"/>
        <v>нет</v>
      </c>
    </row>
    <row r="29" spans="2:11" x14ac:dyDescent="0.3">
      <c r="B29" s="3">
        <f t="shared" si="5"/>
        <v>100000022</v>
      </c>
      <c r="C29" s="2" t="s">
        <v>45</v>
      </c>
      <c r="D29" s="2" t="s">
        <v>54</v>
      </c>
      <c r="E29" s="7">
        <v>4100</v>
      </c>
      <c r="F29" s="7">
        <f t="shared" ref="F29" si="25">E29-300</f>
        <v>3800</v>
      </c>
      <c r="G29" s="7">
        <f t="shared" si="0"/>
        <v>-300</v>
      </c>
      <c r="H29" s="9" t="str">
        <f t="shared" si="1"/>
        <v>нет</v>
      </c>
      <c r="I29" s="9" t="str">
        <f t="shared" si="2"/>
        <v>нет</v>
      </c>
      <c r="J29" s="9" t="str">
        <f t="shared" si="3"/>
        <v>да</v>
      </c>
      <c r="K29" s="9" t="str">
        <f t="shared" si="4"/>
        <v>нет</v>
      </c>
    </row>
  </sheetData>
  <mergeCells count="1">
    <mergeCell ref="B4:L4"/>
  </mergeCells>
  <conditionalFormatting sqref="H8:K29">
    <cfRule type="containsText" dxfId="22" priority="1" operator="containsText" text="нет">
      <formula>NOT(ISERROR(SEARCH("нет",H8)))</formula>
    </cfRule>
    <cfRule type="containsText" dxfId="21" priority="2" operator="containsText" text="да">
      <formula>NOT(ISERROR(SEARCH("да",H8)))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L44"/>
  <sheetViews>
    <sheetView zoomScaleNormal="100" workbookViewId="0">
      <selection activeCell="C46" sqref="C46"/>
    </sheetView>
  </sheetViews>
  <sheetFormatPr defaultColWidth="9.109375" defaultRowHeight="14.4" x14ac:dyDescent="0.3"/>
  <cols>
    <col min="1" max="1" width="9.109375" style="1"/>
    <col min="2" max="2" width="29.109375" style="1" customWidth="1"/>
    <col min="3" max="3" width="79.5546875" style="1" bestFit="1" customWidth="1"/>
    <col min="4" max="4" width="12.33203125" style="1" customWidth="1"/>
    <col min="5" max="5" width="14" style="1" customWidth="1"/>
    <col min="6" max="6" width="9.44140625" style="1" customWidth="1"/>
    <col min="7" max="16384" width="9.109375" style="1"/>
  </cols>
  <sheetData>
    <row r="2" spans="2:12" x14ac:dyDescent="0.3">
      <c r="B2" s="4" t="s">
        <v>34</v>
      </c>
    </row>
    <row r="4" spans="2:12" ht="14.4" customHeight="1" x14ac:dyDescent="0.3">
      <c r="B4" s="41" t="s">
        <v>35</v>
      </c>
      <c r="C4" s="41"/>
      <c r="D4" s="41"/>
      <c r="E4" s="41"/>
      <c r="F4" s="8"/>
      <c r="G4" s="8"/>
      <c r="H4" s="8"/>
      <c r="I4" s="8"/>
      <c r="J4" s="8"/>
      <c r="K4" s="8"/>
      <c r="L4" s="8"/>
    </row>
    <row r="5" spans="2:12" ht="15.75" customHeight="1" x14ac:dyDescent="0.3">
      <c r="B5" s="15"/>
      <c r="C5" s="16"/>
      <c r="D5" s="16"/>
      <c r="E5" s="16"/>
      <c r="F5" s="16"/>
    </row>
    <row r="6" spans="2:12" ht="21" customHeight="1" x14ac:dyDescent="0.3">
      <c r="B6" s="8" t="s">
        <v>36</v>
      </c>
      <c r="C6" s="8"/>
      <c r="D6" s="8"/>
      <c r="E6" s="16"/>
      <c r="F6" s="16"/>
    </row>
    <row r="8" spans="2:12" x14ac:dyDescent="0.3">
      <c r="B8" s="34" t="s">
        <v>1</v>
      </c>
      <c r="C8" s="35" t="s">
        <v>2</v>
      </c>
      <c r="D8" s="36" t="s">
        <v>3</v>
      </c>
      <c r="E8" s="37" t="s">
        <v>0</v>
      </c>
    </row>
    <row r="9" spans="2:12" x14ac:dyDescent="0.3">
      <c r="B9" s="25" t="s">
        <v>44</v>
      </c>
      <c r="C9" s="2" t="s">
        <v>46</v>
      </c>
      <c r="D9" s="17">
        <v>1000</v>
      </c>
      <c r="E9" s="26">
        <v>1355</v>
      </c>
    </row>
    <row r="10" spans="2:12" x14ac:dyDescent="0.3">
      <c r="B10" s="25" t="s">
        <v>44</v>
      </c>
      <c r="C10" s="2" t="s">
        <v>47</v>
      </c>
      <c r="D10" s="17">
        <v>1100</v>
      </c>
      <c r="E10" s="26">
        <v>1455</v>
      </c>
    </row>
    <row r="11" spans="2:12" x14ac:dyDescent="0.3">
      <c r="B11" s="25" t="s">
        <v>44</v>
      </c>
      <c r="C11" s="2" t="s">
        <v>48</v>
      </c>
      <c r="D11" s="17">
        <v>1200</v>
      </c>
      <c r="E11" s="26">
        <v>1555</v>
      </c>
    </row>
    <row r="12" spans="2:12" x14ac:dyDescent="0.3">
      <c r="B12" s="25" t="s">
        <v>44</v>
      </c>
      <c r="C12" s="2" t="s">
        <v>49</v>
      </c>
      <c r="D12" s="17">
        <v>1300</v>
      </c>
      <c r="E12" s="26">
        <v>1655</v>
      </c>
    </row>
    <row r="13" spans="2:12" x14ac:dyDescent="0.3">
      <c r="B13" s="25" t="s">
        <v>44</v>
      </c>
      <c r="C13" s="2" t="s">
        <v>50</v>
      </c>
      <c r="D13" s="17">
        <v>1400</v>
      </c>
      <c r="E13" s="26">
        <v>1755</v>
      </c>
    </row>
    <row r="14" spans="2:12" x14ac:dyDescent="0.3">
      <c r="B14" s="25" t="s">
        <v>44</v>
      </c>
      <c r="C14" s="2" t="s">
        <v>51</v>
      </c>
      <c r="D14" s="17">
        <v>1500</v>
      </c>
      <c r="E14" s="26">
        <v>1855</v>
      </c>
    </row>
    <row r="15" spans="2:12" x14ac:dyDescent="0.3">
      <c r="B15" s="25" t="s">
        <v>44</v>
      </c>
      <c r="C15" s="2" t="s">
        <v>52</v>
      </c>
      <c r="D15" s="17">
        <v>1600</v>
      </c>
      <c r="E15" s="26">
        <v>1955</v>
      </c>
    </row>
    <row r="16" spans="2:12" x14ac:dyDescent="0.3">
      <c r="B16" s="25" t="s">
        <v>44</v>
      </c>
      <c r="C16" s="2" t="s">
        <v>53</v>
      </c>
      <c r="D16" s="17">
        <v>1700</v>
      </c>
      <c r="E16" s="26">
        <v>2055</v>
      </c>
    </row>
    <row r="17" spans="2:5" x14ac:dyDescent="0.3">
      <c r="B17" s="25" t="s">
        <v>44</v>
      </c>
      <c r="C17" s="2" t="s">
        <v>66</v>
      </c>
      <c r="D17" s="17">
        <v>1800</v>
      </c>
      <c r="E17" s="26">
        <v>2155</v>
      </c>
    </row>
    <row r="18" spans="2:5" x14ac:dyDescent="0.3">
      <c r="B18" s="25" t="s">
        <v>44</v>
      </c>
      <c r="C18" s="2" t="s">
        <v>67</v>
      </c>
      <c r="D18" s="17">
        <v>1900</v>
      </c>
      <c r="E18" s="26">
        <v>2255</v>
      </c>
    </row>
    <row r="19" spans="2:5" x14ac:dyDescent="0.3">
      <c r="B19" s="25" t="s">
        <v>45</v>
      </c>
      <c r="C19" s="2" t="s">
        <v>55</v>
      </c>
      <c r="D19" s="17">
        <v>2000</v>
      </c>
      <c r="E19" s="26">
        <v>2355</v>
      </c>
    </row>
    <row r="20" spans="2:5" x14ac:dyDescent="0.3">
      <c r="B20" s="25" t="s">
        <v>45</v>
      </c>
      <c r="C20" s="2" t="s">
        <v>63</v>
      </c>
      <c r="D20" s="17">
        <v>2100</v>
      </c>
      <c r="E20" s="26">
        <v>2455</v>
      </c>
    </row>
    <row r="21" spans="2:5" x14ac:dyDescent="0.3">
      <c r="B21" s="25" t="s">
        <v>45</v>
      </c>
      <c r="C21" s="2" t="s">
        <v>56</v>
      </c>
      <c r="D21" s="17">
        <v>2200</v>
      </c>
      <c r="E21" s="26">
        <v>2555</v>
      </c>
    </row>
    <row r="22" spans="2:5" x14ac:dyDescent="0.3">
      <c r="B22" s="25" t="s">
        <v>45</v>
      </c>
      <c r="C22" s="2" t="s">
        <v>57</v>
      </c>
      <c r="D22" s="17">
        <v>2300</v>
      </c>
      <c r="E22" s="26">
        <v>2655</v>
      </c>
    </row>
    <row r="23" spans="2:5" x14ac:dyDescent="0.3">
      <c r="B23" s="25" t="s">
        <v>45</v>
      </c>
      <c r="C23" s="2" t="s">
        <v>58</v>
      </c>
      <c r="D23" s="17">
        <v>2400</v>
      </c>
      <c r="E23" s="26">
        <v>2755</v>
      </c>
    </row>
    <row r="24" spans="2:5" x14ac:dyDescent="0.3">
      <c r="B24" s="25" t="s">
        <v>45</v>
      </c>
      <c r="C24" s="2" t="s">
        <v>59</v>
      </c>
      <c r="D24" s="17">
        <v>2500</v>
      </c>
      <c r="E24" s="26">
        <v>2855</v>
      </c>
    </row>
    <row r="25" spans="2:5" x14ac:dyDescent="0.3">
      <c r="B25" s="25" t="s">
        <v>45</v>
      </c>
      <c r="C25" s="2" t="s">
        <v>60</v>
      </c>
      <c r="D25" s="17">
        <v>2600</v>
      </c>
      <c r="E25" s="26">
        <v>2955</v>
      </c>
    </row>
    <row r="26" spans="2:5" x14ac:dyDescent="0.3">
      <c r="B26" s="25" t="s">
        <v>45</v>
      </c>
      <c r="C26" s="2" t="s">
        <v>61</v>
      </c>
      <c r="D26" s="17">
        <v>2700</v>
      </c>
      <c r="E26" s="26">
        <v>3055</v>
      </c>
    </row>
    <row r="27" spans="2:5" x14ac:dyDescent="0.3">
      <c r="B27" s="25" t="s">
        <v>45</v>
      </c>
      <c r="C27" s="2" t="s">
        <v>62</v>
      </c>
      <c r="D27" s="17">
        <v>2800</v>
      </c>
      <c r="E27" s="26">
        <v>3155</v>
      </c>
    </row>
    <row r="28" spans="2:5" x14ac:dyDescent="0.3">
      <c r="B28" s="25" t="s">
        <v>45</v>
      </c>
      <c r="C28" s="2" t="s">
        <v>64</v>
      </c>
      <c r="D28" s="17">
        <v>2900</v>
      </c>
      <c r="E28" s="26">
        <v>3255</v>
      </c>
    </row>
    <row r="29" spans="2:5" x14ac:dyDescent="0.3">
      <c r="B29" s="25" t="s">
        <v>45</v>
      </c>
      <c r="C29" s="2" t="s">
        <v>65</v>
      </c>
      <c r="D29" s="17">
        <v>3000</v>
      </c>
      <c r="E29" s="26">
        <v>3355</v>
      </c>
    </row>
    <row r="30" spans="2:5" x14ac:dyDescent="0.3">
      <c r="B30" s="27" t="s">
        <v>45</v>
      </c>
      <c r="C30" s="28" t="s">
        <v>54</v>
      </c>
      <c r="D30" s="29">
        <v>3100</v>
      </c>
      <c r="E30" s="30">
        <v>3455</v>
      </c>
    </row>
    <row r="32" spans="2:5" x14ac:dyDescent="0.3">
      <c r="B32" s="8" t="s">
        <v>41</v>
      </c>
    </row>
    <row r="34" spans="2:5" x14ac:dyDescent="0.3">
      <c r="B34" s="34" t="s">
        <v>1</v>
      </c>
      <c r="C34" s="35" t="s">
        <v>2</v>
      </c>
      <c r="D34" s="35" t="s">
        <v>37</v>
      </c>
      <c r="E34" s="38" t="s">
        <v>38</v>
      </c>
    </row>
    <row r="35" spans="2:5" x14ac:dyDescent="0.3">
      <c r="B35" s="25" t="s">
        <v>44</v>
      </c>
      <c r="C35" s="2" t="s">
        <v>48</v>
      </c>
      <c r="D35" s="3" t="s">
        <v>3</v>
      </c>
      <c r="E35" s="31">
        <f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f>
        <v>1200</v>
      </c>
    </row>
    <row r="36" spans="2:5" x14ac:dyDescent="0.3">
      <c r="B36" s="25" t="s">
        <v>45</v>
      </c>
      <c r="C36" s="2" t="s">
        <v>62</v>
      </c>
      <c r="D36" s="3" t="s">
        <v>0</v>
      </c>
      <c r="E36" s="31">
        <f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f>
        <v>3155</v>
      </c>
    </row>
    <row r="37" spans="2:5" x14ac:dyDescent="0.3">
      <c r="B37" s="25" t="s">
        <v>45</v>
      </c>
      <c r="C37" s="2" t="s">
        <v>64</v>
      </c>
      <c r="D37" s="3" t="s">
        <v>0</v>
      </c>
      <c r="E37" s="31">
        <f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f>
        <v>3255</v>
      </c>
    </row>
    <row r="38" spans="2:5" x14ac:dyDescent="0.3">
      <c r="B38" s="25" t="s">
        <v>44</v>
      </c>
      <c r="C38" s="2" t="s">
        <v>50</v>
      </c>
      <c r="D38" s="3" t="s">
        <v>0</v>
      </c>
      <c r="E38" s="31">
        <f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f>
        <v>1755</v>
      </c>
    </row>
    <row r="39" spans="2:5" x14ac:dyDescent="0.3">
      <c r="B39" s="25" t="s">
        <v>45</v>
      </c>
      <c r="C39" s="2" t="s">
        <v>65</v>
      </c>
      <c r="D39" s="3" t="s">
        <v>3</v>
      </c>
      <c r="E39" s="31">
        <f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f>
        <v>3000</v>
      </c>
    </row>
    <row r="40" spans="2:5" x14ac:dyDescent="0.3">
      <c r="B40" s="25" t="s">
        <v>44</v>
      </c>
      <c r="C40" s="2" t="s">
        <v>67</v>
      </c>
      <c r="D40" s="3" t="s">
        <v>3</v>
      </c>
      <c r="E40" s="31">
        <f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f>
        <v>1900</v>
      </c>
    </row>
    <row r="41" spans="2:5" x14ac:dyDescent="0.3">
      <c r="B41" s="25" t="s">
        <v>45</v>
      </c>
      <c r="C41" s="2" t="s">
        <v>55</v>
      </c>
      <c r="D41" s="3" t="s">
        <v>3</v>
      </c>
      <c r="E41" s="31">
        <f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f>
        <v>2000</v>
      </c>
    </row>
    <row r="42" spans="2:5" x14ac:dyDescent="0.3">
      <c r="B42" s="25" t="s">
        <v>44</v>
      </c>
      <c r="C42" s="2" t="s">
        <v>53</v>
      </c>
      <c r="D42" s="3" t="s">
        <v>0</v>
      </c>
      <c r="E42" s="31">
        <f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f>
        <v>2055</v>
      </c>
    </row>
    <row r="43" spans="2:5" x14ac:dyDescent="0.3">
      <c r="B43" s="27" t="s">
        <v>44</v>
      </c>
      <c r="C43" s="28" t="s">
        <v>47</v>
      </c>
      <c r="D43" s="32" t="s">
        <v>0</v>
      </c>
      <c r="E43" s="31">
        <f>IF(Таблица2[[#This Row],[Месяц]]=Таблица1[[#Headers],[Январь]],INDEX(Таблица1[Январь],MATCH(Таблица2[[#This Row],[SKU]],Таблица1[SKU],0)),IF(Таблица2[[#This Row],[Месяц]]=Таблица1[[#Headers],[Февраль]],INDEX(Таблица1[Февраль],MATCH(Таблица2[[#This Row],[SKU]],Таблица1[SKU],0)),""))</f>
        <v>1455</v>
      </c>
    </row>
    <row r="44" spans="2:5" x14ac:dyDescent="0.3">
      <c r="B44" s="27" t="s">
        <v>68</v>
      </c>
      <c r="C44" s="28"/>
      <c r="D44" s="32"/>
      <c r="E44" s="33">
        <f>SUBTOTAL(109,Таблица2[Значение])</f>
        <v>19775</v>
      </c>
    </row>
  </sheetData>
  <mergeCells count="1">
    <mergeCell ref="B4:E4"/>
  </mergeCells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L22"/>
  <sheetViews>
    <sheetView zoomScale="120" zoomScaleNormal="120" workbookViewId="0">
      <selection activeCell="E13" sqref="E13"/>
    </sheetView>
  </sheetViews>
  <sheetFormatPr defaultColWidth="9.109375" defaultRowHeight="14.4" x14ac:dyDescent="0.3"/>
  <cols>
    <col min="1" max="1" width="9.109375" style="5" customWidth="1"/>
    <col min="2" max="3" width="11.88671875" style="5" customWidth="1"/>
    <col min="4" max="4" width="14" style="5" customWidth="1"/>
    <col min="5" max="5" width="12.5546875" style="5" customWidth="1"/>
    <col min="6" max="6" width="11" style="5" customWidth="1"/>
    <col min="7" max="7" width="12.44140625" style="5" customWidth="1"/>
    <col min="8" max="8" width="18.5546875" style="5" customWidth="1"/>
    <col min="9" max="16384" width="9.109375" style="5"/>
  </cols>
  <sheetData>
    <row r="2" spans="2:12" x14ac:dyDescent="0.3">
      <c r="B2" s="4" t="s">
        <v>39</v>
      </c>
      <c r="C2" s="1"/>
      <c r="D2" s="1"/>
      <c r="E2" s="1"/>
    </row>
    <row r="3" spans="2:12" x14ac:dyDescent="0.3">
      <c r="B3" s="1"/>
      <c r="C3" s="1"/>
      <c r="D3" s="1"/>
      <c r="E3" s="1"/>
    </row>
    <row r="4" spans="2:12" ht="32.4" customHeight="1" x14ac:dyDescent="0.3">
      <c r="B4" s="41" t="s">
        <v>40</v>
      </c>
      <c r="C4" s="41"/>
      <c r="D4" s="41"/>
      <c r="E4" s="41"/>
      <c r="F4" s="41"/>
      <c r="G4" s="41"/>
      <c r="H4" s="41"/>
    </row>
    <row r="6" spans="2:12" ht="37.200000000000003" customHeight="1" x14ac:dyDescent="0.3">
      <c r="B6" s="23" t="s">
        <v>2</v>
      </c>
      <c r="C6" s="23" t="s">
        <v>4</v>
      </c>
      <c r="D6" s="24" t="s">
        <v>5</v>
      </c>
      <c r="E6" s="23" t="s">
        <v>6</v>
      </c>
      <c r="F6" s="23" t="s">
        <v>7</v>
      </c>
      <c r="G6" s="23" t="s">
        <v>8</v>
      </c>
      <c r="H6" s="23" t="s">
        <v>9</v>
      </c>
      <c r="J6" s="41"/>
      <c r="K6" s="41"/>
      <c r="L6" s="41"/>
    </row>
    <row r="7" spans="2:12" x14ac:dyDescent="0.3">
      <c r="B7" s="18"/>
      <c r="C7" s="40">
        <f>SUM(C8:C22)</f>
        <v>79999.999999999971</v>
      </c>
      <c r="D7" s="18"/>
      <c r="E7" s="40">
        <f>SUM(E8:E22)</f>
        <v>99999.999999999971</v>
      </c>
      <c r="F7" s="18"/>
      <c r="G7" s="40">
        <f>SUM(G8:G22)</f>
        <v>19999.999999999993</v>
      </c>
      <c r="H7" s="18"/>
    </row>
    <row r="8" spans="2:12" x14ac:dyDescent="0.3">
      <c r="B8" s="19" t="s">
        <v>10</v>
      </c>
      <c r="C8" s="20">
        <f>D8*G8</f>
        <v>0</v>
      </c>
      <c r="D8" s="21">
        <f>F8-H8</f>
        <v>-3</v>
      </c>
      <c r="E8" s="20">
        <f>F8*G8</f>
        <v>0</v>
      </c>
      <c r="F8" s="21">
        <v>1</v>
      </c>
      <c r="G8" s="22">
        <v>0</v>
      </c>
      <c r="H8" s="21">
        <v>4</v>
      </c>
    </row>
    <row r="9" spans="2:12" x14ac:dyDescent="0.3">
      <c r="B9" s="19" t="s">
        <v>11</v>
      </c>
      <c r="C9" s="20">
        <f t="shared" ref="C9:C22" si="0">D9*G9</f>
        <v>79999.999999999971</v>
      </c>
      <c r="D9" s="21">
        <f t="shared" ref="D9:D22" si="1">F9-H9</f>
        <v>4</v>
      </c>
      <c r="E9" s="20">
        <f t="shared" ref="E9:E22" si="2">F9*G9</f>
        <v>99999.999999999971</v>
      </c>
      <c r="F9" s="21">
        <v>5</v>
      </c>
      <c r="G9" s="22">
        <v>19999.999999999993</v>
      </c>
      <c r="H9" s="21">
        <v>1</v>
      </c>
    </row>
    <row r="10" spans="2:12" x14ac:dyDescent="0.3">
      <c r="B10" s="19" t="s">
        <v>12</v>
      </c>
      <c r="C10" s="20">
        <f t="shared" si="0"/>
        <v>0</v>
      </c>
      <c r="D10" s="21">
        <f t="shared" si="1"/>
        <v>2</v>
      </c>
      <c r="E10" s="20">
        <f t="shared" si="2"/>
        <v>0</v>
      </c>
      <c r="F10" s="21">
        <v>4</v>
      </c>
      <c r="G10" s="22">
        <v>0</v>
      </c>
      <c r="H10" s="21">
        <v>2</v>
      </c>
    </row>
    <row r="11" spans="2:12" x14ac:dyDescent="0.3">
      <c r="B11" s="19" t="s">
        <v>13</v>
      </c>
      <c r="C11" s="20">
        <f t="shared" si="0"/>
        <v>0</v>
      </c>
      <c r="D11" s="21">
        <f t="shared" si="1"/>
        <v>3</v>
      </c>
      <c r="E11" s="20">
        <f t="shared" si="2"/>
        <v>0</v>
      </c>
      <c r="F11" s="21">
        <v>6</v>
      </c>
      <c r="G11" s="22">
        <v>0</v>
      </c>
      <c r="H11" s="21">
        <v>3</v>
      </c>
    </row>
    <row r="12" spans="2:12" x14ac:dyDescent="0.3">
      <c r="B12" s="19" t="s">
        <v>14</v>
      </c>
      <c r="C12" s="20">
        <f t="shared" si="0"/>
        <v>0</v>
      </c>
      <c r="D12" s="21">
        <f t="shared" si="1"/>
        <v>3</v>
      </c>
      <c r="E12" s="20">
        <f t="shared" si="2"/>
        <v>0</v>
      </c>
      <c r="F12" s="21">
        <v>7</v>
      </c>
      <c r="G12" s="22">
        <v>0</v>
      </c>
      <c r="H12" s="21">
        <v>4</v>
      </c>
    </row>
    <row r="13" spans="2:12" x14ac:dyDescent="0.3">
      <c r="B13" s="19" t="s">
        <v>15</v>
      </c>
      <c r="C13" s="20">
        <f t="shared" si="0"/>
        <v>0</v>
      </c>
      <c r="D13" s="21">
        <f t="shared" si="1"/>
        <v>-4</v>
      </c>
      <c r="E13" s="20">
        <f t="shared" si="2"/>
        <v>0</v>
      </c>
      <c r="F13" s="21">
        <v>2</v>
      </c>
      <c r="G13" s="22">
        <v>0</v>
      </c>
      <c r="H13" s="21">
        <v>6</v>
      </c>
    </row>
    <row r="14" spans="2:12" x14ac:dyDescent="0.3">
      <c r="B14" s="19" t="s">
        <v>16</v>
      </c>
      <c r="C14" s="20">
        <f t="shared" si="0"/>
        <v>0</v>
      </c>
      <c r="D14" s="21">
        <f t="shared" si="1"/>
        <v>-2</v>
      </c>
      <c r="E14" s="20">
        <f t="shared" si="2"/>
        <v>0</v>
      </c>
      <c r="F14" s="21">
        <v>5</v>
      </c>
      <c r="G14" s="22">
        <v>0</v>
      </c>
      <c r="H14" s="21">
        <v>7</v>
      </c>
    </row>
    <row r="15" spans="2:12" x14ac:dyDescent="0.3">
      <c r="B15" s="19" t="s">
        <v>17</v>
      </c>
      <c r="C15" s="20">
        <f t="shared" si="0"/>
        <v>0</v>
      </c>
      <c r="D15" s="21">
        <f t="shared" si="1"/>
        <v>0</v>
      </c>
      <c r="E15" s="20">
        <f t="shared" si="2"/>
        <v>0</v>
      </c>
      <c r="F15" s="21">
        <v>6</v>
      </c>
      <c r="G15" s="22">
        <v>0</v>
      </c>
      <c r="H15" s="21">
        <v>6</v>
      </c>
    </row>
    <row r="16" spans="2:12" x14ac:dyDescent="0.3">
      <c r="B16" s="19" t="s">
        <v>18</v>
      </c>
      <c r="C16" s="20">
        <f t="shared" si="0"/>
        <v>0</v>
      </c>
      <c r="D16" s="21">
        <f t="shared" si="1"/>
        <v>2</v>
      </c>
      <c r="E16" s="20">
        <f t="shared" si="2"/>
        <v>0</v>
      </c>
      <c r="F16" s="21">
        <v>3</v>
      </c>
      <c r="G16" s="22">
        <v>0</v>
      </c>
      <c r="H16" s="21">
        <v>1</v>
      </c>
    </row>
    <row r="17" spans="2:8" x14ac:dyDescent="0.3">
      <c r="B17" s="19" t="s">
        <v>19</v>
      </c>
      <c r="C17" s="20">
        <f t="shared" si="0"/>
        <v>0</v>
      </c>
      <c r="D17" s="21">
        <f t="shared" si="1"/>
        <v>3.5</v>
      </c>
      <c r="E17" s="20">
        <f t="shared" si="2"/>
        <v>0</v>
      </c>
      <c r="F17" s="21">
        <v>4.5</v>
      </c>
      <c r="G17" s="22">
        <v>0</v>
      </c>
      <c r="H17" s="21">
        <v>1</v>
      </c>
    </row>
    <row r="18" spans="2:8" x14ac:dyDescent="0.3">
      <c r="B18" s="19" t="s">
        <v>20</v>
      </c>
      <c r="C18" s="20">
        <f t="shared" si="0"/>
        <v>0</v>
      </c>
      <c r="D18" s="21">
        <f t="shared" si="1"/>
        <v>3</v>
      </c>
      <c r="E18" s="20">
        <f t="shared" si="2"/>
        <v>0</v>
      </c>
      <c r="F18" s="21">
        <v>4</v>
      </c>
      <c r="G18" s="22">
        <v>0</v>
      </c>
      <c r="H18" s="21">
        <v>1</v>
      </c>
    </row>
    <row r="19" spans="2:8" x14ac:dyDescent="0.3">
      <c r="B19" s="19" t="s">
        <v>21</v>
      </c>
      <c r="C19" s="20">
        <f t="shared" si="0"/>
        <v>0</v>
      </c>
      <c r="D19" s="21">
        <f t="shared" si="1"/>
        <v>0</v>
      </c>
      <c r="E19" s="20">
        <f t="shared" si="2"/>
        <v>0</v>
      </c>
      <c r="F19" s="21">
        <v>1</v>
      </c>
      <c r="G19" s="22">
        <v>0</v>
      </c>
      <c r="H19" s="21">
        <v>1</v>
      </c>
    </row>
    <row r="20" spans="2:8" x14ac:dyDescent="0.3">
      <c r="B20" s="19" t="s">
        <v>22</v>
      </c>
      <c r="C20" s="20">
        <f t="shared" si="0"/>
        <v>1.1368683772161603E-13</v>
      </c>
      <c r="D20" s="21">
        <f t="shared" si="1"/>
        <v>1</v>
      </c>
      <c r="E20" s="20">
        <f t="shared" si="2"/>
        <v>2.2737367544323206E-13</v>
      </c>
      <c r="F20" s="21">
        <v>2</v>
      </c>
      <c r="G20" s="22">
        <v>1.1368683772161603E-13</v>
      </c>
      <c r="H20" s="21">
        <v>1</v>
      </c>
    </row>
    <row r="21" spans="2:8" x14ac:dyDescent="0.3">
      <c r="B21" s="19" t="s">
        <v>23</v>
      </c>
      <c r="C21" s="20">
        <f t="shared" si="0"/>
        <v>0</v>
      </c>
      <c r="D21" s="21">
        <f t="shared" si="1"/>
        <v>2</v>
      </c>
      <c r="E21" s="20">
        <f t="shared" si="2"/>
        <v>0</v>
      </c>
      <c r="F21" s="21">
        <v>3</v>
      </c>
      <c r="G21" s="22">
        <v>0</v>
      </c>
      <c r="H21" s="21">
        <v>1</v>
      </c>
    </row>
    <row r="22" spans="2:8" x14ac:dyDescent="0.3">
      <c r="B22" s="19" t="s">
        <v>24</v>
      </c>
      <c r="C22" s="20">
        <f t="shared" si="0"/>
        <v>0</v>
      </c>
      <c r="D22" s="21">
        <f t="shared" si="1"/>
        <v>2</v>
      </c>
      <c r="E22" s="20">
        <f t="shared" si="2"/>
        <v>0</v>
      </c>
      <c r="F22" s="21">
        <v>3</v>
      </c>
      <c r="G22" s="22">
        <v>0</v>
      </c>
      <c r="H22" s="21">
        <v>1</v>
      </c>
    </row>
  </sheetData>
  <mergeCells count="2">
    <mergeCell ref="J6:L6"/>
    <mergeCell ref="B4:H4"/>
  </mergeCells>
  <conditionalFormatting sqref="B9:H9">
    <cfRule type="expression" dxfId="0" priority="1">
      <formula>$C9&gt;0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2024-11-27T06:53:29Z</dcterms:created>
  <dcterms:modified xsi:type="dcterms:W3CDTF">2024-11-27T06:53:54Z</dcterms:modified>
</cp:coreProperties>
</file>