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120" yWindow="-120" windowWidth="29040" windowHeight="15840" activeTab="1"/>
  </bookViews>
  <sheets>
    <sheet name="Лист1" sheetId="1" r:id="rId1"/>
    <sheet name="Лист1.1" sheetId="16" r:id="rId2"/>
    <sheet name="Лист1.1_сводная" sheetId="15" state="hidden" r:id="rId3"/>
    <sheet name="Лист2" sheetId="2" r:id="rId4"/>
    <sheet name="Лист3" sheetId="5" r:id="rId5"/>
  </sheets>
  <definedNames>
    <definedName name="_xlnm._FilterDatabase" localSheetId="4" hidden="1">Лист3!$A$1:$U$62</definedName>
    <definedName name="Срез_SKU">#N/A</definedName>
    <definedName name="Срез_Бренд">#N/A</definedName>
    <definedName name="Срез_маржа">#N/A</definedName>
    <definedName name="Срез_Название">#N/A</definedName>
  </definedNames>
  <calcPr calcId="162913"/>
  <pivotCaches>
    <pivotCache cacheId="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7" i="5"/>
  <c r="Q6" i="16" l="1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5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B3" i="5"/>
  <c r="B4" i="5"/>
  <c r="H24" i="2" s="1"/>
  <c r="B5" i="5"/>
  <c r="D25" i="2" s="1"/>
  <c r="B6" i="5"/>
  <c r="G22" i="2" s="1"/>
  <c r="B8" i="5"/>
  <c r="B9" i="5"/>
  <c r="H22" i="2" s="1"/>
  <c r="B10" i="5"/>
  <c r="H23" i="2" s="1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G22" i="5"/>
  <c r="D7" i="2"/>
  <c r="D6" i="2"/>
  <c r="D8" i="2"/>
  <c r="D9" i="2"/>
  <c r="D5" i="2"/>
  <c r="C7" i="2"/>
  <c r="C6" i="2"/>
  <c r="C8" i="2"/>
  <c r="C9" i="2"/>
  <c r="C5" i="2"/>
  <c r="C25" i="2" l="1"/>
  <c r="G23" i="2"/>
  <c r="M23" i="2" s="1"/>
  <c r="F24" i="2"/>
  <c r="I24" i="2" s="1"/>
  <c r="D24" i="2"/>
  <c r="G25" i="2"/>
  <c r="C23" i="2"/>
  <c r="I23" i="2" s="1"/>
  <c r="F25" i="2"/>
  <c r="I25" i="2" s="1"/>
  <c r="D23" i="2"/>
  <c r="E25" i="2"/>
  <c r="H25" i="2"/>
  <c r="M25" i="2" s="1"/>
  <c r="G24" i="2"/>
  <c r="M24" i="2" s="1"/>
  <c r="F23" i="2"/>
  <c r="E23" i="2"/>
  <c r="L23" i="2" s="1"/>
  <c r="C24" i="2"/>
  <c r="E22" i="2"/>
  <c r="K22" i="2" s="1"/>
  <c r="C22" i="2"/>
  <c r="F22" i="2"/>
  <c r="D22" i="2"/>
  <c r="J22" i="2" s="1"/>
  <c r="E24" i="2"/>
  <c r="L24" i="2" s="1"/>
  <c r="M22" i="2"/>
  <c r="L25" i="2"/>
  <c r="J23" i="2"/>
  <c r="K23" i="2"/>
  <c r="J25" i="2"/>
  <c r="K25" i="2"/>
  <c r="I22" i="2"/>
  <c r="K24" i="2" l="1"/>
  <c r="L22" i="2"/>
  <c r="J24" i="2"/>
</calcChain>
</file>

<file path=xl/sharedStrings.xml><?xml version="1.0" encoding="utf-8"?>
<sst xmlns="http://schemas.openxmlformats.org/spreadsheetml/2006/main" count="870" uniqueCount="249">
  <si>
    <t>Название</t>
  </si>
  <si>
    <t>Бренд</t>
  </si>
  <si>
    <t>Артикул</t>
  </si>
  <si>
    <t>Зубные пасты</t>
  </si>
  <si>
    <t>Elmex</t>
  </si>
  <si>
    <t>ELMEX_caries-protect-N2</t>
  </si>
  <si>
    <t>Дезодоранты</t>
  </si>
  <si>
    <t>DOVE</t>
  </si>
  <si>
    <t>DOVE_BeautyCare_50ml_DEODORANT-N2</t>
  </si>
  <si>
    <t>Маски косметические</t>
  </si>
  <si>
    <t>БЕЛИТА</t>
  </si>
  <si>
    <t>PDS_MASSAGE_HAIR_MASK</t>
  </si>
  <si>
    <t>Скрабы</t>
  </si>
  <si>
    <t>Секреты сибирской травницы</t>
  </si>
  <si>
    <t>SIBERIAN_SECRET_Body_SCRUB-N2</t>
  </si>
  <si>
    <t>Кремы</t>
  </si>
  <si>
    <t>Витэкс</t>
  </si>
  <si>
    <t>VITEKS_MASSAGE_Anticellulite-N2</t>
  </si>
  <si>
    <t>БАРХАТНЫЕ РУЧКИ</t>
  </si>
  <si>
    <t>VelvetHands_cocoa_80ml_hands_CREAM-N3</t>
  </si>
  <si>
    <t>VelvetHands_night_shea_80ml_hands_CREAM-N3</t>
  </si>
  <si>
    <t>Воск для депиляции</t>
  </si>
  <si>
    <t>Lady Caramel</t>
  </si>
  <si>
    <t>CARAMEL_DEPILATION_wax</t>
  </si>
  <si>
    <t>Farm Stay</t>
  </si>
  <si>
    <t>FS_gold_CREAM(80ml)</t>
  </si>
  <si>
    <t>Жидкое мыло</t>
  </si>
  <si>
    <t>Lilea</t>
  </si>
  <si>
    <t>LS_LILEA_ALOE_VERA_5L</t>
  </si>
  <si>
    <t>Носки</t>
  </si>
  <si>
    <t>Yellow Frog</t>
  </si>
  <si>
    <t>YFROG_woman_SOCKS-N3</t>
  </si>
  <si>
    <t>Стиральные порошки</t>
  </si>
  <si>
    <t>Clovin</t>
  </si>
  <si>
    <t>WP_DW_C.G.color(6.5kg)</t>
  </si>
  <si>
    <t>Гирлянды садовые уличные</t>
  </si>
  <si>
    <t>Новогодние украшения для дома (Новый год 2023)</t>
  </si>
  <si>
    <t>CLASSMARK_lamps50_15m_GARLAND-N1</t>
  </si>
  <si>
    <t>Коврики детские</t>
  </si>
  <si>
    <t>Play Okay</t>
  </si>
  <si>
    <t>CHILDREN_play(monkey)_MAT</t>
  </si>
  <si>
    <t>Игровые палатки</t>
  </si>
  <si>
    <t>PLAY_TENT</t>
  </si>
  <si>
    <t>Classmark</t>
  </si>
  <si>
    <t>Фитолампы для растений</t>
  </si>
  <si>
    <t>UVlamp_for-plants</t>
  </si>
  <si>
    <t>Шкатулки</t>
  </si>
  <si>
    <t>CLASSMARK_white_jewelry_CASE-N1</t>
  </si>
  <si>
    <t>Шоколад плиточный</t>
  </si>
  <si>
    <t>Raffaello</t>
  </si>
  <si>
    <t>RAFFAELLO_CHOCOLATE_90g_plate_kokos-N8</t>
  </si>
  <si>
    <t>Кофе молотый</t>
  </si>
  <si>
    <t>Dallmayr</t>
  </si>
  <si>
    <t>DALLMAYR_Prdm(ground)_500g_COFFEE-N2</t>
  </si>
  <si>
    <t>цена</t>
  </si>
  <si>
    <t>Полное название</t>
  </si>
  <si>
    <t>Шоколад белый плиточный с кокосом и миндалем НАБОР 8 шт</t>
  </si>
  <si>
    <t>Продажи, шт</t>
  </si>
  <si>
    <t xml:space="preserve">SKU </t>
  </si>
  <si>
    <t>При необходимости о товаре можно узнать больше на сайте wildberries, воспользовавшись уникальным SKU</t>
  </si>
  <si>
    <t>Зубная паста от КАРИЕСА и БАКТЕРИЙ 2 шт</t>
  </si>
  <si>
    <t>Антиперспирант женский шариковый 50мл х2</t>
  </si>
  <si>
    <t>МАСКА-СКРАБ Массажная PHARMACOS DEAD SEA</t>
  </si>
  <si>
    <t>Скраб для тела отшелушивание 600мл, 2 шт</t>
  </si>
  <si>
    <t>Крем обертывание для похудения 2 шуки</t>
  </si>
  <si>
    <t>Смягчающий крем для рук НАБОР увлажняющий 240 мл + пантенол</t>
  </si>
  <si>
    <t>Ночной питательный крем для рук с коллагеном, НАБОР 240 мл</t>
  </si>
  <si>
    <t>Восковые полоски для депиляции Воск эпиляция для чувствительной кожи Уход за кожей Набор для бикини</t>
  </si>
  <si>
    <t>Крем для лица FARMSTAY от морщин 80 мл</t>
  </si>
  <si>
    <t>Мыло для диспенсера с АЛОЭ ВЕРА 5 Л</t>
  </si>
  <si>
    <t>Набор носки женские 3 ПАРЫ</t>
  </si>
  <si>
    <t>Стиральный порошок автомат 6.5 кг</t>
  </si>
  <si>
    <t>Уличная гирлянда новогодняя ретро декор для праздника 15 м</t>
  </si>
  <si>
    <t>Коврик детский игровой развивающий складной двухсторонний</t>
  </si>
  <si>
    <t>Палатка детская игровая АВТОМАТИЧЕСКАЯ пляжная</t>
  </si>
  <si>
    <t>Фитолампа для растений лампа для рассады</t>
  </si>
  <si>
    <t>Сундук шкатулка для украшений с замком органайзер для колец</t>
  </si>
  <si>
    <t>Кофе молотый Prodomo 1кг (500 грамм х2)</t>
  </si>
  <si>
    <t>Дата</t>
  </si>
  <si>
    <t>Номер недели</t>
  </si>
  <si>
    <t>SKU</t>
  </si>
  <si>
    <t>Категория</t>
  </si>
  <si>
    <t>Базовая цена</t>
  </si>
  <si>
    <t>Установленная скидка</t>
  </si>
  <si>
    <t>Финальная цена (со скидкой)</t>
  </si>
  <si>
    <t>Цена на ВБ</t>
  </si>
  <si>
    <t>Рейтинг товара</t>
  </si>
  <si>
    <t>Количество продаж</t>
  </si>
  <si>
    <t>Выручка с продаж</t>
  </si>
  <si>
    <t>Прибыль с продаж</t>
  </si>
  <si>
    <t>Количество возвратов</t>
  </si>
  <si>
    <t>Cумма возвратов</t>
  </si>
  <si>
    <t>Себестоимость возвратов</t>
  </si>
  <si>
    <t>Количество заказов</t>
  </si>
  <si>
    <t>10/26/2022</t>
  </si>
  <si>
    <t>43</t>
  </si>
  <si>
    <t>Гель для душа BELITA 2 ШТУКИ</t>
  </si>
  <si>
    <t>Гели</t>
  </si>
  <si>
    <t>Красота</t>
  </si>
  <si>
    <t>BELITA_element-earth_GEL-N2</t>
  </si>
  <si>
    <t>Сыворотка для лица FARMSTAY Экстракт Меда Корейская косметика против морщин ФармСтей Корея 250 мл</t>
  </si>
  <si>
    <t>Сыворотки</t>
  </si>
  <si>
    <t>FS_honey_SERUM</t>
  </si>
  <si>
    <t>BELITA_element-air_GEL-N2</t>
  </si>
  <si>
    <t>BELITA_element-fire_GEL-N2</t>
  </si>
  <si>
    <t>Филлер для век и лица BELITA 20 мл</t>
  </si>
  <si>
    <t>Лосьоны</t>
  </si>
  <si>
    <t>BELITA_anti-age-premium_FILLER</t>
  </si>
  <si>
    <t>10/27/2022</t>
  </si>
  <si>
    <t>10/28/2022</t>
  </si>
  <si>
    <t>10/29/2022</t>
  </si>
  <si>
    <t>10/30/2022</t>
  </si>
  <si>
    <t>10/31/2022</t>
  </si>
  <si>
    <t>44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</si>
  <si>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</si>
  <si>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</si>
  <si>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</si>
  <si>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</si>
  <si>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</si>
  <si>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</si>
  <si>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</si>
  <si>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45</t>
  </si>
  <si>
    <t>11/08/2022</t>
  </si>
  <si>
    <t>маржа, %</t>
  </si>
  <si>
    <t>4. Со 2 по 8 ноября проходила акция со снижением цены. Используя информацию на Листе 3, в таблице ниже привидите данные, на основании которых можно судить об успешности акции и сделайте выводы</t>
  </si>
  <si>
    <t>3. Сколько выручки принесли и в каком количестве продавались товары за период (см. Лист 3)? Используйте наиболее оптимальные для случая формулы</t>
  </si>
  <si>
    <t>1. Нужны данные: сколько по каждой позиции необходимо товара (шт.) для продаж в марте, апреле, мае (отдельно на 3 месяца). Необходимое для заказа количество надо предоставить специалисту по закупкам. 
Данные позиции продаются не более 4 месяцев
2. Подготовьте рекомендации по оптимизации прибыли компании, опираясь на данные по приведённому ассортименту. По каждому товару</t>
  </si>
  <si>
    <t>Количество продаж 
(ДО АКЦИИ)</t>
  </si>
  <si>
    <t>Выручка с продаж 
(ДО АКЦИИ)</t>
  </si>
  <si>
    <t>Прибыль с продаж 
(ДО АКЦИИ)</t>
  </si>
  <si>
    <t>Количество продаж 
(НА АКЦИИ)</t>
  </si>
  <si>
    <t>Выручка с продаж 
(НА АКЦИИ)</t>
  </si>
  <si>
    <t>Прибыль с продаж 
(НА АКЦИИ)</t>
  </si>
  <si>
    <t>12/1/2022</t>
  </si>
  <si>
    <t>12/2/2022</t>
  </si>
  <si>
    <t>12/3/2022</t>
  </si>
  <si>
    <t>12/4/2022</t>
  </si>
  <si>
    <t>12/5/2022</t>
  </si>
  <si>
    <t>12/6/2022</t>
  </si>
  <si>
    <t>12/7/2022</t>
  </si>
  <si>
    <t>12/8/2022</t>
  </si>
  <si>
    <t>12/9/2022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</si>
  <si>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</si>
  <si>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</si>
  <si>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</si>
  <si>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</si>
  <si>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</si>
  <si>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</si>
  <si>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</si>
  <si>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</si>
  <si>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</si>
  <si>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</si>
  <si>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</si>
  <si>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</si>
  <si>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</si>
  <si>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</si>
  <si>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</si>
  <si>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</si>
  <si>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</si>
  <si>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</si>
  <si>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</si>
  <si>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</si>
  <si>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</si>
  <si>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</si>
  <si>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1/1/2023</t>
  </si>
  <si>
    <t>1/2/2023</t>
  </si>
  <si>
    <t>1/3/2023</t>
  </si>
  <si>
    <t>1/4/2023</t>
  </si>
  <si>
    <t>1/5/2023</t>
  </si>
  <si>
    <t>1/6/2023</t>
  </si>
  <si>
    <t>1/7/2023</t>
  </si>
  <si>
    <t>1/8/2023</t>
  </si>
  <si>
    <t>1/9/2023</t>
  </si>
  <si>
    <t>1/10/2023</t>
  </si>
  <si>
    <t>1/11/2023</t>
  </si>
  <si>
    <t>1/12/2023</t>
  </si>
  <si>
    <t>1/13/2023</t>
  </si>
  <si>
    <t>1/14/2023</t>
  </si>
  <si>
    <t>1/15/2023</t>
  </si>
  <si>
    <t>1/16/2023</t>
  </si>
  <si>
    <t>1/17/2023</t>
  </si>
  <si>
    <t>1/18/2023</t>
  </si>
  <si>
    <t>Статус акции</t>
  </si>
  <si>
    <t>Прибыль с продаж 
(динамика)</t>
  </si>
  <si>
    <t>Количество продаж
(динамика)</t>
  </si>
  <si>
    <t>Выручка с продаж 
(динамика)</t>
  </si>
  <si>
    <r>
      <rPr>
        <b/>
        <sz val="11"/>
        <color theme="1"/>
        <rFont val="Calibri"/>
        <family val="2"/>
        <charset val="204"/>
        <scheme val="minor"/>
      </rPr>
      <t>3. Анализ изменения прибыли:</t>
    </r>
    <r>
      <rPr>
        <sz val="11"/>
        <color theme="1"/>
        <rFont val="Calibri"/>
        <family val="2"/>
        <charset val="204"/>
        <scheme val="minor"/>
      </rPr>
      <t xml:space="preserve">
   </t>
    </r>
    <r>
      <rPr>
        <b/>
        <sz val="11"/>
        <color theme="9" tint="-0.499984740745262"/>
        <rFont val="Calibri"/>
        <family val="2"/>
        <charset val="204"/>
        <scheme val="minor"/>
      </rPr>
      <t>Для большинства товаров наблюдается рост прибыли</t>
    </r>
    <r>
      <rPr>
        <sz val="11"/>
        <color theme="1"/>
        <rFont val="Calibri"/>
        <family val="2"/>
        <charset val="204"/>
        <scheme val="minor"/>
      </rPr>
      <t xml:space="preserve">, что может указывать на то, что увеличение продаж компенсировало снижение цены. 
   Однако для товара </t>
    </r>
    <r>
      <rPr>
        <b/>
        <sz val="11"/>
        <color theme="1"/>
        <rFont val="Calibri"/>
        <family val="2"/>
        <charset val="204"/>
        <scheme val="minor"/>
      </rPr>
      <t>BELITA_anti-age-premium_FILLER [SKU: 74268606]</t>
    </r>
    <r>
      <rPr>
        <sz val="11"/>
        <color theme="1"/>
        <rFont val="Calibri"/>
        <family val="2"/>
        <charset val="204"/>
        <scheme val="minor"/>
      </rPr>
      <t xml:space="preserve"> наблюдается </t>
    </r>
    <r>
      <rPr>
        <b/>
        <sz val="11"/>
        <color rgb="FFC00000"/>
        <rFont val="Calibri"/>
        <family val="2"/>
        <charset val="204"/>
        <scheme val="minor"/>
      </rPr>
      <t>значительное снижение прибыли (-52%)</t>
    </r>
    <r>
      <rPr>
        <sz val="11"/>
        <color theme="1"/>
        <rFont val="Calibri"/>
        <family val="2"/>
        <charset val="204"/>
        <scheme val="minor"/>
      </rPr>
      <t xml:space="preserve">, что может быть связано с излишней величиной скидки или другими факторами, влияющими на маржинальность.
</t>
    </r>
  </si>
  <si>
    <r>
      <rPr>
        <b/>
        <sz val="11"/>
        <color theme="1"/>
        <rFont val="Calibri"/>
        <family val="2"/>
        <charset val="204"/>
        <scheme val="minor"/>
      </rPr>
      <t>1. Анализ изменения количества продаж:</t>
    </r>
    <r>
      <rPr>
        <sz val="11"/>
        <color theme="1"/>
        <rFont val="Calibri"/>
        <family val="2"/>
        <charset val="204"/>
        <scheme val="minor"/>
      </rPr>
      <t xml:space="preserve">
   </t>
    </r>
    <r>
      <rPr>
        <b/>
        <sz val="11"/>
        <color theme="9" tint="-0.499984740745262"/>
        <rFont val="Calibri"/>
        <family val="2"/>
        <charset val="204"/>
        <scheme val="minor"/>
      </rPr>
      <t>Все товары показали увеличение продаж</t>
    </r>
    <r>
      <rPr>
        <sz val="11"/>
        <color theme="1"/>
        <rFont val="Calibri"/>
        <family val="2"/>
        <charset val="204"/>
        <scheme val="minor"/>
      </rPr>
      <t xml:space="preserve">, что является положительным индикатором успешности акции. 
   Однако рост количества продаж в процентах по разным товарам значительно отличается, что может свидетельствовать о различной привлекательности скидки или потребительских особенностях на товар.
</t>
    </r>
  </si>
  <si>
    <r>
      <rPr>
        <b/>
        <sz val="11"/>
        <color theme="1"/>
        <rFont val="Calibri"/>
        <family val="2"/>
        <charset val="204"/>
        <scheme val="minor"/>
      </rPr>
      <t>2. Анализ изменения выручки:</t>
    </r>
    <r>
      <rPr>
        <sz val="11"/>
        <color theme="1"/>
        <rFont val="Calibri"/>
        <family val="2"/>
        <charset val="204"/>
        <scheme val="minor"/>
      </rPr>
      <t xml:space="preserve">
   Несмотря на </t>
    </r>
    <r>
      <rPr>
        <b/>
        <sz val="11"/>
        <color theme="9" tint="-0.499984740745262"/>
        <rFont val="Calibri"/>
        <family val="2"/>
        <charset val="204"/>
        <scheme val="minor"/>
      </rPr>
      <t>рост выручки по всем позициям</t>
    </r>
    <r>
      <rPr>
        <sz val="11"/>
        <color theme="1"/>
        <rFont val="Calibri"/>
        <family val="2"/>
        <charset val="204"/>
        <scheme val="minor"/>
      </rPr>
      <t xml:space="preserve">, нужно отметить, что в целом выручка увеличилась в меньше, чем количество продаж, что может указывать на то, что снижение цены вероятно было излишним. 
   Однако для товара с небольшим объемом продаж до акции </t>
    </r>
    <r>
      <rPr>
        <b/>
        <sz val="11"/>
        <color theme="1"/>
        <rFont val="Calibri"/>
        <family val="2"/>
        <charset val="204"/>
        <scheme val="minor"/>
      </rPr>
      <t>BELITA_element-fire_GEL-N2 [SKU: 74210864]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9" tint="-0.499984740745262"/>
        <rFont val="Calibri"/>
        <family val="2"/>
        <charset val="204"/>
        <scheme val="minor"/>
      </rPr>
      <t>увеличение выручки в 3 раза (+367%)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является значительным результатом.
</t>
    </r>
  </si>
  <si>
    <r>
      <rPr>
        <b/>
        <sz val="11"/>
        <color theme="1"/>
        <rFont val="Calibri"/>
        <family val="2"/>
        <charset val="204"/>
        <scheme val="minor"/>
      </rPr>
      <t>4. Маржинальность товара:</t>
    </r>
    <r>
      <rPr>
        <sz val="11"/>
        <color theme="1"/>
        <rFont val="Calibri"/>
        <family val="2"/>
        <charset val="204"/>
        <scheme val="minor"/>
      </rPr>
      <t xml:space="preserve">
   В условиях акции ожидается снижение маржи из-за скидки, но при этом увеличенный объем продаж мог скомпенсировать это снижение, и в итоге мы могли получить увеличение маржи.
   </t>
    </r>
    <r>
      <rPr>
        <b/>
        <sz val="11"/>
        <color rgb="FFC00000"/>
        <rFont val="Calibri"/>
        <family val="2"/>
        <charset val="204"/>
        <scheme val="minor"/>
      </rPr>
      <t>По итогам акции маржа по всем позициям просела</t>
    </r>
    <r>
      <rPr>
        <sz val="11"/>
        <color theme="1"/>
        <rFont val="Calibri"/>
        <family val="2"/>
        <charset val="204"/>
        <scheme val="minor"/>
      </rPr>
      <t xml:space="preserve"> - значит товар стал менее прибыльным в процентном соотношении, что ещё раз свидетельствует о высоком уровне скидки, однако маржа положительная, и благодаря акции </t>
    </r>
    <r>
      <rPr>
        <b/>
        <sz val="11"/>
        <color theme="9" tint="-0.499984740745262"/>
        <rFont val="Calibri"/>
        <family val="2"/>
        <charset val="204"/>
        <scheme val="minor"/>
      </rPr>
      <t>кратно увеличился объем продаж</t>
    </r>
    <r>
      <rPr>
        <sz val="11"/>
        <color theme="1"/>
        <rFont val="Calibri"/>
        <family val="2"/>
        <charset val="204"/>
        <scheme val="minor"/>
      </rPr>
      <t xml:space="preserve"> - поэтому </t>
    </r>
    <r>
      <rPr>
        <b/>
        <sz val="11"/>
        <color theme="9" tint="-0.499984740745262"/>
        <rFont val="Calibri"/>
        <family val="2"/>
        <charset val="204"/>
        <scheme val="minor"/>
      </rPr>
      <t>по показателю маржинальности акция не провальная.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</si>
  <si>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Маржа 
(ДО АКЦИИ), %</t>
  </si>
  <si>
    <t>Маржа 
(НА АКЦИИ), %</t>
  </si>
  <si>
    <r>
      <rPr>
        <b/>
        <sz val="11"/>
        <color theme="1"/>
        <rFont val="Calibri"/>
        <family val="2"/>
        <charset val="204"/>
        <scheme val="minor"/>
      </rPr>
      <t xml:space="preserve">   Итого, на основе предоставленных данных можно сделать следующие выводы:</t>
    </r>
    <r>
      <rPr>
        <sz val="11"/>
        <color theme="1"/>
        <rFont val="Calibri"/>
        <family val="2"/>
        <charset val="204"/>
        <scheme val="minor"/>
      </rPr>
      <t xml:space="preserve">
1. Акция показала </t>
    </r>
    <r>
      <rPr>
        <b/>
        <sz val="11"/>
        <color theme="9" tint="-0.499984740745262"/>
        <rFont val="Calibri"/>
        <family val="2"/>
        <charset val="204"/>
        <scheme val="minor"/>
      </rPr>
      <t>положительный эффект на количество продаж</t>
    </r>
    <r>
      <rPr>
        <sz val="11"/>
        <color theme="1"/>
        <rFont val="Calibri"/>
        <family val="2"/>
        <charset val="204"/>
        <scheme val="minor"/>
      </rPr>
      <t>, с существенным ростом объема продаж по всем товарам.
2. Несмотря на</t>
    </r>
    <r>
      <rPr>
        <b/>
        <sz val="11"/>
        <color theme="9" tint="-0.499984740745262"/>
        <rFont val="Calibri"/>
        <family val="2"/>
        <charset val="204"/>
        <scheme val="minor"/>
      </rPr>
      <t xml:space="preserve"> рост выручки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rgb="FFC00000"/>
        <rFont val="Calibri"/>
        <family val="2"/>
        <charset val="204"/>
        <scheme val="minor"/>
      </rPr>
      <t>прибыль для товара BELITA_anti-age-premium_FILLER [SKU: 74268606] значительно снизилась</t>
    </r>
    <r>
      <rPr>
        <sz val="11"/>
        <color theme="1"/>
        <rFont val="Calibri"/>
        <family val="2"/>
        <charset val="204"/>
        <scheme val="minor"/>
      </rPr>
      <t>, что может быть связано с высокой скидкой.
3. Оценка маржинальности подтверждает, что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C00000"/>
        <rFont val="Calibri"/>
        <family val="2"/>
        <charset val="204"/>
        <scheme val="minor"/>
      </rPr>
      <t>акция привела к снижению процентной прибыльности товара</t>
    </r>
    <r>
      <rPr>
        <sz val="11"/>
        <color theme="1"/>
        <rFont val="Calibri"/>
        <family val="2"/>
        <charset val="204"/>
        <scheme val="minor"/>
      </rPr>
      <t>, что необходимо учитывать при планировании акций в будущем.
   В целом, можно утверждать, что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9" tint="-0.499984740745262"/>
        <rFont val="Calibri"/>
        <family val="2"/>
        <charset val="204"/>
        <scheme val="minor"/>
      </rPr>
      <t>акция привела к значительному росту объемов продаж</t>
    </r>
    <r>
      <rPr>
        <sz val="11"/>
        <color theme="1"/>
        <rFont val="Calibri"/>
        <family val="2"/>
        <charset val="204"/>
        <scheme val="minor"/>
      </rPr>
      <t xml:space="preserve">, но для некоторых товаров экономическая эффективность могла пострадать из-за высокой скидки.
</t>
    </r>
  </si>
  <si>
    <t>Средняя дневная продажа</t>
  </si>
  <si>
    <t>Потребность 
в МАРТЕ
(расчетная)</t>
  </si>
  <si>
    <t>Потребность 
в АПРЕЛЕ
(расчетная)</t>
  </si>
  <si>
    <t>Потребность 
в МАЕ
(расчетная)</t>
  </si>
  <si>
    <t>Остатки на складе  
за предыдущий месяц (ФЕВРАЛЬ)</t>
  </si>
  <si>
    <t>Потребность 
в МАРТЕ
(скорректированная)</t>
  </si>
  <si>
    <t>Остатки на складе  
за предыдущий месяц (МАРТ)</t>
  </si>
  <si>
    <t>Потребность 
в АПРЕЛЕ
(скорректированная)</t>
  </si>
  <si>
    <t>Остатки на складе  
за предыдущий месяц (АПРЕЛЬ)</t>
  </si>
  <si>
    <t>Потребность 
в МАЕ
(скорректированная)</t>
  </si>
  <si>
    <t>Задание 1.</t>
  </si>
  <si>
    <t>Категория товара</t>
  </si>
  <si>
    <t>Задание 2.</t>
  </si>
  <si>
    <t>Продажи за 
Январь 2023 
(1-18)</t>
  </si>
  <si>
    <t>Продажи за 
Декабрь 2022</t>
  </si>
  <si>
    <t>Маржа</t>
  </si>
  <si>
    <t>Цена 
за ед</t>
  </si>
  <si>
    <t>Прибыль 
по товару</t>
  </si>
  <si>
    <t>1.1. Расчет потребности закупки товаров</t>
  </si>
  <si>
    <t>1.2. Итоговые данные по объему закупок, с учетом вносимых пользователем данных о количестве остатков товаров на складах 
(т.к. продажи идут только 4 мес.)</t>
  </si>
  <si>
    <t>Общее 
кол-во продаж</t>
  </si>
  <si>
    <t>1. Общее кол-во продаж</t>
  </si>
  <si>
    <t>Условное форматирование:</t>
  </si>
  <si>
    <t>2. Цена за ед</t>
  </si>
  <si>
    <t>минимальный процент</t>
  </si>
  <si>
    <t>минимальная прибыль (ниже 5 тыс.)</t>
  </si>
  <si>
    <t>высокая прибыль (выше 100 тыс.)</t>
  </si>
  <si>
    <t>ТОП-10 дорогих товаров</t>
  </si>
  <si>
    <t>ТОП-10 товаров по кол-ву продаж</t>
  </si>
  <si>
    <t>ТОП-10 по % маржи</t>
  </si>
  <si>
    <r>
      <rPr>
        <b/>
        <sz val="11"/>
        <color theme="1"/>
        <rFont val="Calibri"/>
        <family val="2"/>
        <charset val="204"/>
        <scheme val="minor"/>
      </rPr>
      <t>5. Количество возвратов:</t>
    </r>
    <r>
      <rPr>
        <sz val="11"/>
        <color theme="1"/>
        <rFont val="Calibri"/>
        <family val="2"/>
        <charset val="204"/>
        <scheme val="minor"/>
      </rPr>
      <t xml:space="preserve">
   Можно было посчитать </t>
    </r>
    <r>
      <rPr>
        <b/>
        <sz val="11"/>
        <color theme="1"/>
        <rFont val="Calibri"/>
        <family val="2"/>
        <charset val="204"/>
        <scheme val="minor"/>
      </rPr>
      <t>количество возвратов</t>
    </r>
    <r>
      <rPr>
        <sz val="11"/>
        <color theme="1"/>
        <rFont val="Calibri"/>
        <family val="2"/>
        <charset val="204"/>
        <scheme val="minor"/>
      </rPr>
      <t>, т.к. с увеличением объема продаж мог кратно увеличиться и возврат, однако этот показатель</t>
    </r>
    <r>
      <rPr>
        <b/>
        <sz val="11"/>
        <color theme="1"/>
        <rFont val="Calibri"/>
        <family val="2"/>
        <charset val="204"/>
        <scheme val="minor"/>
      </rPr>
      <t xml:space="preserve"> до акции и во время равен 0</t>
    </r>
    <r>
      <rPr>
        <sz val="11"/>
        <color theme="1"/>
        <rFont val="Calibri"/>
        <family val="2"/>
        <charset val="204"/>
        <scheme val="minor"/>
      </rPr>
      <t>, поэтому не участвует в расчетах.</t>
    </r>
  </si>
  <si>
    <t>3. Маржа:</t>
  </si>
  <si>
    <t>4. Прибыль по товару:</t>
  </si>
  <si>
    <t xml:space="preserve">   Детализированные рекомендации по оптимизации прибыли компании (по данным из приведённого ассортимента):</t>
  </si>
  <si>
    <r>
      <rPr>
        <b/>
        <sz val="12"/>
        <color theme="1"/>
        <rFont val="Calibri"/>
        <family val="2"/>
        <charset val="204"/>
        <scheme val="minor"/>
      </rPr>
      <t xml:space="preserve">   Общие рекомендации по оптимизации прибыли компании (по данным из приведённого ассортимента):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- фокусироваться на товарах с высокой маржой и хорошими продажами,
- изучать причины низких продаж и маржи на менее прибыльных товарах,
- применять гибкое ценообразование и маркетинговые компании для улучшения продаж товаров с низким спросом,
- оптимизировать ассортимент, избавляясь от товаров с низкими продажами и маржой,
- на регулярной основе пересматривать стратегию закупок и управления запасами товаров на складах (избегать излишков)</t>
    </r>
    <r>
      <rPr>
        <sz val="11"/>
        <color theme="1"/>
        <rFont val="Calibri"/>
        <family val="2"/>
        <charset val="204"/>
        <scheme val="minor"/>
      </rPr>
      <t xml:space="preserve">
</t>
    </r>
  </si>
  <si>
    <r>
      <rPr>
        <b/>
        <sz val="11"/>
        <color theme="1"/>
        <rFont val="Calibri"/>
        <family val="2"/>
        <charset val="204"/>
        <scheme val="minor"/>
      </rPr>
      <t xml:space="preserve">   1. Исходя из оценки прибыльности товаров:
   1.1. Высокая маржа и низкие продажи:</t>
    </r>
    <r>
      <rPr>
        <sz val="11"/>
        <color theme="1"/>
        <rFont val="Calibri"/>
        <family val="2"/>
        <charset val="204"/>
        <scheme val="minor"/>
      </rPr>
      <t xml:space="preserve">
   </t>
    </r>
    <r>
      <rPr>
        <b/>
        <sz val="11"/>
        <color theme="1"/>
        <rFont val="Calibri"/>
        <family val="2"/>
        <charset val="204"/>
        <scheme val="minor"/>
      </rPr>
      <t>SKU:</t>
    </r>
    <r>
      <rPr>
        <sz val="11"/>
        <color theme="1"/>
        <rFont val="Calibri"/>
        <family val="2"/>
        <charset val="204"/>
        <scheme val="minor"/>
      </rPr>
      <t xml:space="preserve"> 125009126, 37037197, 120924563, 139344402, 72698635, 39319610
  </t>
    </r>
    <r>
      <rPr>
        <b/>
        <sz val="11"/>
        <color theme="1"/>
        <rFont val="Calibri"/>
        <family val="2"/>
        <charset val="204"/>
        <scheme val="minor"/>
      </rPr>
      <t xml:space="preserve"> Необходимо выяснить, почему товары не продаются, возможно, они недостаточно известны или у них недостаточное кол-во фото/описания/отзывов…</t>
    </r>
    <r>
      <rPr>
        <sz val="11"/>
        <color theme="1"/>
        <rFont val="Calibri"/>
        <family val="2"/>
        <charset val="204"/>
        <scheme val="minor"/>
      </rPr>
      <t xml:space="preserve">
   </t>
    </r>
    <r>
      <rPr>
        <b/>
        <sz val="11"/>
        <color theme="1"/>
        <rFont val="Calibri"/>
        <family val="2"/>
        <charset val="204"/>
        <scheme val="minor"/>
      </rPr>
      <t>1.2. Низкая маржа и высокие продажи:</t>
    </r>
    <r>
      <rPr>
        <sz val="11"/>
        <color theme="1"/>
        <rFont val="Calibri"/>
        <family val="2"/>
        <charset val="204"/>
        <scheme val="minor"/>
      </rPr>
      <t xml:space="preserve">
  </t>
    </r>
    <r>
      <rPr>
        <b/>
        <sz val="11"/>
        <color theme="1"/>
        <rFont val="Calibri"/>
        <family val="2"/>
        <charset val="204"/>
        <scheme val="minor"/>
      </rPr>
      <t xml:space="preserve"> SKU:</t>
    </r>
    <r>
      <rPr>
        <sz val="11"/>
        <color theme="1"/>
        <rFont val="Calibri"/>
        <family val="2"/>
        <charset val="204"/>
        <scheme val="minor"/>
      </rPr>
      <t xml:space="preserve"> 124999598, 74777410, 34077430, 125076596, 66984637, 38452576
   </t>
    </r>
    <r>
      <rPr>
        <b/>
        <sz val="11"/>
        <color theme="1"/>
        <rFont val="Calibri"/>
        <family val="2"/>
        <charset val="204"/>
        <scheme val="minor"/>
      </rPr>
      <t>Необходимо проанализировать, как можно поднять маржу (например, путем поднятия цены или уменьшения затрат.</t>
    </r>
    <r>
      <rPr>
        <sz val="11"/>
        <color theme="1"/>
        <rFont val="Calibri"/>
        <family val="2"/>
        <charset val="204"/>
        <scheme val="minor"/>
      </rPr>
      <t xml:space="preserve">
   </t>
    </r>
    <r>
      <rPr>
        <b/>
        <sz val="11"/>
        <color theme="1"/>
        <rFont val="Calibri"/>
        <family val="2"/>
        <charset val="204"/>
        <scheme val="minor"/>
      </rPr>
      <t>1.3. Низкая маржа и низкие продажи:</t>
    </r>
    <r>
      <rPr>
        <sz val="11"/>
        <color theme="1"/>
        <rFont val="Calibri"/>
        <family val="2"/>
        <charset val="204"/>
        <scheme val="minor"/>
      </rPr>
      <t xml:space="preserve">
   </t>
    </r>
    <r>
      <rPr>
        <b/>
        <sz val="11"/>
        <color theme="1"/>
        <rFont val="Calibri"/>
        <family val="2"/>
        <charset val="204"/>
        <scheme val="minor"/>
      </rPr>
      <t>SKU:</t>
    </r>
    <r>
      <rPr>
        <sz val="11"/>
        <color theme="1"/>
        <rFont val="Calibri"/>
        <family val="2"/>
        <charset val="204"/>
        <scheme val="minor"/>
      </rPr>
      <t xml:space="preserve"> 40804552, 106068488, 38580159
   </t>
    </r>
    <r>
      <rPr>
        <b/>
        <sz val="11"/>
        <color theme="1"/>
        <rFont val="Calibri"/>
        <family val="2"/>
        <charset val="204"/>
        <scheme val="minor"/>
      </rPr>
      <t>Необходимо ещё раз проверить данные, и если они верны, то следует задуматься над тем, почему товары не пользуются спросом, либо рассмотреть возможность по их оптимизации – отказаться от продажи этих товаров.</t>
    </r>
    <r>
      <rPr>
        <sz val="11"/>
        <color theme="1"/>
        <rFont val="Calibri"/>
        <family val="2"/>
        <charset val="204"/>
        <scheme val="minor"/>
      </rPr>
      <t xml:space="preserve">
</t>
    </r>
  </si>
  <si>
    <r>
      <t xml:space="preserve">   
   </t>
    </r>
    <r>
      <rPr>
        <b/>
        <sz val="11"/>
        <color theme="1"/>
        <rFont val="Calibri"/>
        <family val="2"/>
        <charset val="204"/>
        <scheme val="minor"/>
      </rPr>
      <t>2. Работа с сегментами товаров (в частности по ценовому показателю):
   SKU:</t>
    </r>
    <r>
      <rPr>
        <sz val="11"/>
        <color theme="1"/>
        <rFont val="Calibri"/>
        <family val="2"/>
        <charset val="204"/>
        <scheme val="minor"/>
      </rPr>
      <t xml:space="preserve"> 120924563, 139344402, 72698635
   </t>
    </r>
    <r>
      <rPr>
        <b/>
        <sz val="11"/>
        <color theme="1"/>
        <rFont val="Calibri"/>
        <family val="2"/>
        <charset val="204"/>
        <scheme val="minor"/>
      </rPr>
      <t>Обратить внимание на товары с высокой ценой, но с низким количеством продаж.</t>
    </r>
  </si>
  <si>
    <t xml:space="preserve">  - внимание на низкую прибыть и кол-во продаж, наряду с ценой, однако маржа одна из самых высоких. Как вариант, можно продумать маркетинговую компанию формата как B2B, так и B2C</t>
  </si>
  <si>
    <t xml:space="preserve">  - внимание на низкую прибыть и кол-во продаж, наряду с ценой. Продукт специфический, как вариант, можно продумать маркетинговую компанию формата B2B салонов и др. организаций, где он применим</t>
  </si>
  <si>
    <t xml:space="preserve">  - высокая прибыль, маржа, кол-во  продаж и цена. Претендент на "товар года". Нужно не растерять позиции.</t>
  </si>
  <si>
    <t xml:space="preserve">  - самое большое кол-во продаж, высокая маржа и прибыль. Рассмотреть возможность повышения цены, при таком высоком спросе.</t>
  </si>
  <si>
    <t xml:space="preserve">  - самая высокая маржа и цена за единицу. Фаворит в категории "не раскопанная золотая руда" - требует приоритетного внимания для повышения кол-ва продаж</t>
  </si>
  <si>
    <t xml:space="preserve">  - внимание на низкую маржу, прибыль и кол-во продаж, претендент на "выбывание", однако высокая цена за единицу должна сагитировать на поиск решений </t>
  </si>
  <si>
    <t xml:space="preserve">  - маржа из топ-10, следует сфакусироваться на росте кол-ва продаж и снижения расходов</t>
  </si>
  <si>
    <t xml:space="preserve">  - достаточно высокие продажи, маржа, цена и прибыль. Пересмотр расходов может положительно повлиять на маржу.</t>
  </si>
  <si>
    <t xml:space="preserve">  - будучи самым бюджетным кремом из представленных, кол-во продаж слишком низкое, при высоком потенциале маржи.</t>
  </si>
  <si>
    <t xml:space="preserve">  - этот крем, как и все в этой категории, подлежит анализу природы низкой продаваемости.</t>
  </si>
  <si>
    <t xml:space="preserve">  - цена из топ-10, продажи позволяют перешагнуть прибыль в 100 тыс., но маржа недостаточно велика, расходы требуют внимания</t>
  </si>
  <si>
    <t xml:space="preserve">  - высока маржа и цена, кол-во продаж недостаточно</t>
  </si>
  <si>
    <t xml:space="preserve">  - высока цена и достаточная маржа, но кол-во продаж недостаточно</t>
  </si>
  <si>
    <t xml:space="preserve">  - высокая маржа, но кол-во не позволяет приблизиться к желаемой прибыли</t>
  </si>
  <si>
    <t xml:space="preserve">  - показатели относительно низкие, продумать маркетинг</t>
  </si>
  <si>
    <t xml:space="preserve">   - высокое количество продаж, рассмотреть возможность увеличения цены</t>
  </si>
  <si>
    <r>
      <t xml:space="preserve">   </t>
    </r>
    <r>
      <rPr>
        <b/>
        <sz val="12"/>
        <color theme="1"/>
        <rFont val="Calibri"/>
        <family val="2"/>
        <charset val="204"/>
        <scheme val="minor"/>
      </rPr>
      <t xml:space="preserve">Проведенные расчеты объёма закупок весьма неточны, поскольку отталкиваются от данных о продажах только за 1,5 месяца, из которых нельзя учесть: </t>
    </r>
    <r>
      <rPr>
        <sz val="12"/>
        <color theme="1"/>
        <rFont val="Calibri"/>
        <family val="2"/>
        <charset val="204"/>
        <scheme val="minor"/>
      </rPr>
      <t xml:space="preserve">
- сезонность, 
- эффекты от каких-либо внутренних факторов (например, в этот период могла начинаться/идти/заканчиваться маркетинговая компания по каким-либо позициям, и это даст ощутимый шум на расчеты средних значений), 
- внешние факторы (конкуренция, экономическая нестабильность),
- общую нестабильность в этот период (1,5 месяца в конце года по общему поведению покупателей, количеству выходных и праздников не тоже самое, что в марте -мае),
- наличие запасов на складах (продажи идут только 4 месяца =&gt; корректировка по закупкам должна как можно точнее использовать в расчетах данные об остатках на складах).
   В целом общее среднее количество по дням за 1,5 месяца достаточно мало, чтобы сформировать реалистичную цифру.
   Итоговый расчет с корректировкой нацелен на улучшение прогноза закупок несмотря на введенные по условию ограничения.
</t>
    </r>
  </si>
  <si>
    <t>График для детального сравнения товаров</t>
  </si>
  <si>
    <t xml:space="preserve">Все предложенные задачи имеют практическое значение. 
Т.е. информация необходима для ежедневной работы, не для презентаций и отчётов, а для принятия оперативных рабочих решений.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</si>
</sst>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######"/>
    <numFmt numFmtId="165" formatCode="###\ ###\ ###"/>
    <numFmt numFmtId="166" formatCode="0\ %"/>
    <numFmt numFmtId="167" formatCode="#,##0.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B0F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4F48A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59B"/>
        <bgColor indexed="64"/>
      </patternFill>
    </fill>
    <fill>
      <patternFill patternType="solid">
        <fgColor rgb="FFFFC9CA"/>
        <bgColor indexed="64"/>
      </patternFill>
    </fill>
    <fill>
      <patternFill patternType="solid">
        <fgColor rgb="FFD9FFD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14" fontId="2" fillId="0" borderId="0" xfId="0" applyNumberFormat="1" applyFont="1" applyAlignment="1">
      <alignment horizontal="left" vertical="center" textRotation="90" wrapText="1"/>
    </xf>
    <xf numFmtId="0" fontId="1" fillId="0" borderId="0" xfId="0" applyFont="1"/>
    <xf numFmtId="164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0" fontId="0" fillId="2" borderId="10" xfId="0" applyFill="1" applyBorder="1"/>
    <xf numFmtId="3" fontId="0" fillId="0" borderId="10" xfId="0" applyNumberFormat="1" applyBorder="1"/>
    <xf numFmtId="0" fontId="0" fillId="0" borderId="11" xfId="0" applyBorder="1"/>
    <xf numFmtId="0" fontId="6" fillId="0" borderId="2" xfId="0" applyFont="1" applyFill="1" applyBorder="1"/>
    <xf numFmtId="3" fontId="0" fillId="0" borderId="0" xfId="0" applyNumberFormat="1"/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4" xfId="0" applyNumberFormat="1" applyBorder="1"/>
    <xf numFmtId="14" fontId="0" fillId="0" borderId="9" xfId="0" applyNumberFormat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7" xfId="0" applyFont="1" applyBorder="1" applyAlignment="1">
      <alignment vertical="center"/>
    </xf>
    <xf numFmtId="14" fontId="4" fillId="0" borderId="7" xfId="0" applyNumberFormat="1" applyFont="1" applyBorder="1" applyAlignment="1">
      <alignment horizontal="left" vertical="center" textRotation="90" wrapText="1"/>
    </xf>
    <xf numFmtId="14" fontId="4" fillId="0" borderId="8" xfId="0" applyNumberFormat="1" applyFont="1" applyBorder="1" applyAlignment="1">
      <alignment horizontal="left" vertical="center" textRotation="90" wrapText="1"/>
    </xf>
    <xf numFmtId="14" fontId="0" fillId="0" borderId="4" xfId="0" applyNumberFormat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6" fontId="0" fillId="0" borderId="0" xfId="0" applyNumberFormat="1"/>
    <xf numFmtId="0" fontId="6" fillId="0" borderId="2" xfId="0" applyFont="1" applyFill="1" applyBorder="1" applyAlignment="1">
      <alignment vertical="center"/>
    </xf>
    <xf numFmtId="0" fontId="0" fillId="5" borderId="0" xfId="0" applyFill="1"/>
    <xf numFmtId="164" fontId="0" fillId="5" borderId="0" xfId="0" applyNumberFormat="1" applyFill="1"/>
    <xf numFmtId="0" fontId="0" fillId="7" borderId="6" xfId="0" applyFill="1" applyBorder="1"/>
    <xf numFmtId="0" fontId="0" fillId="0" borderId="0" xfId="0" applyFill="1"/>
    <xf numFmtId="0" fontId="0" fillId="8" borderId="0" xfId="0" applyFill="1"/>
    <xf numFmtId="164" fontId="0" fillId="8" borderId="0" xfId="0" applyNumberFormat="1" applyFill="1"/>
    <xf numFmtId="3" fontId="0" fillId="0" borderId="0" xfId="0" applyNumberFormat="1" applyBorder="1"/>
    <xf numFmtId="167" fontId="0" fillId="0" borderId="0" xfId="0" applyNumberFormat="1" applyBorder="1"/>
    <xf numFmtId="3" fontId="0" fillId="0" borderId="18" xfId="0" applyNumberFormat="1" applyBorder="1"/>
    <xf numFmtId="3" fontId="0" fillId="0" borderId="20" xfId="0" applyNumberFormat="1" applyBorder="1"/>
    <xf numFmtId="167" fontId="0" fillId="0" borderId="20" xfId="0" applyNumberFormat="1" applyBorder="1"/>
    <xf numFmtId="3" fontId="0" fillId="0" borderId="21" xfId="0" applyNumberFormat="1" applyBorder="1"/>
    <xf numFmtId="3" fontId="0" fillId="0" borderId="17" xfId="0" applyNumberFormat="1" applyBorder="1"/>
    <xf numFmtId="3" fontId="0" fillId="0" borderId="19" xfId="0" applyNumberFormat="1" applyBorder="1"/>
    <xf numFmtId="0" fontId="0" fillId="0" borderId="23" xfId="0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 wrapText="1"/>
    </xf>
    <xf numFmtId="0" fontId="12" fillId="6" borderId="24" xfId="0" applyFont="1" applyFill="1" applyBorder="1" applyAlignment="1">
      <alignment horizontal="center" vertical="center" wrapText="1"/>
    </xf>
    <xf numFmtId="3" fontId="0" fillId="0" borderId="14" xfId="0" applyNumberFormat="1" applyBorder="1"/>
    <xf numFmtId="3" fontId="0" fillId="0" borderId="15" xfId="0" applyNumberFormat="1" applyBorder="1"/>
    <xf numFmtId="167" fontId="0" fillId="0" borderId="15" xfId="0" applyNumberFormat="1" applyBorder="1"/>
    <xf numFmtId="3" fontId="0" fillId="0" borderId="16" xfId="0" applyNumberFormat="1" applyBorder="1"/>
    <xf numFmtId="0" fontId="0" fillId="0" borderId="3" xfId="0" pivotButton="1" applyBorder="1" applyAlignment="1">
      <alignment horizontal="left" vertical="center"/>
    </xf>
    <xf numFmtId="0" fontId="0" fillId="0" borderId="3" xfId="0" pivotButton="1" applyBorder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3" fontId="9" fillId="0" borderId="26" xfId="0" applyNumberFormat="1" applyFont="1" applyBorder="1"/>
    <xf numFmtId="0" fontId="9" fillId="3" borderId="22" xfId="0" applyFont="1" applyFill="1" applyBorder="1" applyAlignment="1">
      <alignment horizontal="left" vertical="center" wrapText="1"/>
    </xf>
    <xf numFmtId="0" fontId="9" fillId="10" borderId="3" xfId="0" applyFont="1" applyFill="1" applyBorder="1" applyAlignment="1">
      <alignment horizontal="center" vertical="center" wrapText="1"/>
    </xf>
    <xf numFmtId="3" fontId="12" fillId="0" borderId="0" xfId="0" applyNumberFormat="1" applyFont="1" applyBorder="1"/>
    <xf numFmtId="3" fontId="9" fillId="0" borderId="17" xfId="0" applyNumberFormat="1" applyFont="1" applyBorder="1"/>
    <xf numFmtId="0" fontId="9" fillId="3" borderId="24" xfId="0" applyFont="1" applyFill="1" applyBorder="1" applyAlignment="1">
      <alignment horizontal="center" vertical="center"/>
    </xf>
    <xf numFmtId="0" fontId="12" fillId="0" borderId="17" xfId="0" applyFont="1" applyFill="1" applyBorder="1"/>
    <xf numFmtId="0" fontId="12" fillId="0" borderId="18" xfId="0" applyFont="1" applyFill="1" applyBorder="1" applyAlignment="1">
      <alignment horizontal="left"/>
    </xf>
    <xf numFmtId="0" fontId="12" fillId="0" borderId="19" xfId="0" applyFont="1" applyFill="1" applyBorder="1"/>
    <xf numFmtId="0" fontId="12" fillId="0" borderId="21" xfId="0" applyFont="1" applyFill="1" applyBorder="1" applyAlignment="1">
      <alignment horizontal="left"/>
    </xf>
    <xf numFmtId="0" fontId="9" fillId="9" borderId="23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9" xfId="0" applyBorder="1"/>
    <xf numFmtId="0" fontId="0" fillId="0" borderId="0" xfId="0" applyNumberFormat="1" applyBorder="1"/>
    <xf numFmtId="0" fontId="0" fillId="0" borderId="15" xfId="0" applyNumberFormat="1" applyBorder="1"/>
    <xf numFmtId="0" fontId="0" fillId="0" borderId="24" xfId="0" applyBorder="1" applyAlignment="1">
      <alignment horizontal="center" vertical="center" wrapText="1"/>
    </xf>
    <xf numFmtId="3" fontId="0" fillId="0" borderId="16" xfId="0" applyNumberFormat="1" applyBorder="1" applyAlignment="1">
      <alignment vertical="center"/>
    </xf>
    <xf numFmtId="3" fontId="0" fillId="0" borderId="18" xfId="0" applyNumberFormat="1" applyBorder="1" applyAlignment="1">
      <alignment vertical="center"/>
    </xf>
    <xf numFmtId="0" fontId="13" fillId="0" borderId="0" xfId="0" applyFont="1"/>
    <xf numFmtId="0" fontId="0" fillId="0" borderId="23" xfId="0" applyBorder="1" applyAlignment="1">
      <alignment horizontal="center" vertical="center"/>
    </xf>
    <xf numFmtId="167" fontId="0" fillId="0" borderId="14" xfId="0" applyNumberFormat="1" applyBorder="1"/>
    <xf numFmtId="167" fontId="0" fillId="0" borderId="17" xfId="0" applyNumberFormat="1" applyBorder="1"/>
    <xf numFmtId="0" fontId="1" fillId="0" borderId="14" xfId="0" applyFont="1" applyBorder="1"/>
    <xf numFmtId="0" fontId="1" fillId="0" borderId="17" xfId="0" applyFont="1" applyBorder="1"/>
    <xf numFmtId="0" fontId="1" fillId="0" borderId="17" xfId="0" applyFont="1" applyFill="1" applyBorder="1"/>
    <xf numFmtId="0" fontId="1" fillId="0" borderId="17" xfId="0" applyFont="1" applyBorder="1" applyAlignment="1">
      <alignment wrapText="1"/>
    </xf>
    <xf numFmtId="0" fontId="1" fillId="0" borderId="3" xfId="0" applyFont="1" applyBorder="1"/>
    <xf numFmtId="0" fontId="0" fillId="0" borderId="3" xfId="0" applyFont="1" applyFill="1" applyBorder="1" applyAlignment="1">
      <alignment horizontal="left"/>
    </xf>
    <xf numFmtId="0" fontId="13" fillId="0" borderId="0" xfId="0" applyFont="1" applyAlignment="1">
      <alignment vertical="center"/>
    </xf>
    <xf numFmtId="0" fontId="1" fillId="0" borderId="27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67" fontId="1" fillId="0" borderId="17" xfId="0" applyNumberFormat="1" applyFont="1" applyBorder="1"/>
    <xf numFmtId="3" fontId="1" fillId="0" borderId="0" xfId="0" applyNumberFormat="1" applyFont="1" applyBorder="1"/>
    <xf numFmtId="0" fontId="1" fillId="0" borderId="0" xfId="0" applyNumberFormat="1" applyFont="1" applyBorder="1"/>
    <xf numFmtId="3" fontId="1" fillId="0" borderId="18" xfId="0" applyNumberFormat="1" applyFont="1" applyBorder="1" applyAlignment="1">
      <alignment vertical="center"/>
    </xf>
    <xf numFmtId="167" fontId="1" fillId="0" borderId="19" xfId="0" applyNumberFormat="1" applyFont="1" applyBorder="1"/>
    <xf numFmtId="3" fontId="1" fillId="0" borderId="20" xfId="0" applyNumberFormat="1" applyFont="1" applyBorder="1"/>
    <xf numFmtId="0" fontId="1" fillId="0" borderId="20" xfId="0" applyNumberFormat="1" applyFont="1" applyBorder="1"/>
    <xf numFmtId="3" fontId="1" fillId="0" borderId="2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1" fillId="11" borderId="0" xfId="0" applyFont="1" applyFill="1" applyBorder="1" applyAlignment="1">
      <alignment horizontal="left"/>
    </xf>
    <xf numFmtId="0" fontId="1" fillId="11" borderId="18" xfId="0" applyFont="1" applyFill="1" applyBorder="1" applyAlignment="1">
      <alignment horizontal="left"/>
    </xf>
    <xf numFmtId="0" fontId="1" fillId="13" borderId="15" xfId="0" applyFont="1" applyFill="1" applyBorder="1" applyAlignment="1">
      <alignment horizontal="left"/>
    </xf>
    <xf numFmtId="0" fontId="1" fillId="13" borderId="16" xfId="0" applyFont="1" applyFill="1" applyBorder="1" applyAlignment="1">
      <alignment horizontal="left"/>
    </xf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" fillId="13" borderId="20" xfId="0" applyFont="1" applyFill="1" applyBorder="1" applyAlignment="1">
      <alignment horizontal="left"/>
    </xf>
    <xf numFmtId="0" fontId="1" fillId="13" borderId="21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18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left"/>
    </xf>
    <xf numFmtId="0" fontId="1" fillId="13" borderId="18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4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4F48A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########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m/d/yyyy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</dxf>
    <dxf>
      <numFmt numFmtId="3" formatCode="#,##0"/>
    </dxf>
    <dxf>
      <numFmt numFmtId="166" formatCode="0\ %"/>
    </dxf>
    <dxf>
      <numFmt numFmtId="3" formatCode="#,##0"/>
    </dxf>
    <dxf>
      <numFmt numFmtId="166" formatCode="0\ 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########"/>
    </dxf>
    <dxf>
      <border outline="0">
        <bottom style="thin">
          <color theme="4" tint="0.39997558519241921"/>
        </bottom>
      </border>
    </dxf>
    <dxf>
      <numFmt numFmtId="3" formatCode="#,##0"/>
    </dxf>
    <dxf>
      <numFmt numFmtId="3" formatCode="#,##0"/>
    </dxf>
    <dxf>
      <numFmt numFmtId="164" formatCode="#########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m/d/yyyy"/>
      <alignment horizontal="left" vertical="center" textRotation="9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 patternType="solid">
          <bgColor rgb="FFFFC9CA"/>
        </patternFill>
      </fill>
    </dxf>
    <dxf>
      <font>
        <b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bottom/>
      </border>
    </dxf>
    <dxf>
      <border>
        <left/>
        <right/>
        <top/>
        <bottom/>
      </border>
    </dxf>
    <dxf>
      <alignment horizontal="center" readingOrder="0"/>
    </dxf>
    <dxf>
      <alignment vertical="center" readingOrder="0"/>
    </dxf>
    <dxf>
      <alignment wrapText="1" readingOrder="0"/>
    </dxf>
    <dxf>
      <numFmt numFmtId="3" formatCode="#,##0"/>
    </dxf>
    <dxf>
      <numFmt numFmtId="4" formatCode="#,##0.00"/>
    </dxf>
    <dxf>
      <border>
        <left/>
        <right/>
        <top/>
        <bottom/>
      </border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numFmt numFmtId="167" formatCode="#,##0.0"/>
    </dxf>
    <dxf>
      <fill>
        <patternFill patternType="solid">
          <bgColor theme="7" tint="0.79998168889431442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9" tint="0.59999389629810485"/>
        </patternFill>
      </fill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167" formatCode="#,##0.0"/>
    </dxf>
    <dxf>
      <fill>
        <patternFill patternType="solid">
          <bgColor theme="7" tint="0.79998168889431442"/>
        </patternFill>
      </fill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m/d/yyyy"/>
      <alignment horizontal="left" vertical="center" textRotation="9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D9FFD9"/>
      <color rgb="FFB9FFB9"/>
      <color rgb="FFFFC9CA"/>
      <color rgb="FFFFAFB1"/>
      <color rgb="FFFFE59B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[ТЗ_Аналитик_НС_Копоть_11.2024.xlsx]Лист1.1!Сводная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ln w="34925" cap="sq" cmpd="sng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25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44450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44450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31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33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34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35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37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39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41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42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43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44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45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46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47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  <c:pivotFmt>
        <c:idx val="48"/>
        <c:spPr>
          <a:ln w="34925" cap="sq" cmpd="sng">
            <a:solidFill>
              <a:schemeClr val="accent4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4"/>
            </a:solidFill>
            <a:ln w="44450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4.5628637117679303E-2"/>
          <c:y val="0.13083098768427159"/>
          <c:w val="0.88345505629538079"/>
          <c:h val="0.6605097441873988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Лист1.1!$D$42</c:f>
              <c:strCache>
                <c:ptCount val="1"/>
                <c:pt idx="0">
                  <c:v>Общее 
кол-во продаж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Лист1.1!$A$43:$B$61</c:f>
              <c:multiLvlStrCache>
                <c:ptCount val="19"/>
                <c:lvl>
                  <c:pt idx="0">
                    <c:v>125009126</c:v>
                  </c:pt>
                  <c:pt idx="1">
                    <c:v>124999598</c:v>
                  </c:pt>
                  <c:pt idx="2">
                    <c:v>37037197</c:v>
                  </c:pt>
                  <c:pt idx="3">
                    <c:v>40804552</c:v>
                  </c:pt>
                  <c:pt idx="4">
                    <c:v>74777410</c:v>
                  </c:pt>
                  <c:pt idx="5">
                    <c:v>125107271</c:v>
                  </c:pt>
                  <c:pt idx="6">
                    <c:v>30000544</c:v>
                  </c:pt>
                  <c:pt idx="7">
                    <c:v>119455661</c:v>
                  </c:pt>
                  <c:pt idx="8">
                    <c:v>34077430</c:v>
                  </c:pt>
                  <c:pt idx="9">
                    <c:v>125076596</c:v>
                  </c:pt>
                  <c:pt idx="10">
                    <c:v>66984637</c:v>
                  </c:pt>
                  <c:pt idx="11">
                    <c:v>38452576</c:v>
                  </c:pt>
                  <c:pt idx="12">
                    <c:v>120924563</c:v>
                  </c:pt>
                  <c:pt idx="13">
                    <c:v>139344402</c:v>
                  </c:pt>
                  <c:pt idx="14">
                    <c:v>45484534</c:v>
                  </c:pt>
                  <c:pt idx="15">
                    <c:v>106068488</c:v>
                  </c:pt>
                  <c:pt idx="16">
                    <c:v>72698635</c:v>
                  </c:pt>
                  <c:pt idx="17">
                    <c:v>38580159</c:v>
                  </c:pt>
                  <c:pt idx="18">
                    <c:v>39319610</c:v>
                  </c:pt>
                </c:lvl>
                <c:lvl>
                  <c:pt idx="0">
                    <c:v>Кремы</c:v>
                  </c:pt>
                  <c:pt idx="4">
                    <c:v>Игровые палатки</c:v>
                  </c:pt>
                  <c:pt idx="5">
                    <c:v>Шкатулки</c:v>
                  </c:pt>
                  <c:pt idx="6">
                    <c:v>Жидкое мыло</c:v>
                  </c:pt>
                  <c:pt idx="7">
                    <c:v>Фитолампы для растений</c:v>
                  </c:pt>
                  <c:pt idx="8">
                    <c:v>Стиральные порошки</c:v>
                  </c:pt>
                  <c:pt idx="9">
                    <c:v>Гирлянды садовые уличные</c:v>
                  </c:pt>
                  <c:pt idx="10">
                    <c:v>Зубные пасты</c:v>
                  </c:pt>
                  <c:pt idx="11">
                    <c:v>Маски косметические</c:v>
                  </c:pt>
                  <c:pt idx="12">
                    <c:v>Кофе молотый</c:v>
                  </c:pt>
                  <c:pt idx="13">
                    <c:v>Шоколад плиточный</c:v>
                  </c:pt>
                  <c:pt idx="14">
                    <c:v>Носки</c:v>
                  </c:pt>
                  <c:pt idx="15">
                    <c:v>Дезодоранты</c:v>
                  </c:pt>
                  <c:pt idx="16">
                    <c:v>Коврики детские</c:v>
                  </c:pt>
                  <c:pt idx="17">
                    <c:v>Воск для депиляции</c:v>
                  </c:pt>
                  <c:pt idx="18">
                    <c:v>Скрабы</c:v>
                  </c:pt>
                </c:lvl>
              </c:multiLvlStrCache>
            </c:multiLvlStrRef>
          </c:cat>
          <c:val>
            <c:numRef>
              <c:f>Лист1.1!$D$43:$D$61</c:f>
              <c:numCache>
                <c:formatCode>#,##0</c:formatCode>
                <c:ptCount val="19"/>
                <c:pt idx="0">
                  <c:v>179</c:v>
                </c:pt>
                <c:pt idx="1">
                  <c:v>212</c:v>
                </c:pt>
                <c:pt idx="2">
                  <c:v>152</c:v>
                </c:pt>
                <c:pt idx="3">
                  <c:v>124</c:v>
                </c:pt>
                <c:pt idx="4">
                  <c:v>2653</c:v>
                </c:pt>
                <c:pt idx="5">
                  <c:v>1672</c:v>
                </c:pt>
                <c:pt idx="6">
                  <c:v>3521</c:v>
                </c:pt>
                <c:pt idx="7">
                  <c:v>1475</c:v>
                </c:pt>
                <c:pt idx="8">
                  <c:v>874</c:v>
                </c:pt>
                <c:pt idx="9">
                  <c:v>378</c:v>
                </c:pt>
                <c:pt idx="10">
                  <c:v>1048</c:v>
                </c:pt>
                <c:pt idx="11">
                  <c:v>1055</c:v>
                </c:pt>
                <c:pt idx="12">
                  <c:v>140</c:v>
                </c:pt>
                <c:pt idx="13">
                  <c:v>110</c:v>
                </c:pt>
                <c:pt idx="14">
                  <c:v>204</c:v>
                </c:pt>
                <c:pt idx="15">
                  <c:v>190</c:v>
                </c:pt>
                <c:pt idx="16">
                  <c:v>13</c:v>
                </c:pt>
                <c:pt idx="17">
                  <c:v>76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0-4F6D-9809-368BB1162579}"/>
            </c:ext>
          </c:extLst>
        </c:ser>
        <c:ser>
          <c:idx val="2"/>
          <c:order val="2"/>
          <c:tx>
            <c:strRef>
              <c:f>Лист1.1!$E$42</c:f>
              <c:strCache>
                <c:ptCount val="1"/>
                <c:pt idx="0">
                  <c:v>Цена 
за ед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Лист1.1!$A$43:$B$61</c:f>
              <c:multiLvlStrCache>
                <c:ptCount val="19"/>
                <c:lvl>
                  <c:pt idx="0">
                    <c:v>125009126</c:v>
                  </c:pt>
                  <c:pt idx="1">
                    <c:v>124999598</c:v>
                  </c:pt>
                  <c:pt idx="2">
                    <c:v>37037197</c:v>
                  </c:pt>
                  <c:pt idx="3">
                    <c:v>40804552</c:v>
                  </c:pt>
                  <c:pt idx="4">
                    <c:v>74777410</c:v>
                  </c:pt>
                  <c:pt idx="5">
                    <c:v>125107271</c:v>
                  </c:pt>
                  <c:pt idx="6">
                    <c:v>30000544</c:v>
                  </c:pt>
                  <c:pt idx="7">
                    <c:v>119455661</c:v>
                  </c:pt>
                  <c:pt idx="8">
                    <c:v>34077430</c:v>
                  </c:pt>
                  <c:pt idx="9">
                    <c:v>125076596</c:v>
                  </c:pt>
                  <c:pt idx="10">
                    <c:v>66984637</c:v>
                  </c:pt>
                  <c:pt idx="11">
                    <c:v>38452576</c:v>
                  </c:pt>
                  <c:pt idx="12">
                    <c:v>120924563</c:v>
                  </c:pt>
                  <c:pt idx="13">
                    <c:v>139344402</c:v>
                  </c:pt>
                  <c:pt idx="14">
                    <c:v>45484534</c:v>
                  </c:pt>
                  <c:pt idx="15">
                    <c:v>106068488</c:v>
                  </c:pt>
                  <c:pt idx="16">
                    <c:v>72698635</c:v>
                  </c:pt>
                  <c:pt idx="17">
                    <c:v>38580159</c:v>
                  </c:pt>
                  <c:pt idx="18">
                    <c:v>39319610</c:v>
                  </c:pt>
                </c:lvl>
                <c:lvl>
                  <c:pt idx="0">
                    <c:v>Кремы</c:v>
                  </c:pt>
                  <c:pt idx="4">
                    <c:v>Игровые палатки</c:v>
                  </c:pt>
                  <c:pt idx="5">
                    <c:v>Шкатулки</c:v>
                  </c:pt>
                  <c:pt idx="6">
                    <c:v>Жидкое мыло</c:v>
                  </c:pt>
                  <c:pt idx="7">
                    <c:v>Фитолампы для растений</c:v>
                  </c:pt>
                  <c:pt idx="8">
                    <c:v>Стиральные порошки</c:v>
                  </c:pt>
                  <c:pt idx="9">
                    <c:v>Гирлянды садовые уличные</c:v>
                  </c:pt>
                  <c:pt idx="10">
                    <c:v>Зубные пасты</c:v>
                  </c:pt>
                  <c:pt idx="11">
                    <c:v>Маски косметические</c:v>
                  </c:pt>
                  <c:pt idx="12">
                    <c:v>Кофе молотый</c:v>
                  </c:pt>
                  <c:pt idx="13">
                    <c:v>Шоколад плиточный</c:v>
                  </c:pt>
                  <c:pt idx="14">
                    <c:v>Носки</c:v>
                  </c:pt>
                  <c:pt idx="15">
                    <c:v>Дезодоранты</c:v>
                  </c:pt>
                  <c:pt idx="16">
                    <c:v>Коврики детские</c:v>
                  </c:pt>
                  <c:pt idx="17">
                    <c:v>Воск для депиляции</c:v>
                  </c:pt>
                  <c:pt idx="18">
                    <c:v>Скрабы</c:v>
                  </c:pt>
                </c:lvl>
              </c:multiLvlStrCache>
            </c:multiLvlStrRef>
          </c:cat>
          <c:val>
            <c:numRef>
              <c:f>Лист1.1!$E$43:$E$61</c:f>
              <c:numCache>
                <c:formatCode>General</c:formatCode>
                <c:ptCount val="19"/>
                <c:pt idx="0">
                  <c:v>443</c:v>
                </c:pt>
                <c:pt idx="1">
                  <c:v>429</c:v>
                </c:pt>
                <c:pt idx="2">
                  <c:v>392</c:v>
                </c:pt>
                <c:pt idx="3">
                  <c:v>826</c:v>
                </c:pt>
                <c:pt idx="4">
                  <c:v>1149</c:v>
                </c:pt>
                <c:pt idx="5">
                  <c:v>1449</c:v>
                </c:pt>
                <c:pt idx="6">
                  <c:v>449</c:v>
                </c:pt>
                <c:pt idx="7">
                  <c:v>931</c:v>
                </c:pt>
                <c:pt idx="8">
                  <c:v>1086</c:v>
                </c:pt>
                <c:pt idx="9">
                  <c:v>1849</c:v>
                </c:pt>
                <c:pt idx="10">
                  <c:v>859</c:v>
                </c:pt>
                <c:pt idx="11">
                  <c:v>308</c:v>
                </c:pt>
                <c:pt idx="12">
                  <c:v>1334</c:v>
                </c:pt>
                <c:pt idx="13">
                  <c:v>1426</c:v>
                </c:pt>
                <c:pt idx="14">
                  <c:v>427</c:v>
                </c:pt>
                <c:pt idx="15">
                  <c:v>445</c:v>
                </c:pt>
                <c:pt idx="16">
                  <c:v>2069</c:v>
                </c:pt>
                <c:pt idx="17">
                  <c:v>358</c:v>
                </c:pt>
                <c:pt idx="18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0-4F6D-9809-368BB1162579}"/>
            </c:ext>
          </c:extLst>
        </c:ser>
        <c:ser>
          <c:idx val="4"/>
          <c:order val="4"/>
          <c:tx>
            <c:strRef>
              <c:f>Лист1.1!$G$42</c:f>
              <c:strCache>
                <c:ptCount val="1"/>
                <c:pt idx="0">
                  <c:v>Прибыль 
по товару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Лист1.1!$A$43:$B$61</c:f>
              <c:multiLvlStrCache>
                <c:ptCount val="19"/>
                <c:lvl>
                  <c:pt idx="0">
                    <c:v>125009126</c:v>
                  </c:pt>
                  <c:pt idx="1">
                    <c:v>124999598</c:v>
                  </c:pt>
                  <c:pt idx="2">
                    <c:v>37037197</c:v>
                  </c:pt>
                  <c:pt idx="3">
                    <c:v>40804552</c:v>
                  </c:pt>
                  <c:pt idx="4">
                    <c:v>74777410</c:v>
                  </c:pt>
                  <c:pt idx="5">
                    <c:v>125107271</c:v>
                  </c:pt>
                  <c:pt idx="6">
                    <c:v>30000544</c:v>
                  </c:pt>
                  <c:pt idx="7">
                    <c:v>119455661</c:v>
                  </c:pt>
                  <c:pt idx="8">
                    <c:v>34077430</c:v>
                  </c:pt>
                  <c:pt idx="9">
                    <c:v>125076596</c:v>
                  </c:pt>
                  <c:pt idx="10">
                    <c:v>66984637</c:v>
                  </c:pt>
                  <c:pt idx="11">
                    <c:v>38452576</c:v>
                  </c:pt>
                  <c:pt idx="12">
                    <c:v>120924563</c:v>
                  </c:pt>
                  <c:pt idx="13">
                    <c:v>139344402</c:v>
                  </c:pt>
                  <c:pt idx="14">
                    <c:v>45484534</c:v>
                  </c:pt>
                  <c:pt idx="15">
                    <c:v>106068488</c:v>
                  </c:pt>
                  <c:pt idx="16">
                    <c:v>72698635</c:v>
                  </c:pt>
                  <c:pt idx="17">
                    <c:v>38580159</c:v>
                  </c:pt>
                  <c:pt idx="18">
                    <c:v>39319610</c:v>
                  </c:pt>
                </c:lvl>
                <c:lvl>
                  <c:pt idx="0">
                    <c:v>Кремы</c:v>
                  </c:pt>
                  <c:pt idx="4">
                    <c:v>Игровые палатки</c:v>
                  </c:pt>
                  <c:pt idx="5">
                    <c:v>Шкатулки</c:v>
                  </c:pt>
                  <c:pt idx="6">
                    <c:v>Жидкое мыло</c:v>
                  </c:pt>
                  <c:pt idx="7">
                    <c:v>Фитолампы для растений</c:v>
                  </c:pt>
                  <c:pt idx="8">
                    <c:v>Стиральные порошки</c:v>
                  </c:pt>
                  <c:pt idx="9">
                    <c:v>Гирлянды садовые уличные</c:v>
                  </c:pt>
                  <c:pt idx="10">
                    <c:v>Зубные пасты</c:v>
                  </c:pt>
                  <c:pt idx="11">
                    <c:v>Маски косметические</c:v>
                  </c:pt>
                  <c:pt idx="12">
                    <c:v>Кофе молотый</c:v>
                  </c:pt>
                  <c:pt idx="13">
                    <c:v>Шоколад плиточный</c:v>
                  </c:pt>
                  <c:pt idx="14">
                    <c:v>Носки</c:v>
                  </c:pt>
                  <c:pt idx="15">
                    <c:v>Дезодоранты</c:v>
                  </c:pt>
                  <c:pt idx="16">
                    <c:v>Коврики детские</c:v>
                  </c:pt>
                  <c:pt idx="17">
                    <c:v>Воск для депиляции</c:v>
                  </c:pt>
                  <c:pt idx="18">
                    <c:v>Скрабы</c:v>
                  </c:pt>
                </c:lvl>
              </c:multiLvlStrCache>
            </c:multiLvlStrRef>
          </c:cat>
          <c:val>
            <c:numRef>
              <c:f>Лист1.1!$G$43:$G$61</c:f>
              <c:numCache>
                <c:formatCode>#,##0</c:formatCode>
                <c:ptCount val="19"/>
                <c:pt idx="0">
                  <c:v>15859.400000000001</c:v>
                </c:pt>
                <c:pt idx="1">
                  <c:v>15461.160000000002</c:v>
                </c:pt>
                <c:pt idx="2">
                  <c:v>11916.800000000001</c:v>
                </c:pt>
                <c:pt idx="3">
                  <c:v>4096.96</c:v>
                </c:pt>
                <c:pt idx="4">
                  <c:v>487727.52</c:v>
                </c:pt>
                <c:pt idx="5">
                  <c:v>484545.60000000003</c:v>
                </c:pt>
                <c:pt idx="6">
                  <c:v>316185.80000000005</c:v>
                </c:pt>
                <c:pt idx="7">
                  <c:v>274645</c:v>
                </c:pt>
                <c:pt idx="8">
                  <c:v>161357.88</c:v>
                </c:pt>
                <c:pt idx="9">
                  <c:v>111827.52</c:v>
                </c:pt>
                <c:pt idx="10">
                  <c:v>108027.84</c:v>
                </c:pt>
                <c:pt idx="11">
                  <c:v>51990.400000000001</c:v>
                </c:pt>
                <c:pt idx="12">
                  <c:v>37352</c:v>
                </c:pt>
                <c:pt idx="13">
                  <c:v>26666.2</c:v>
                </c:pt>
                <c:pt idx="14">
                  <c:v>17421.600000000002</c:v>
                </c:pt>
                <c:pt idx="15">
                  <c:v>11837.000000000002</c:v>
                </c:pt>
                <c:pt idx="16">
                  <c:v>8069.0999999999995</c:v>
                </c:pt>
                <c:pt idx="17">
                  <c:v>4081.2</c:v>
                </c:pt>
                <c:pt idx="18">
                  <c:v>1124.75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0-4F6D-9809-368BB11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2191728"/>
        <c:axId val="382187792"/>
      </c:barChart>
      <c:lineChart>
        <c:grouping val="standard"/>
        <c:varyColors val="0"/>
        <c:ser>
          <c:idx val="0"/>
          <c:order val="0"/>
          <c:tx>
            <c:strRef>
              <c:f>Лист1.1!$C$42</c:f>
              <c:strCache>
                <c:ptCount val="1"/>
                <c:pt idx="0">
                  <c:v>Средняя дневная продажа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multiLvlStrRef>
              <c:f>Лист1.1!$A$43:$B$61</c:f>
              <c:multiLvlStrCache>
                <c:ptCount val="19"/>
                <c:lvl>
                  <c:pt idx="0">
                    <c:v>125009126</c:v>
                  </c:pt>
                  <c:pt idx="1">
                    <c:v>124999598</c:v>
                  </c:pt>
                  <c:pt idx="2">
                    <c:v>37037197</c:v>
                  </c:pt>
                  <c:pt idx="3">
                    <c:v>40804552</c:v>
                  </c:pt>
                  <c:pt idx="4">
                    <c:v>74777410</c:v>
                  </c:pt>
                  <c:pt idx="5">
                    <c:v>125107271</c:v>
                  </c:pt>
                  <c:pt idx="6">
                    <c:v>30000544</c:v>
                  </c:pt>
                  <c:pt idx="7">
                    <c:v>119455661</c:v>
                  </c:pt>
                  <c:pt idx="8">
                    <c:v>34077430</c:v>
                  </c:pt>
                  <c:pt idx="9">
                    <c:v>125076596</c:v>
                  </c:pt>
                  <c:pt idx="10">
                    <c:v>66984637</c:v>
                  </c:pt>
                  <c:pt idx="11">
                    <c:v>38452576</c:v>
                  </c:pt>
                  <c:pt idx="12">
                    <c:v>120924563</c:v>
                  </c:pt>
                  <c:pt idx="13">
                    <c:v>139344402</c:v>
                  </c:pt>
                  <c:pt idx="14">
                    <c:v>45484534</c:v>
                  </c:pt>
                  <c:pt idx="15">
                    <c:v>106068488</c:v>
                  </c:pt>
                  <c:pt idx="16">
                    <c:v>72698635</c:v>
                  </c:pt>
                  <c:pt idx="17">
                    <c:v>38580159</c:v>
                  </c:pt>
                  <c:pt idx="18">
                    <c:v>39319610</c:v>
                  </c:pt>
                </c:lvl>
                <c:lvl>
                  <c:pt idx="0">
                    <c:v>Кремы</c:v>
                  </c:pt>
                  <c:pt idx="4">
                    <c:v>Игровые палатки</c:v>
                  </c:pt>
                  <c:pt idx="5">
                    <c:v>Шкатулки</c:v>
                  </c:pt>
                  <c:pt idx="6">
                    <c:v>Жидкое мыло</c:v>
                  </c:pt>
                  <c:pt idx="7">
                    <c:v>Фитолампы для растений</c:v>
                  </c:pt>
                  <c:pt idx="8">
                    <c:v>Стиральные порошки</c:v>
                  </c:pt>
                  <c:pt idx="9">
                    <c:v>Гирлянды садовые уличные</c:v>
                  </c:pt>
                  <c:pt idx="10">
                    <c:v>Зубные пасты</c:v>
                  </c:pt>
                  <c:pt idx="11">
                    <c:v>Маски косметические</c:v>
                  </c:pt>
                  <c:pt idx="12">
                    <c:v>Кофе молотый</c:v>
                  </c:pt>
                  <c:pt idx="13">
                    <c:v>Шоколад плиточный</c:v>
                  </c:pt>
                  <c:pt idx="14">
                    <c:v>Носки</c:v>
                  </c:pt>
                  <c:pt idx="15">
                    <c:v>Дезодоранты</c:v>
                  </c:pt>
                  <c:pt idx="16">
                    <c:v>Коврики детские</c:v>
                  </c:pt>
                  <c:pt idx="17">
                    <c:v>Воск для депиляции</c:v>
                  </c:pt>
                  <c:pt idx="18">
                    <c:v>Скрабы</c:v>
                  </c:pt>
                </c:lvl>
              </c:multiLvlStrCache>
            </c:multiLvlStrRef>
          </c:cat>
          <c:val>
            <c:numRef>
              <c:f>Лист1.1!$C$43:$C$61</c:f>
              <c:numCache>
                <c:formatCode>#,##0.0</c:formatCode>
                <c:ptCount val="19"/>
                <c:pt idx="0">
                  <c:v>3.6530612244897958</c:v>
                </c:pt>
                <c:pt idx="1">
                  <c:v>4.3265306122448983</c:v>
                </c:pt>
                <c:pt idx="2">
                  <c:v>3.1020408163265305</c:v>
                </c:pt>
                <c:pt idx="3">
                  <c:v>2.5306122448979593</c:v>
                </c:pt>
                <c:pt idx="4">
                  <c:v>54.142857142857146</c:v>
                </c:pt>
                <c:pt idx="5">
                  <c:v>34.122448979591837</c:v>
                </c:pt>
                <c:pt idx="6">
                  <c:v>71.857142857142861</c:v>
                </c:pt>
                <c:pt idx="7">
                  <c:v>30.102040816326532</c:v>
                </c:pt>
                <c:pt idx="8">
                  <c:v>17.836734693877553</c:v>
                </c:pt>
                <c:pt idx="9">
                  <c:v>7.7142857142857144</c:v>
                </c:pt>
                <c:pt idx="10">
                  <c:v>21.387755102040817</c:v>
                </c:pt>
                <c:pt idx="11">
                  <c:v>21.530612244897959</c:v>
                </c:pt>
                <c:pt idx="12">
                  <c:v>2.8571428571428572</c:v>
                </c:pt>
                <c:pt idx="13">
                  <c:v>2.2448979591836733</c:v>
                </c:pt>
                <c:pt idx="14">
                  <c:v>4.1632653061224492</c:v>
                </c:pt>
                <c:pt idx="15">
                  <c:v>3.8775510204081631</c:v>
                </c:pt>
                <c:pt idx="16">
                  <c:v>0.26530612244897961</c:v>
                </c:pt>
                <c:pt idx="17">
                  <c:v>1.5510204081632653</c:v>
                </c:pt>
                <c:pt idx="18">
                  <c:v>0.22448979591836735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0-4F6D-9809-368BB11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91728"/>
        <c:axId val="382187792"/>
      </c:lineChart>
      <c:lineChart>
        <c:grouping val="standard"/>
        <c:varyColors val="0"/>
        <c:ser>
          <c:idx val="3"/>
          <c:order val="3"/>
          <c:tx>
            <c:strRef>
              <c:f>Лист1.1!$F$42</c:f>
              <c:strCache>
                <c:ptCount val="1"/>
                <c:pt idx="0">
                  <c:v>Маржа</c:v>
                </c:pt>
              </c:strCache>
            </c:strRef>
          </c:tx>
          <c:spPr>
            <a:ln w="34925" cap="sq" cmpd="sng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44450">
                <a:solidFill>
                  <a:schemeClr val="accent4"/>
                </a:solidFill>
              </a:ln>
              <a:effectLst/>
            </c:spPr>
          </c:marker>
          <c:cat>
            <c:multiLvlStrRef>
              <c:f>Лист1.1!$A$43:$B$61</c:f>
              <c:multiLvlStrCache>
                <c:ptCount val="19"/>
                <c:lvl>
                  <c:pt idx="0">
                    <c:v>125009126</c:v>
                  </c:pt>
                  <c:pt idx="1">
                    <c:v>124999598</c:v>
                  </c:pt>
                  <c:pt idx="2">
                    <c:v>37037197</c:v>
                  </c:pt>
                  <c:pt idx="3">
                    <c:v>40804552</c:v>
                  </c:pt>
                  <c:pt idx="4">
                    <c:v>74777410</c:v>
                  </c:pt>
                  <c:pt idx="5">
                    <c:v>125107271</c:v>
                  </c:pt>
                  <c:pt idx="6">
                    <c:v>30000544</c:v>
                  </c:pt>
                  <c:pt idx="7">
                    <c:v>119455661</c:v>
                  </c:pt>
                  <c:pt idx="8">
                    <c:v>34077430</c:v>
                  </c:pt>
                  <c:pt idx="9">
                    <c:v>125076596</c:v>
                  </c:pt>
                  <c:pt idx="10">
                    <c:v>66984637</c:v>
                  </c:pt>
                  <c:pt idx="11">
                    <c:v>38452576</c:v>
                  </c:pt>
                  <c:pt idx="12">
                    <c:v>120924563</c:v>
                  </c:pt>
                  <c:pt idx="13">
                    <c:v>139344402</c:v>
                  </c:pt>
                  <c:pt idx="14">
                    <c:v>45484534</c:v>
                  </c:pt>
                  <c:pt idx="15">
                    <c:v>106068488</c:v>
                  </c:pt>
                  <c:pt idx="16">
                    <c:v>72698635</c:v>
                  </c:pt>
                  <c:pt idx="17">
                    <c:v>38580159</c:v>
                  </c:pt>
                  <c:pt idx="18">
                    <c:v>39319610</c:v>
                  </c:pt>
                </c:lvl>
                <c:lvl>
                  <c:pt idx="0">
                    <c:v>Кремы</c:v>
                  </c:pt>
                  <c:pt idx="4">
                    <c:v>Игровые палатки</c:v>
                  </c:pt>
                  <c:pt idx="5">
                    <c:v>Шкатулки</c:v>
                  </c:pt>
                  <c:pt idx="6">
                    <c:v>Жидкое мыло</c:v>
                  </c:pt>
                  <c:pt idx="7">
                    <c:v>Фитолампы для растений</c:v>
                  </c:pt>
                  <c:pt idx="8">
                    <c:v>Стиральные порошки</c:v>
                  </c:pt>
                  <c:pt idx="9">
                    <c:v>Гирлянды садовые уличные</c:v>
                  </c:pt>
                  <c:pt idx="10">
                    <c:v>Зубные пасты</c:v>
                  </c:pt>
                  <c:pt idx="11">
                    <c:v>Маски косметические</c:v>
                  </c:pt>
                  <c:pt idx="12">
                    <c:v>Кофе молотый</c:v>
                  </c:pt>
                  <c:pt idx="13">
                    <c:v>Шоколад плиточный</c:v>
                  </c:pt>
                  <c:pt idx="14">
                    <c:v>Носки</c:v>
                  </c:pt>
                  <c:pt idx="15">
                    <c:v>Дезодоранты</c:v>
                  </c:pt>
                  <c:pt idx="16">
                    <c:v>Коврики детские</c:v>
                  </c:pt>
                  <c:pt idx="17">
                    <c:v>Воск для депиляции</c:v>
                  </c:pt>
                  <c:pt idx="18">
                    <c:v>Скрабы</c:v>
                  </c:pt>
                </c:lvl>
              </c:multiLvlStrCache>
            </c:multiLvlStrRef>
          </c:cat>
          <c:val>
            <c:numRef>
              <c:f>Лист1.1!$F$43:$F$61</c:f>
              <c:numCache>
                <c:formatCode>General</c:formatCode>
                <c:ptCount val="19"/>
                <c:pt idx="0">
                  <c:v>20</c:v>
                </c:pt>
                <c:pt idx="1">
                  <c:v>17</c:v>
                </c:pt>
                <c:pt idx="2">
                  <c:v>20</c:v>
                </c:pt>
                <c:pt idx="3">
                  <c:v>4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  <c:pt idx="10">
                  <c:v>12</c:v>
                </c:pt>
                <c:pt idx="11">
                  <c:v>16</c:v>
                </c:pt>
                <c:pt idx="12">
                  <c:v>20</c:v>
                </c:pt>
                <c:pt idx="13">
                  <c:v>17</c:v>
                </c:pt>
                <c:pt idx="14">
                  <c:v>20</c:v>
                </c:pt>
                <c:pt idx="15">
                  <c:v>14</c:v>
                </c:pt>
                <c:pt idx="16">
                  <c:v>30</c:v>
                </c:pt>
                <c:pt idx="17">
                  <c:v>15</c:v>
                </c:pt>
                <c:pt idx="1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0-4F6D-9809-368BB11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10496"/>
        <c:axId val="429002952"/>
      </c:lineChart>
      <c:catAx>
        <c:axId val="3821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87792"/>
        <c:crosses val="autoZero"/>
        <c:auto val="1"/>
        <c:lblAlgn val="ctr"/>
        <c:lblOffset val="200"/>
        <c:noMultiLvlLbl val="0"/>
      </c:catAx>
      <c:valAx>
        <c:axId val="3821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91728"/>
        <c:crosses val="autoZero"/>
        <c:crossBetween val="between"/>
      </c:valAx>
      <c:valAx>
        <c:axId val="429002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010496"/>
        <c:crosses val="max"/>
        <c:crossBetween val="between"/>
      </c:valAx>
      <c:catAx>
        <c:axId val="4290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002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5589278140361259E-2"/>
          <c:w val="0.8342628959640318"/>
          <c:h val="9.8961085404105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19594</xdr:colOff>
      <xdr:row>71</xdr:row>
      <xdr:rowOff>141515</xdr:rowOff>
    </xdr:from>
    <xdr:to>
      <xdr:col>15</xdr:col>
      <xdr:colOff>587829</xdr:colOff>
      <xdr:row>99</xdr:row>
      <xdr:rowOff>163286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936169</xdr:colOff>
      <xdr:row>71</xdr:row>
      <xdr:rowOff>146957</xdr:rowOff>
    </xdr:from>
    <xdr:to>
      <xdr:col>20</xdr:col>
      <xdr:colOff>10886</xdr:colOff>
      <xdr:row>85</xdr:row>
      <xdr:rowOff>54429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Категория товар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товар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15112" y="14864443"/>
              <a:ext cx="4332517" cy="2596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915487</xdr:colOff>
      <xdr:row>86</xdr:row>
      <xdr:rowOff>163286</xdr:rowOff>
    </xdr:from>
    <xdr:to>
      <xdr:col>20</xdr:col>
      <xdr:colOff>25036</xdr:colOff>
      <xdr:row>99</xdr:row>
      <xdr:rowOff>165737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Бренд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рен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94430" y="17754600"/>
              <a:ext cx="4367349" cy="2593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23947</xdr:colOff>
      <xdr:row>101</xdr:row>
      <xdr:rowOff>83821</xdr:rowOff>
    </xdr:from>
    <xdr:to>
      <xdr:col>9</xdr:col>
      <xdr:colOff>1545770</xdr:colOff>
      <xdr:row>108</xdr:row>
      <xdr:rowOff>65314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маржа, %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ржа, %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4033" y="20636050"/>
              <a:ext cx="1521823" cy="1276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163285</xdr:colOff>
      <xdr:row>101</xdr:row>
      <xdr:rowOff>81642</xdr:rowOff>
    </xdr:from>
    <xdr:to>
      <xdr:col>15</xdr:col>
      <xdr:colOff>576943</xdr:colOff>
      <xdr:row>108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KU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KU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5085" y="20633871"/>
              <a:ext cx="6400801" cy="1289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611.882294791663" createdVersion="6" refreshedVersion="6" minRefreshableVersion="3" recordCount="19">
  <cacheSource type="worksheet">
    <worksheetSource name="Таблица49"/>
  </cacheSource>
  <cacheFields count="74">
    <cacheField name="Название" numFmtId="0">
      <sharedItems count="16">
        <s v="Зубные пасты"/>
        <s v="Дезодоранты"/>
        <s v="Маски косметические"/>
        <s v="Скрабы"/>
        <s v="Кремы"/>
        <s v="Воск для депиляции"/>
        <s v="Жидкое мыло"/>
        <s v="Носки"/>
        <s v="Стиральные порошки"/>
        <s v="Гирлянды садовые уличные"/>
        <s v="Коврики детские"/>
        <s v="Игровые палатки"/>
        <s v="Фитолампы для растений"/>
        <s v="Шкатулки"/>
        <s v="Шоколад плиточный"/>
        <s v="Кофе молотый"/>
      </sharedItems>
    </cacheField>
    <cacheField name="SKU " numFmtId="0">
      <sharedItems containsSemiMixedTypes="0" containsString="0" containsNumber="1" containsInteger="1" minValue="30000544" maxValue="139344402" count="19">
        <n v="66984637"/>
        <n v="106068488"/>
        <n v="38452576"/>
        <n v="39319610"/>
        <n v="37037197"/>
        <n v="125009126"/>
        <n v="124999598"/>
        <n v="38580159"/>
        <n v="40804552"/>
        <n v="30000544"/>
        <n v="45484534"/>
        <n v="34077430"/>
        <n v="125076596"/>
        <n v="72698635"/>
        <n v="74777410"/>
        <n v="119455661"/>
        <n v="125107271"/>
        <n v="139344402"/>
        <n v="120924563"/>
      </sharedItems>
    </cacheField>
    <cacheField name="Бренд" numFmtId="0">
      <sharedItems count="16">
        <s v="Elmex"/>
        <s v="DOVE"/>
        <s v="БЕЛИТА"/>
        <s v="Секреты сибирской травницы"/>
        <s v="Витэкс"/>
        <s v="БАРХАТНЫЕ РУЧКИ"/>
        <s v="Lady Caramel"/>
        <s v="Farm Stay"/>
        <s v="Lilea"/>
        <s v="Yellow Frog"/>
        <s v="Clovin"/>
        <s v="Новогодние украшения для дома (Новый год 2023)"/>
        <s v="Play Okay"/>
        <s v="Classmark"/>
        <s v="Raffaello"/>
        <s v="Dallmayr"/>
      </sharedItems>
    </cacheField>
    <cacheField name="Артикул" numFmtId="0">
      <sharedItems/>
    </cacheField>
    <cacheField name="Полное название" numFmtId="0">
      <sharedItems/>
    </cacheField>
    <cacheField name="цена" numFmtId="0">
      <sharedItems containsSemiMixedTypes="0" containsString="0" containsNumber="1" containsInteger="1" minValue="308" maxValue="2069" count="19">
        <n v="859"/>
        <n v="445"/>
        <n v="308"/>
        <n v="409"/>
        <n v="392"/>
        <n v="443"/>
        <n v="429"/>
        <n v="358"/>
        <n v="826"/>
        <n v="449"/>
        <n v="427"/>
        <n v="1086"/>
        <n v="1849"/>
        <n v="2069"/>
        <n v="1149"/>
        <n v="931"/>
        <n v="1449"/>
        <n v="1426"/>
        <n v="1334"/>
      </sharedItems>
    </cacheField>
    <cacheField name="маржа, %" numFmtId="0">
      <sharedItems containsSemiMixedTypes="0" containsString="0" containsNumber="1" containsInteger="1" minValue="4" maxValue="30" count="9">
        <n v="12"/>
        <n v="14"/>
        <n v="16"/>
        <n v="25"/>
        <n v="20"/>
        <n v="17"/>
        <n v="15"/>
        <n v="4"/>
        <n v="30"/>
      </sharedItems>
    </cacheField>
    <cacheField name="12/1/2022" numFmtId="0">
      <sharedItems containsSemiMixedTypes="0" containsString="0" containsNumber="1" containsInteger="1" minValue="0" maxValue="51"/>
    </cacheField>
    <cacheField name="12/2/2022" numFmtId="0">
      <sharedItems containsSemiMixedTypes="0" containsString="0" containsNumber="1" containsInteger="1" minValue="0" maxValue="57"/>
    </cacheField>
    <cacheField name="12/3/2022" numFmtId="0">
      <sharedItems containsSemiMixedTypes="0" containsString="0" containsNumber="1" containsInteger="1" minValue="0" maxValue="73"/>
    </cacheField>
    <cacheField name="12/4/2022" numFmtId="0">
      <sharedItems containsSemiMixedTypes="0" containsString="0" containsNumber="1" containsInteger="1" minValue="0" maxValue="54"/>
    </cacheField>
    <cacheField name="12/5/2022" numFmtId="0">
      <sharedItems containsSemiMixedTypes="0" containsString="0" containsNumber="1" containsInteger="1" minValue="0" maxValue="54"/>
    </cacheField>
    <cacheField name="12/6/2022" numFmtId="0">
      <sharedItems containsSemiMixedTypes="0" containsString="0" containsNumber="1" containsInteger="1" minValue="0" maxValue="84"/>
    </cacheField>
    <cacheField name="12/7/2022" numFmtId="0">
      <sharedItems containsSemiMixedTypes="0" containsString="0" containsNumber="1" containsInteger="1" minValue="0" maxValue="99"/>
    </cacheField>
    <cacheField name="12/8/2022" numFmtId="0">
      <sharedItems containsSemiMixedTypes="0" containsString="0" containsNumber="1" containsInteger="1" minValue="0" maxValue="103"/>
    </cacheField>
    <cacheField name="12/9/2022" numFmtId="0">
      <sharedItems containsSemiMixedTypes="0" containsString="0" containsNumber="1" containsInteger="1" minValue="0" maxValue="122"/>
    </cacheField>
    <cacheField name="12/10/2022" numFmtId="0">
      <sharedItems containsSemiMixedTypes="0" containsString="0" containsNumber="1" containsInteger="1" minValue="0" maxValue="131"/>
    </cacheField>
    <cacheField name="12/11/2022" numFmtId="0">
      <sharedItems containsSemiMixedTypes="0" containsString="0" containsNumber="1" containsInteger="1" minValue="0" maxValue="156"/>
    </cacheField>
    <cacheField name="12/12/2022" numFmtId="0">
      <sharedItems containsSemiMixedTypes="0" containsString="0" containsNumber="1" containsInteger="1" minValue="0" maxValue="143"/>
    </cacheField>
    <cacheField name="12/13/2022" numFmtId="0">
      <sharedItems containsSemiMixedTypes="0" containsString="0" containsNumber="1" containsInteger="1" minValue="0" maxValue="74"/>
    </cacheField>
    <cacheField name="12/14/2022" numFmtId="0">
      <sharedItems containsSemiMixedTypes="0" containsString="0" containsNumber="1" containsInteger="1" minValue="0" maxValue="82"/>
    </cacheField>
    <cacheField name="12/15/2022" numFmtId="0">
      <sharedItems containsSemiMixedTypes="0" containsString="0" containsNumber="1" containsInteger="1" minValue="0" maxValue="122"/>
    </cacheField>
    <cacheField name="12/16/2022" numFmtId="0">
      <sharedItems containsSemiMixedTypes="0" containsString="0" containsNumber="1" containsInteger="1" minValue="0" maxValue="133"/>
    </cacheField>
    <cacheField name="12/17/2022" numFmtId="0">
      <sharedItems containsSemiMixedTypes="0" containsString="0" containsNumber="1" containsInteger="1" minValue="0" maxValue="81"/>
    </cacheField>
    <cacheField name="12/18/2022" numFmtId="0">
      <sharedItems containsSemiMixedTypes="0" containsString="0" containsNumber="1" containsInteger="1" minValue="0" maxValue="69"/>
    </cacheField>
    <cacheField name="12/19/2022" numFmtId="0">
      <sharedItems containsSemiMixedTypes="0" containsString="0" containsNumber="1" containsInteger="1" minValue="0" maxValue="155"/>
    </cacheField>
    <cacheField name="12/20/2022" numFmtId="0">
      <sharedItems containsSemiMixedTypes="0" containsString="0" containsNumber="1" containsInteger="1" minValue="0" maxValue="88"/>
    </cacheField>
    <cacheField name="12/21/2022" numFmtId="0">
      <sharedItems containsSemiMixedTypes="0" containsString="0" containsNumber="1" containsInteger="1" minValue="0" maxValue="126"/>
    </cacheField>
    <cacheField name="12/22/2022" numFmtId="0">
      <sharedItems containsSemiMixedTypes="0" containsString="0" containsNumber="1" containsInteger="1" minValue="0" maxValue="110"/>
    </cacheField>
    <cacheField name="12/23/2022" numFmtId="0">
      <sharedItems containsSemiMixedTypes="0" containsString="0" containsNumber="1" containsInteger="1" minValue="0" maxValue="79"/>
    </cacheField>
    <cacheField name="12/24/2022" numFmtId="0">
      <sharedItems containsSemiMixedTypes="0" containsString="0" containsNumber="1" containsInteger="1" minValue="0" maxValue="102"/>
    </cacheField>
    <cacheField name="12/25/2022" numFmtId="0">
      <sharedItems containsSemiMixedTypes="0" containsString="0" containsNumber="1" containsInteger="1" minValue="0" maxValue="119"/>
    </cacheField>
    <cacheField name="12/26/2022" numFmtId="0">
      <sharedItems containsSemiMixedTypes="0" containsString="0" containsNumber="1" containsInteger="1" minValue="0" maxValue="94"/>
    </cacheField>
    <cacheField name="12/27/2022" numFmtId="0">
      <sharedItems containsSemiMixedTypes="0" containsString="0" containsNumber="1" containsInteger="1" minValue="0" maxValue="89"/>
    </cacheField>
    <cacheField name="12/28/2022" numFmtId="0">
      <sharedItems containsSemiMixedTypes="0" containsString="0" containsNumber="1" containsInteger="1" minValue="0" maxValue="69"/>
    </cacheField>
    <cacheField name="12/29/2022" numFmtId="0">
      <sharedItems containsSemiMixedTypes="0" containsString="0" containsNumber="1" containsInteger="1" minValue="0" maxValue="58"/>
    </cacheField>
    <cacheField name="12/30/2022" numFmtId="0">
      <sharedItems containsSemiMixedTypes="0" containsString="0" containsNumber="1" containsInteger="1" minValue="0" maxValue="52"/>
    </cacheField>
    <cacheField name="12/31/2022" numFmtId="0">
      <sharedItems containsSemiMixedTypes="0" containsString="0" containsNumber="1" containsInteger="1" minValue="0" maxValue="37"/>
    </cacheField>
    <cacheField name="1/1/2023" numFmtId="0">
      <sharedItems containsSemiMixedTypes="0" containsString="0" containsNumber="1" containsInteger="1" minValue="0" maxValue="54"/>
    </cacheField>
    <cacheField name="1/2/2023" numFmtId="0">
      <sharedItems containsSemiMixedTypes="0" containsString="0" containsNumber="1" containsInteger="1" minValue="0" maxValue="62"/>
    </cacheField>
    <cacheField name="1/3/2023" numFmtId="0">
      <sharedItems containsSemiMixedTypes="0" containsString="0" containsNumber="1" containsInteger="1" minValue="0" maxValue="57"/>
    </cacheField>
    <cacheField name="1/4/2023" numFmtId="0">
      <sharedItems containsSemiMixedTypes="0" containsString="0" containsNumber="1" containsInteger="1" minValue="0" maxValue="71"/>
    </cacheField>
    <cacheField name="1/5/2023" numFmtId="0">
      <sharedItems containsSemiMixedTypes="0" containsString="0" containsNumber="1" containsInteger="1" minValue="0" maxValue="98"/>
    </cacheField>
    <cacheField name="1/6/2023" numFmtId="0">
      <sharedItems containsSemiMixedTypes="0" containsString="0" containsNumber="1" containsInteger="1" minValue="0" maxValue="96"/>
    </cacheField>
    <cacheField name="1/7/2023" numFmtId="0">
      <sharedItems containsSemiMixedTypes="0" containsString="0" containsNumber="1" containsInteger="1" minValue="0" maxValue="56"/>
    </cacheField>
    <cacheField name="1/8/2023" numFmtId="0">
      <sharedItems containsSemiMixedTypes="0" containsString="0" containsNumber="1" containsInteger="1" minValue="0" maxValue="124"/>
    </cacheField>
    <cacheField name="1/9/2023" numFmtId="0">
      <sharedItems containsSemiMixedTypes="0" containsString="0" containsNumber="1" containsInteger="1" minValue="0" maxValue="131"/>
    </cacheField>
    <cacheField name="1/10/2023" numFmtId="0">
      <sharedItems containsSemiMixedTypes="0" containsString="0" containsNumber="1" containsInteger="1" minValue="0" maxValue="111"/>
    </cacheField>
    <cacheField name="1/11/2023" numFmtId="0">
      <sharedItems containsSemiMixedTypes="0" containsString="0" containsNumber="1" containsInteger="1" minValue="0" maxValue="125"/>
    </cacheField>
    <cacheField name="1/12/2023" numFmtId="0">
      <sharedItems containsSemiMixedTypes="0" containsString="0" containsNumber="1" containsInteger="1" minValue="0" maxValue="106"/>
    </cacheField>
    <cacheField name="1/13/2023" numFmtId="0">
      <sharedItems containsSemiMixedTypes="0" containsString="0" containsNumber="1" containsInteger="1" minValue="0" maxValue="104"/>
    </cacheField>
    <cacheField name="1/14/2023" numFmtId="0">
      <sharedItems containsSemiMixedTypes="0" containsString="0" containsNumber="1" containsInteger="1" minValue="0" maxValue="94"/>
    </cacheField>
    <cacheField name="1/15/2023" numFmtId="0">
      <sharedItems containsSemiMixedTypes="0" containsString="0" containsNumber="1" containsInteger="1" minValue="0" maxValue="110"/>
    </cacheField>
    <cacheField name="1/16/2023" numFmtId="0">
      <sharedItems containsSemiMixedTypes="0" containsString="0" containsNumber="1" containsInteger="1" minValue="0" maxValue="121"/>
    </cacheField>
    <cacheField name="1/17/2023" numFmtId="0">
      <sharedItems containsSemiMixedTypes="0" containsString="0" containsNumber="1" containsInteger="1" minValue="0" maxValue="98"/>
    </cacheField>
    <cacheField name="1/18/2023" numFmtId="0">
      <sharedItems containsSemiMixedTypes="0" containsString="0" containsNumber="1" containsInteger="1" minValue="0" maxValue="76"/>
    </cacheField>
    <cacheField name="12_1-7" numFmtId="0" formula="'12/1/2022'+'12/2/2022'+'12/3/2022'+'12/4/2022'+'12/5/2022'+'12/6/2022'+'12/7/2022'" databaseField="0"/>
    <cacheField name="12_8-14" numFmtId="0" formula="'12/8/2022'+'12/9/2022'+'12/10/2022'+'12/11/2022'+'12/12/2022'+'12/13/2022'+'12/14/2022'" databaseField="0"/>
    <cacheField name="12_15-21" numFmtId="0" formula="'12/15/2022'+'12/16/2022'+'12/17/2022'+'12/18/2022'+'12/19/2022'+'12/20/2022'+'12/21/2022'" databaseField="0"/>
    <cacheField name="12_22-27" numFmtId="0" formula="'12/22/2022'+'12/23/2022'+'12/24/2022'+'12/25/2022'+'12/26/2022'+'12/27/2022'" databaseField="0"/>
    <cacheField name="12_28-31" numFmtId="0" formula="'12/28/2022'+'12/29/2022'+'12/30/2022'+'12/31/2022'" databaseField="0"/>
    <cacheField name="01_1-7" numFmtId="0" formula="'1/1/2023'+'1/2/2023'+'1/3/2023'+'1/4/2023'+'1/5/2023'+'1/6/2023'+'1/7/2023'" databaseField="0"/>
    <cacheField name="01_8-14" numFmtId="0" formula="'1/8/2023'+'1/9/2023'+'1/10/2023'+'1/11/2023'+'1/12/2023'+'1/13/2023'+'1/14/2023'" databaseField="0"/>
    <cacheField name="01_15-18" numFmtId="0" formula="'1/15/2023'+'1/16/2023'+'1/17/2023'+'1/18/2023'" databaseField="0"/>
    <cacheField name="Декабрь" numFmtId="0" formula="'12_1-7'+'12_8-14'+'12_15-21'+'12_22-27'+'12_28-31'" databaseField="0"/>
    <cacheField name="Январь" numFmtId="0" formula="'01_1-7'+'01_8-14'+'01_15-18'" databaseField="0"/>
    <cacheField name="AVG_01" numFmtId="0" formula=" ('01_1-7'+'01_8-14'+'01_15-18')/18" databaseField="0"/>
    <cacheField name="AVG_12" numFmtId="0" formula=" ('12_1-7'+'12_8-14'+'12_15-21'+'12_22-27'+'12_28-31')/ 31" databaseField="0"/>
    <cacheField name="FULL_AVG" numFmtId="0" formula=" ('12_1-7'+'12_8-14'+'12_15-21'+'12_22-27'+'12_28-31'+'01_1-7'+'01_8-14'+'01_15-18') / 49" databaseField="0"/>
    <cacheField name="Потребность_МАРТ" numFmtId="0" formula="FULL_AVG* 31" databaseField="0"/>
    <cacheField name="Потребность_АПРЕЛЬ" numFmtId="0" formula="FULL_AVG* 30" databaseField="0"/>
    <cacheField name="Потребность_МАЙ" numFmtId="0" formula="FULL_AVG* 31" databaseField="0"/>
    <cacheField name="FULL_sales" numFmtId="0" formula="Декабрь+Январь" databaseField="0"/>
    <cacheField name="Прибыль" numFmtId="0" formula=" (цена*FULL_sales) * ('маржа, %'/ 100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s v="ELMEX_caries-protect-N2"/>
    <s v="Зубная паста от КАРИЕСА и БАКТЕРИЙ 2 шт"/>
    <x v="0"/>
    <x v="0"/>
    <n v="35"/>
    <n v="15"/>
    <n v="21"/>
    <n v="24"/>
    <n v="28"/>
    <n v="19"/>
    <n v="25"/>
    <n v="25"/>
    <n v="15"/>
    <n v="21"/>
    <n v="23"/>
    <n v="12"/>
    <n v="11"/>
    <n v="12"/>
    <n v="12"/>
    <n v="18"/>
    <n v="17"/>
    <n v="22"/>
    <n v="25"/>
    <n v="29"/>
    <n v="25"/>
    <n v="17"/>
    <n v="16"/>
    <n v="20"/>
    <n v="14"/>
    <n v="15"/>
    <n v="13"/>
    <n v="14"/>
    <n v="17"/>
    <n v="12"/>
    <n v="8"/>
    <n v="12"/>
    <n v="15"/>
    <n v="25"/>
    <n v="25"/>
    <n v="26"/>
    <n v="25"/>
    <n v="31"/>
    <n v="36"/>
    <n v="22"/>
    <n v="14"/>
    <n v="29"/>
    <n v="38"/>
    <n v="31"/>
    <n v="26"/>
    <n v="37"/>
    <n v="35"/>
    <n v="25"/>
    <n v="16"/>
  </r>
  <r>
    <x v="1"/>
    <x v="1"/>
    <x v="1"/>
    <s v="DOVE_BeautyCare_50ml_DEODORANT-N2"/>
    <s v="Антиперспирант женский шариковый 50мл х2"/>
    <x v="1"/>
    <x v="1"/>
    <n v="5"/>
    <n v="5"/>
    <n v="3"/>
    <n v="1"/>
    <n v="0"/>
    <n v="3"/>
    <n v="3"/>
    <n v="2"/>
    <n v="2"/>
    <n v="2"/>
    <n v="1"/>
    <n v="4"/>
    <n v="2"/>
    <n v="2"/>
    <n v="3"/>
    <n v="4"/>
    <n v="5"/>
    <n v="5"/>
    <n v="5"/>
    <n v="2"/>
    <n v="2"/>
    <n v="1"/>
    <n v="3"/>
    <n v="0"/>
    <n v="1"/>
    <n v="3"/>
    <n v="3"/>
    <n v="2"/>
    <n v="3"/>
    <n v="3"/>
    <n v="3"/>
    <n v="8"/>
    <n v="5"/>
    <n v="3"/>
    <n v="5"/>
    <n v="8"/>
    <n v="8"/>
    <n v="6"/>
    <n v="7"/>
    <n v="6"/>
    <n v="8"/>
    <n v="9"/>
    <n v="5"/>
    <n v="3"/>
    <n v="6"/>
    <n v="5"/>
    <n v="7"/>
    <n v="2"/>
    <n v="6"/>
  </r>
  <r>
    <x v="2"/>
    <x v="2"/>
    <x v="2"/>
    <s v="PDS_MASSAGE_HAIR_MASK"/>
    <s v="МАСКА-СКРАБ Массажная PHARMACOS DEAD SEA"/>
    <x v="2"/>
    <x v="2"/>
    <n v="12"/>
    <n v="18"/>
    <n v="16"/>
    <n v="16"/>
    <n v="16"/>
    <n v="14"/>
    <n v="10"/>
    <n v="3"/>
    <n v="20"/>
    <n v="21"/>
    <n v="31"/>
    <n v="11"/>
    <n v="12"/>
    <n v="9"/>
    <n v="16"/>
    <n v="19"/>
    <n v="10"/>
    <n v="11"/>
    <n v="8"/>
    <n v="13"/>
    <n v="16"/>
    <n v="8"/>
    <n v="17"/>
    <n v="17"/>
    <n v="24"/>
    <n v="17"/>
    <n v="18"/>
    <n v="7"/>
    <n v="20"/>
    <n v="20"/>
    <n v="13"/>
    <n v="29"/>
    <n v="28"/>
    <n v="39"/>
    <n v="18"/>
    <n v="22"/>
    <n v="24"/>
    <n v="26"/>
    <n v="24"/>
    <n v="31"/>
    <n v="28"/>
    <n v="50"/>
    <n v="29"/>
    <n v="39"/>
    <n v="38"/>
    <n v="36"/>
    <n v="59"/>
    <n v="36"/>
    <n v="36"/>
  </r>
  <r>
    <x v="3"/>
    <x v="3"/>
    <x v="3"/>
    <s v="SIBERIAN_SECRET_Body_SCRUB-N2"/>
    <s v="Скраб для тела отшелушивание 600мл, 2 шт"/>
    <x v="3"/>
    <x v="3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1"/>
    <n v="0"/>
    <n v="0"/>
    <n v="2"/>
    <n v="1"/>
  </r>
  <r>
    <x v="4"/>
    <x v="4"/>
    <x v="4"/>
    <s v="VITEKS_MASSAGE_Anticellulite-N2"/>
    <s v="Крем обертывание для похудения 2 шуки"/>
    <x v="4"/>
    <x v="4"/>
    <n v="6"/>
    <n v="8"/>
    <n v="4"/>
    <n v="4"/>
    <n v="8"/>
    <n v="6"/>
    <n v="8"/>
    <n v="0"/>
    <n v="4"/>
    <n v="14"/>
    <n v="2"/>
    <n v="4"/>
    <n v="6"/>
    <n v="12"/>
    <n v="0"/>
    <n v="4"/>
    <n v="10"/>
    <n v="6"/>
    <n v="4"/>
    <n v="6"/>
    <n v="2"/>
    <n v="2"/>
    <n v="2"/>
    <n v="2"/>
    <n v="4"/>
    <n v="2"/>
    <n v="0"/>
    <n v="2"/>
    <n v="0"/>
    <n v="0"/>
    <n v="2"/>
    <n v="0"/>
    <n v="0"/>
    <n v="0"/>
    <n v="0"/>
    <n v="2"/>
    <n v="0"/>
    <n v="0"/>
    <n v="0"/>
    <n v="0"/>
    <n v="2"/>
    <n v="0"/>
    <n v="4"/>
    <n v="2"/>
    <n v="0"/>
    <n v="2"/>
    <n v="4"/>
    <n v="2"/>
    <n v="0"/>
  </r>
  <r>
    <x v="4"/>
    <x v="5"/>
    <x v="5"/>
    <s v="VelvetHands_cocoa_80ml_hands_CREAM-N3"/>
    <s v="Смягчающий крем для рук НАБОР увлажняющий 240 мл + пантенол"/>
    <x v="5"/>
    <x v="4"/>
    <n v="3"/>
    <n v="5"/>
    <n v="6"/>
    <n v="2"/>
    <n v="6"/>
    <n v="7"/>
    <n v="16"/>
    <n v="9"/>
    <n v="8"/>
    <n v="8"/>
    <n v="11"/>
    <n v="9"/>
    <n v="1"/>
    <n v="5"/>
    <n v="7"/>
    <n v="3"/>
    <n v="6"/>
    <n v="8"/>
    <n v="1"/>
    <n v="3"/>
    <n v="3"/>
    <n v="0"/>
    <n v="1"/>
    <n v="1"/>
    <n v="4"/>
    <n v="3"/>
    <n v="2"/>
    <n v="2"/>
    <n v="1"/>
    <n v="2"/>
    <n v="0"/>
    <n v="1"/>
    <n v="2"/>
    <n v="4"/>
    <n v="1"/>
    <n v="0"/>
    <n v="1"/>
    <n v="1"/>
    <n v="2"/>
    <n v="4"/>
    <n v="3"/>
    <n v="5"/>
    <n v="3"/>
    <n v="1"/>
    <n v="2"/>
    <n v="2"/>
    <n v="1"/>
    <n v="1"/>
    <n v="2"/>
  </r>
  <r>
    <x v="4"/>
    <x v="6"/>
    <x v="5"/>
    <s v="VelvetHands_night_shea_80ml_hands_CREAM-N3"/>
    <s v="Ночной питательный крем для рук с коллагеном, НАБОР 240 мл"/>
    <x v="6"/>
    <x v="5"/>
    <n v="7"/>
    <n v="6"/>
    <n v="5"/>
    <n v="8"/>
    <n v="5"/>
    <n v="6"/>
    <n v="9"/>
    <n v="9"/>
    <n v="5"/>
    <n v="1"/>
    <n v="1"/>
    <n v="3"/>
    <n v="1"/>
    <n v="2"/>
    <n v="5"/>
    <n v="0"/>
    <n v="1"/>
    <n v="1"/>
    <n v="1"/>
    <n v="0"/>
    <n v="2"/>
    <n v="0"/>
    <n v="3"/>
    <n v="4"/>
    <n v="1"/>
    <n v="2"/>
    <n v="2"/>
    <n v="0"/>
    <n v="1"/>
    <n v="3"/>
    <n v="1"/>
    <n v="1"/>
    <n v="5"/>
    <n v="7"/>
    <n v="1"/>
    <n v="4"/>
    <n v="5"/>
    <n v="6"/>
    <n v="4"/>
    <n v="9"/>
    <n v="10"/>
    <n v="9"/>
    <n v="9"/>
    <n v="9"/>
    <n v="6"/>
    <n v="9"/>
    <n v="13"/>
    <n v="6"/>
    <n v="4"/>
  </r>
  <r>
    <x v="5"/>
    <x v="7"/>
    <x v="6"/>
    <s v="CARAMEL_DEPILATION_wax"/>
    <s v="Восковые полоски для депиляции Воск эпиляция для чувствительной кожи Уход за кожей Набор для бикини"/>
    <x v="7"/>
    <x v="6"/>
    <n v="1"/>
    <n v="3"/>
    <n v="4"/>
    <n v="0"/>
    <n v="5"/>
    <n v="2"/>
    <n v="0"/>
    <n v="6"/>
    <n v="0"/>
    <n v="0"/>
    <n v="3"/>
    <n v="0"/>
    <n v="2"/>
    <n v="4"/>
    <n v="1"/>
    <n v="2"/>
    <n v="1"/>
    <n v="3"/>
    <n v="0"/>
    <n v="5"/>
    <n v="0"/>
    <n v="2"/>
    <n v="1"/>
    <n v="0"/>
    <n v="0"/>
    <n v="4"/>
    <n v="0"/>
    <n v="0"/>
    <n v="0"/>
    <n v="0"/>
    <n v="0"/>
    <n v="2"/>
    <n v="0"/>
    <n v="1"/>
    <n v="0"/>
    <n v="3"/>
    <n v="3"/>
    <n v="0"/>
    <n v="5"/>
    <n v="4"/>
    <n v="0"/>
    <n v="0"/>
    <n v="5"/>
    <n v="0"/>
    <n v="2"/>
    <n v="0"/>
    <n v="1"/>
    <n v="0"/>
    <n v="1"/>
  </r>
  <r>
    <x v="4"/>
    <x v="8"/>
    <x v="7"/>
    <s v="FS_gold_CREAM(80ml)"/>
    <s v="Крем для лица FARMSTAY от морщин 80 мл"/>
    <x v="8"/>
    <x v="7"/>
    <n v="2"/>
    <n v="0"/>
    <n v="0"/>
    <n v="4"/>
    <n v="6"/>
    <n v="4"/>
    <n v="0"/>
    <n v="4"/>
    <n v="10"/>
    <n v="0"/>
    <n v="2"/>
    <n v="4"/>
    <n v="10"/>
    <n v="0"/>
    <n v="8"/>
    <n v="2"/>
    <n v="8"/>
    <n v="4"/>
    <n v="2"/>
    <n v="0"/>
    <n v="0"/>
    <n v="0"/>
    <n v="0"/>
    <n v="4"/>
    <n v="2"/>
    <n v="0"/>
    <n v="2"/>
    <n v="2"/>
    <n v="2"/>
    <n v="2"/>
    <n v="0"/>
    <n v="2"/>
    <n v="2"/>
    <n v="2"/>
    <n v="0"/>
    <n v="4"/>
    <n v="2"/>
    <n v="2"/>
    <n v="4"/>
    <n v="2"/>
    <n v="2"/>
    <n v="2"/>
    <n v="0"/>
    <n v="6"/>
    <n v="4"/>
    <n v="2"/>
    <n v="2"/>
    <n v="2"/>
    <n v="0"/>
  </r>
  <r>
    <x v="6"/>
    <x v="9"/>
    <x v="8"/>
    <s v="LS_LILEA_ALOE_VERA_5L"/>
    <s v="Мыло для диспенсера с АЛОЭ ВЕРА 5 Л"/>
    <x v="9"/>
    <x v="4"/>
    <n v="43"/>
    <n v="57"/>
    <n v="73"/>
    <n v="42"/>
    <n v="52"/>
    <n v="84"/>
    <n v="81"/>
    <n v="101"/>
    <n v="101"/>
    <n v="99"/>
    <n v="89"/>
    <n v="73"/>
    <n v="74"/>
    <n v="75"/>
    <n v="61"/>
    <n v="42"/>
    <n v="81"/>
    <n v="69"/>
    <n v="49"/>
    <n v="44"/>
    <n v="47"/>
    <n v="55"/>
    <n v="57"/>
    <n v="53"/>
    <n v="37"/>
    <n v="19"/>
    <n v="18"/>
    <n v="16"/>
    <n v="46"/>
    <n v="52"/>
    <n v="37"/>
    <n v="54"/>
    <n v="62"/>
    <n v="57"/>
    <n v="71"/>
    <n v="98"/>
    <n v="96"/>
    <n v="56"/>
    <n v="124"/>
    <n v="131"/>
    <n v="111"/>
    <n v="125"/>
    <n v="106"/>
    <n v="104"/>
    <n v="94"/>
    <n v="110"/>
    <n v="121"/>
    <n v="98"/>
    <n v="76"/>
  </r>
  <r>
    <x v="7"/>
    <x v="10"/>
    <x v="9"/>
    <s v="YFROG_woman_SOCKS-N3"/>
    <s v="Набор носки женские 3 ПАРЫ"/>
    <x v="10"/>
    <x v="4"/>
    <n v="5"/>
    <n v="1"/>
    <n v="1"/>
    <n v="3"/>
    <n v="1"/>
    <n v="4"/>
    <n v="1"/>
    <n v="2"/>
    <n v="1"/>
    <n v="2"/>
    <n v="3"/>
    <n v="2"/>
    <n v="1"/>
    <n v="3"/>
    <n v="1"/>
    <n v="1"/>
    <n v="2"/>
    <n v="4"/>
    <n v="1"/>
    <n v="1"/>
    <n v="5"/>
    <n v="6"/>
    <n v="8"/>
    <n v="9"/>
    <n v="4"/>
    <n v="1"/>
    <n v="3"/>
    <n v="2"/>
    <n v="4"/>
    <n v="2"/>
    <n v="5"/>
    <n v="7"/>
    <n v="10"/>
    <n v="7"/>
    <n v="15"/>
    <n v="1"/>
    <n v="2"/>
    <n v="3"/>
    <n v="1"/>
    <n v="2"/>
    <n v="1"/>
    <n v="4"/>
    <n v="3"/>
    <n v="8"/>
    <n v="6"/>
    <n v="7"/>
    <n v="15"/>
    <n v="20"/>
    <n v="3"/>
  </r>
  <r>
    <x v="8"/>
    <x v="11"/>
    <x v="10"/>
    <s v="WP_DW_C.G.color(6.5kg)"/>
    <s v="Стиральный порошок автомат 6.5 кг"/>
    <x v="11"/>
    <x v="5"/>
    <n v="25"/>
    <n v="17"/>
    <n v="19"/>
    <n v="19"/>
    <n v="15"/>
    <n v="11"/>
    <n v="23"/>
    <n v="21"/>
    <n v="20"/>
    <n v="29"/>
    <n v="23"/>
    <n v="17"/>
    <n v="11"/>
    <n v="17"/>
    <n v="15"/>
    <n v="15"/>
    <n v="17"/>
    <n v="20"/>
    <n v="15"/>
    <n v="21"/>
    <n v="15"/>
    <n v="24"/>
    <n v="15"/>
    <n v="25"/>
    <n v="19"/>
    <n v="9"/>
    <n v="11"/>
    <n v="7"/>
    <n v="12"/>
    <n v="11"/>
    <n v="4"/>
    <n v="11"/>
    <n v="22"/>
    <n v="23"/>
    <n v="14"/>
    <n v="16"/>
    <n v="15"/>
    <n v="16"/>
    <n v="21"/>
    <n v="19"/>
    <n v="21"/>
    <n v="27"/>
    <n v="22"/>
    <n v="18"/>
    <n v="21"/>
    <n v="28"/>
    <n v="18"/>
    <n v="21"/>
    <n v="19"/>
  </r>
  <r>
    <x v="9"/>
    <x v="12"/>
    <x v="11"/>
    <s v="CLASSMARK_lamps50_15m_GARLAND-N1"/>
    <s v="Уличная гирлянда новогодняя ретро декор для праздника 15 м"/>
    <x v="12"/>
    <x v="2"/>
    <n v="17"/>
    <n v="5"/>
    <n v="8"/>
    <n v="4"/>
    <n v="11"/>
    <n v="13"/>
    <n v="10"/>
    <n v="18"/>
    <n v="15"/>
    <n v="9"/>
    <n v="10"/>
    <n v="10"/>
    <n v="8"/>
    <n v="6"/>
    <n v="8"/>
    <n v="14"/>
    <n v="5"/>
    <n v="15"/>
    <n v="10"/>
    <n v="12"/>
    <n v="8"/>
    <n v="4"/>
    <n v="10"/>
    <n v="8"/>
    <n v="11"/>
    <n v="9"/>
    <n v="7"/>
    <n v="4"/>
    <n v="13"/>
    <n v="0"/>
    <n v="2"/>
    <n v="5"/>
    <n v="2"/>
    <n v="5"/>
    <n v="5"/>
    <n v="1"/>
    <n v="5"/>
    <n v="1"/>
    <n v="0"/>
    <n v="1"/>
    <n v="3"/>
    <n v="0"/>
    <n v="6"/>
    <n v="10"/>
    <n v="8"/>
    <n v="7"/>
    <n v="10"/>
    <n v="7"/>
    <n v="18"/>
  </r>
  <r>
    <x v="10"/>
    <x v="13"/>
    <x v="12"/>
    <s v="CHILDREN_play(monkey)_MAT"/>
    <s v="Коврик детский игровой развивающий складной двухсторонний"/>
    <x v="13"/>
    <x v="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0"/>
    <n v="1"/>
    <n v="0"/>
    <n v="0"/>
    <n v="0"/>
    <n v="1"/>
    <n v="0"/>
    <n v="1"/>
    <n v="2"/>
    <n v="1"/>
  </r>
  <r>
    <x v="11"/>
    <x v="14"/>
    <x v="12"/>
    <s v="PLAY_TENT"/>
    <s v="Палатка детская игровая АВТОМАТИЧЕСКАЯ пляжная"/>
    <x v="14"/>
    <x v="2"/>
    <n v="30"/>
    <n v="39"/>
    <n v="61"/>
    <n v="46"/>
    <n v="32"/>
    <n v="41"/>
    <n v="55"/>
    <n v="48"/>
    <n v="48"/>
    <n v="43"/>
    <n v="50"/>
    <n v="48"/>
    <n v="36"/>
    <n v="48"/>
    <n v="53"/>
    <n v="43"/>
    <n v="38"/>
    <n v="58"/>
    <n v="83"/>
    <n v="88"/>
    <n v="126"/>
    <n v="110"/>
    <n v="79"/>
    <n v="102"/>
    <n v="119"/>
    <n v="94"/>
    <n v="89"/>
    <n v="69"/>
    <n v="58"/>
    <n v="52"/>
    <n v="23"/>
    <n v="33"/>
    <n v="30"/>
    <n v="50"/>
    <n v="44"/>
    <n v="45"/>
    <n v="40"/>
    <n v="48"/>
    <n v="53"/>
    <n v="42"/>
    <n v="38"/>
    <n v="47"/>
    <n v="35"/>
    <n v="43"/>
    <n v="43"/>
    <n v="51"/>
    <n v="43"/>
    <n v="36"/>
    <n v="23"/>
  </r>
  <r>
    <x v="12"/>
    <x v="15"/>
    <x v="13"/>
    <s v="UVlamp_for-plants"/>
    <s v="Фитолампа для растений лампа для рассады"/>
    <x v="15"/>
    <x v="4"/>
    <n v="51"/>
    <n v="29"/>
    <n v="32"/>
    <n v="39"/>
    <n v="24"/>
    <n v="29"/>
    <n v="36"/>
    <n v="36"/>
    <n v="35"/>
    <n v="32"/>
    <n v="35"/>
    <n v="31"/>
    <n v="46"/>
    <n v="30"/>
    <n v="32"/>
    <n v="25"/>
    <n v="29"/>
    <n v="28"/>
    <n v="24"/>
    <n v="22"/>
    <n v="42"/>
    <n v="43"/>
    <n v="34"/>
    <n v="27"/>
    <n v="41"/>
    <n v="36"/>
    <n v="32"/>
    <n v="23"/>
    <n v="32"/>
    <n v="16"/>
    <n v="7"/>
    <n v="12"/>
    <n v="24"/>
    <n v="19"/>
    <n v="21"/>
    <n v="22"/>
    <n v="23"/>
    <n v="22"/>
    <n v="30"/>
    <n v="19"/>
    <n v="22"/>
    <n v="35"/>
    <n v="33"/>
    <n v="35"/>
    <n v="35"/>
    <n v="35"/>
    <n v="29"/>
    <n v="53"/>
    <n v="28"/>
  </r>
  <r>
    <x v="13"/>
    <x v="16"/>
    <x v="13"/>
    <s v="CLASSMARK_white_jewelry_CASE-N1"/>
    <s v="Сундук шкатулка для украшений с замком органайзер для колец"/>
    <x v="16"/>
    <x v="4"/>
    <n v="22"/>
    <n v="44"/>
    <n v="38"/>
    <n v="54"/>
    <n v="54"/>
    <n v="69"/>
    <n v="99"/>
    <n v="103"/>
    <n v="122"/>
    <n v="131"/>
    <n v="156"/>
    <n v="143"/>
    <n v="41"/>
    <n v="82"/>
    <n v="122"/>
    <n v="133"/>
    <n v="2"/>
    <n v="5"/>
    <n v="155"/>
    <n v="11"/>
    <n v="3"/>
    <n v="2"/>
    <n v="3"/>
    <n v="7"/>
    <n v="11"/>
    <n v="3"/>
    <n v="2"/>
    <n v="3"/>
    <n v="3"/>
    <n v="1"/>
    <n v="1"/>
    <n v="6"/>
    <n v="3"/>
    <n v="3"/>
    <n v="3"/>
    <n v="0"/>
    <n v="2"/>
    <n v="0"/>
    <n v="2"/>
    <n v="3"/>
    <n v="20"/>
    <n v="2"/>
    <n v="1"/>
    <n v="0"/>
    <n v="0"/>
    <n v="0"/>
    <n v="0"/>
    <n v="0"/>
    <n v="2"/>
  </r>
  <r>
    <x v="14"/>
    <x v="17"/>
    <x v="14"/>
    <s v="RAFFAELLO_CHOCOLATE_90g_plate_kokos-N8"/>
    <s v="Шоколад белый плиточный с кокосом и миндалем НАБОР 8 шт"/>
    <x v="17"/>
    <x v="5"/>
    <n v="0"/>
    <n v="0"/>
    <n v="0"/>
    <n v="0"/>
    <n v="0"/>
    <n v="0"/>
    <n v="1"/>
    <n v="3"/>
    <n v="0"/>
    <n v="1"/>
    <n v="1"/>
    <n v="2"/>
    <n v="2"/>
    <n v="4"/>
    <n v="3"/>
    <n v="5"/>
    <n v="2"/>
    <n v="2"/>
    <n v="5"/>
    <n v="3"/>
    <n v="2"/>
    <n v="5"/>
    <n v="8"/>
    <n v="5"/>
    <n v="11"/>
    <n v="4"/>
    <n v="3"/>
    <n v="5"/>
    <n v="2"/>
    <n v="0"/>
    <n v="0"/>
    <n v="0"/>
    <n v="0"/>
    <n v="4"/>
    <n v="1"/>
    <n v="2"/>
    <n v="2"/>
    <n v="2"/>
    <n v="2"/>
    <n v="2"/>
    <n v="4"/>
    <n v="2"/>
    <n v="0"/>
    <n v="2"/>
    <n v="3"/>
    <n v="3"/>
    <n v="2"/>
    <n v="0"/>
    <n v="0"/>
  </r>
  <r>
    <x v="15"/>
    <x v="18"/>
    <x v="15"/>
    <s v="DALLMAYR_Prdm(ground)_500g_COFFEE-N2"/>
    <s v="Кофе молотый Prodomo 1кг (500 грамм х2)"/>
    <x v="18"/>
    <x v="4"/>
    <n v="7"/>
    <n v="3"/>
    <n v="3"/>
    <n v="6"/>
    <n v="13"/>
    <n v="5"/>
    <n v="5"/>
    <n v="6"/>
    <n v="3"/>
    <n v="2"/>
    <n v="5"/>
    <n v="3"/>
    <n v="5"/>
    <n v="4"/>
    <n v="3"/>
    <n v="4"/>
    <n v="5"/>
    <n v="2"/>
    <n v="3"/>
    <n v="3"/>
    <n v="3"/>
    <n v="3"/>
    <n v="3"/>
    <n v="2"/>
    <n v="0"/>
    <n v="4"/>
    <n v="2"/>
    <n v="3"/>
    <n v="2"/>
    <n v="3"/>
    <n v="1"/>
    <n v="2"/>
    <n v="1"/>
    <n v="0"/>
    <n v="3"/>
    <n v="1"/>
    <n v="0"/>
    <n v="3"/>
    <n v="0"/>
    <n v="1"/>
    <n v="2"/>
    <n v="2"/>
    <n v="1"/>
    <n v="2"/>
    <n v="1"/>
    <n v="0"/>
    <n v="3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showDataTips="0" rowGrandTotals="0" colGrandTotals="0" itemPrintTitles="1" createdVersion="6" indent="0" compact="0" compactData="0" multipleFieldFilters="0" chartFormat="1">
  <location ref="A42:G61" firstHeaderRow="0" firstDataRow="1" firstDataCol="2"/>
  <pivotFields count="74">
    <pivotField name="Категория товара" axis="axisRow" compact="0" outline="0" subtotalTop="0" showAll="0" sortType="descending" defaultSubtotal="0">
      <items count="16">
        <item x="5"/>
        <item x="9"/>
        <item x="1"/>
        <item x="6"/>
        <item x="0"/>
        <item x="11"/>
        <item x="10"/>
        <item x="15"/>
        <item x="4"/>
        <item x="2"/>
        <item x="7"/>
        <item x="3"/>
        <item x="8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9">
        <item x="17"/>
        <item x="16"/>
        <item x="12"/>
        <item x="5"/>
        <item x="6"/>
        <item x="18"/>
        <item x="15"/>
        <item x="1"/>
        <item x="14"/>
        <item x="13"/>
        <item x="0"/>
        <item x="10"/>
        <item x="8"/>
        <item x="3"/>
        <item x="7"/>
        <item x="2"/>
        <item x="4"/>
        <item x="11"/>
        <item x="9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6">
        <item x="13"/>
        <item x="10"/>
        <item x="15"/>
        <item x="1"/>
        <item x="0"/>
        <item x="7"/>
        <item x="6"/>
        <item x="8"/>
        <item x="12"/>
        <item x="14"/>
        <item x="9"/>
        <item x="5"/>
        <item x="2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items count="19">
        <item x="2"/>
        <item x="7"/>
        <item x="4"/>
        <item x="3"/>
        <item x="10"/>
        <item x="6"/>
        <item x="5"/>
        <item x="1"/>
        <item x="9"/>
        <item x="8"/>
        <item x="0"/>
        <item x="15"/>
        <item x="11"/>
        <item x="14"/>
        <item x="18"/>
        <item x="17"/>
        <item x="16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items count="9">
        <item x="7"/>
        <item x="0"/>
        <item x="1"/>
        <item x="6"/>
        <item x="2"/>
        <item x="5"/>
        <item x="4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9">
    <i>
      <x v="8"/>
      <x v="3"/>
    </i>
    <i r="1">
      <x v="4"/>
    </i>
    <i r="1">
      <x v="16"/>
    </i>
    <i r="1">
      <x v="12"/>
    </i>
    <i>
      <x v="5"/>
      <x v="8"/>
    </i>
    <i>
      <x v="14"/>
      <x v="1"/>
    </i>
    <i>
      <x v="3"/>
      <x v="18"/>
    </i>
    <i>
      <x v="13"/>
      <x v="6"/>
    </i>
    <i>
      <x v="12"/>
      <x v="17"/>
    </i>
    <i>
      <x v="1"/>
      <x v="2"/>
    </i>
    <i>
      <x v="4"/>
      <x v="10"/>
    </i>
    <i>
      <x v="9"/>
      <x v="15"/>
    </i>
    <i>
      <x v="7"/>
      <x v="5"/>
    </i>
    <i>
      <x v="15"/>
      <x/>
    </i>
    <i>
      <x v="10"/>
      <x v="11"/>
    </i>
    <i>
      <x v="2"/>
      <x v="7"/>
    </i>
    <i>
      <x v="6"/>
      <x v="9"/>
    </i>
    <i>
      <x/>
      <x v="14"/>
    </i>
    <i>
      <x v="11"/>
      <x v="1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редняя дневная продажа" fld="68" baseField="0" baseItem="0" numFmtId="167"/>
    <dataField name="Общее _x000a_кол-во продаж" fld="72" baseField="1" baseItem="4" numFmtId="3"/>
    <dataField name="Цена _x000a_за ед" fld="5" baseField="0" baseItem="0"/>
    <dataField name="Маржа" fld="6" baseField="0" baseItem="0"/>
    <dataField name="Прибыль _x000a_по товару" fld="73" baseField="1" baseItem="4" numFmtId="3"/>
  </dataFields>
  <formats count="172">
    <format dxfId="330">
      <pivotArea dataOnly="0" fieldPosition="0">
        <references count="1">
          <reference field="0" count="0" defaultSubtotal="1"/>
        </references>
      </pivotArea>
    </format>
    <format dxfId="329">
      <pivotArea outline="0" fieldPosition="0">
        <references count="1">
          <reference field="4294967294" count="1">
            <x v="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5">
      <pivotArea field="0" type="button" dataOnly="0" labelOnly="1" outline="0" axis="axisRow" fieldPosition="0"/>
    </format>
    <format dxfId="324">
      <pivotArea field="1" type="button" dataOnly="0" labelOnly="1" outline="0" axis="axisRow" fieldPosition="1"/>
    </format>
    <format dxfId="323">
      <pivotArea field="0" type="button" dataOnly="0" labelOnly="1" outline="0" axis="axisRow" fieldPosition="0"/>
    </format>
    <format dxfId="322">
      <pivotArea field="1" type="button" dataOnly="0" labelOnly="1" outline="0" axis="axisRow" fieldPosition="1"/>
    </format>
    <format dxfId="321">
      <pivotArea field="0" type="button" dataOnly="0" labelOnly="1" outline="0" axis="axisRow" fieldPosition="0"/>
    </format>
    <format dxfId="320">
      <pivotArea dataOnly="0" labelOnly="1" fieldPosition="0">
        <references count="1">
          <reference field="0" count="0"/>
        </references>
      </pivotArea>
    </format>
    <format dxfId="319">
      <pivotArea dataOnly="0" labelOnly="1" fieldPosition="0">
        <references count="1">
          <reference field="0" count="0"/>
        </references>
      </pivotArea>
    </format>
    <format dxfId="318">
      <pivotArea type="all" dataOnly="0" outline="0" fieldPosition="0"/>
    </format>
    <format dxfId="317">
      <pivotArea outline="0" collapsedLevelsAreSubtotals="1" fieldPosition="0"/>
    </format>
    <format dxfId="316">
      <pivotArea field="0" type="button" dataOnly="0" labelOnly="1" outline="0" axis="axisRow" fieldPosition="0"/>
    </format>
    <format dxfId="315">
      <pivotArea field="1" type="button" dataOnly="0" labelOnly="1" outline="0" axis="axisRow" fieldPosition="1"/>
    </format>
    <format dxfId="314">
      <pivotArea dataOnly="0" labelOnly="1" outline="0" fieldPosition="0">
        <references count="1">
          <reference field="0" count="0"/>
        </references>
      </pivotArea>
    </format>
    <format dxfId="313">
      <pivotArea dataOnly="0" labelOnly="1" outline="0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312">
      <pivotArea dataOnly="0" labelOnly="1" outline="0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311">
      <pivotArea dataOnly="0" labelOnly="1" outline="0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310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309">
      <pivotArea dataOnly="0" labelOnly="1" outline="0" fieldPosition="0">
        <references count="2">
          <reference field="0" count="1" selected="0">
            <x v="4"/>
          </reference>
          <reference field="1" count="1">
            <x v="10"/>
          </reference>
        </references>
      </pivotArea>
    </format>
    <format dxfId="308">
      <pivotArea dataOnly="0" labelOnly="1" outline="0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307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306">
      <pivotArea dataOnly="0" labelOnly="1" outline="0" fieldPosition="0">
        <references count="2">
          <reference field="0" count="1" selected="0">
            <x v="7"/>
          </reference>
          <reference field="1" count="1">
            <x v="5"/>
          </reference>
        </references>
      </pivotArea>
    </format>
    <format dxfId="305">
      <pivotArea dataOnly="0" labelOnly="1" outline="0" fieldPosition="0">
        <references count="2">
          <reference field="0" count="1" selected="0">
            <x v="8"/>
          </reference>
          <reference field="1" count="4">
            <x v="3"/>
            <x v="4"/>
            <x v="12"/>
            <x v="16"/>
          </reference>
        </references>
      </pivotArea>
    </format>
    <format dxfId="304">
      <pivotArea dataOnly="0" labelOnly="1" outline="0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303">
      <pivotArea dataOnly="0" labelOnly="1" outline="0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302">
      <pivotArea dataOnly="0" labelOnly="1" outline="0" fieldPosition="0">
        <references count="2">
          <reference field="0" count="1" selected="0">
            <x v="11"/>
          </reference>
          <reference field="1" count="1">
            <x v="13"/>
          </reference>
        </references>
      </pivotArea>
    </format>
    <format dxfId="301">
      <pivotArea dataOnly="0" labelOnly="1" outline="0" fieldPosition="0">
        <references count="2">
          <reference field="0" count="1" selected="0">
            <x v="12"/>
          </reference>
          <reference field="1" count="1">
            <x v="17"/>
          </reference>
        </references>
      </pivotArea>
    </format>
    <format dxfId="300">
      <pivotArea dataOnly="0" labelOnly="1" outline="0" fieldPosition="0">
        <references count="2">
          <reference field="0" count="1" selected="0">
            <x v="13"/>
          </reference>
          <reference field="1" count="1">
            <x v="6"/>
          </reference>
        </references>
      </pivotArea>
    </format>
    <format dxfId="299">
      <pivotArea dataOnly="0" labelOnly="1" outline="0" fieldPosition="0">
        <references count="2">
          <reference field="0" count="1" selected="0">
            <x v="14"/>
          </reference>
          <reference field="1" count="1">
            <x v="1"/>
          </reference>
        </references>
      </pivotArea>
    </format>
    <format dxfId="298">
      <pivotArea dataOnly="0" labelOnly="1" outline="0" fieldPosition="0">
        <references count="2">
          <reference field="0" count="1" selected="0">
            <x v="15"/>
          </reference>
          <reference field="1" count="1">
            <x v="0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6">
      <pivotArea field="0" type="button" dataOnly="0" labelOnly="1" outline="0" axis="axisRow" fieldPosition="0"/>
    </format>
    <format dxfId="295">
      <pivotArea field="1" type="button" dataOnly="0" labelOnly="1" outline="0" axis="axisRow" fieldPosition="1"/>
    </format>
    <format dxfId="2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3">
      <pivotArea dataOnly="0" labelOnly="1" outline="0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292">
      <pivotArea dataOnly="0" labelOnly="1" outline="0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291">
      <pivotArea dataOnly="0" labelOnly="1" outline="0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290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289">
      <pivotArea dataOnly="0" labelOnly="1" outline="0" fieldPosition="0">
        <references count="2">
          <reference field="0" count="1" selected="0">
            <x v="4"/>
          </reference>
          <reference field="1" count="1">
            <x v="10"/>
          </reference>
        </references>
      </pivotArea>
    </format>
    <format dxfId="288">
      <pivotArea dataOnly="0" labelOnly="1" outline="0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287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286">
      <pivotArea dataOnly="0" labelOnly="1" outline="0" fieldPosition="0">
        <references count="2">
          <reference field="0" count="1" selected="0">
            <x v="7"/>
          </reference>
          <reference field="1" count="1">
            <x v="5"/>
          </reference>
        </references>
      </pivotArea>
    </format>
    <format dxfId="285">
      <pivotArea dataOnly="0" labelOnly="1" outline="0" fieldPosition="0">
        <references count="2">
          <reference field="0" count="1" selected="0">
            <x v="8"/>
          </reference>
          <reference field="1" count="4">
            <x v="3"/>
            <x v="4"/>
            <x v="12"/>
            <x v="16"/>
          </reference>
        </references>
      </pivotArea>
    </format>
    <format dxfId="284">
      <pivotArea dataOnly="0" labelOnly="1" outline="0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283">
      <pivotArea dataOnly="0" labelOnly="1" outline="0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282">
      <pivotArea dataOnly="0" labelOnly="1" outline="0" fieldPosition="0">
        <references count="2">
          <reference field="0" count="1" selected="0">
            <x v="11"/>
          </reference>
          <reference field="1" count="1">
            <x v="13"/>
          </reference>
        </references>
      </pivotArea>
    </format>
    <format dxfId="281">
      <pivotArea dataOnly="0" labelOnly="1" outline="0" fieldPosition="0">
        <references count="2">
          <reference field="0" count="1" selected="0">
            <x v="12"/>
          </reference>
          <reference field="1" count="1">
            <x v="17"/>
          </reference>
        </references>
      </pivotArea>
    </format>
    <format dxfId="280">
      <pivotArea dataOnly="0" labelOnly="1" outline="0" fieldPosition="0">
        <references count="2">
          <reference field="0" count="1" selected="0">
            <x v="13"/>
          </reference>
          <reference field="1" count="1">
            <x v="6"/>
          </reference>
        </references>
      </pivotArea>
    </format>
    <format dxfId="279">
      <pivotArea dataOnly="0" labelOnly="1" outline="0" fieldPosition="0">
        <references count="2">
          <reference field="0" count="1" selected="0">
            <x v="14"/>
          </reference>
          <reference field="1" count="1">
            <x v="1"/>
          </reference>
        </references>
      </pivotArea>
    </format>
    <format dxfId="278">
      <pivotArea dataOnly="0" labelOnly="1" outline="0" fieldPosition="0">
        <references count="2">
          <reference field="0" count="1" selected="0">
            <x v="15"/>
          </reference>
          <reference field="1" count="1">
            <x v="0"/>
          </reference>
        </references>
      </pivotArea>
    </format>
    <format dxfId="277">
      <pivotArea dataOnly="0" labelOnly="1" outline="0" fieldPosition="0">
        <references count="2">
          <reference field="0" count="1" selected="0">
            <x v="8"/>
          </reference>
          <reference field="1" count="1">
            <x v="16"/>
          </reference>
        </references>
      </pivotArea>
    </format>
    <format dxfId="276">
      <pivotArea dataOnly="0" labelOnly="1" outline="0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275">
      <pivotArea dataOnly="0" labelOnly="1" outline="0" fieldPosition="0">
        <references count="2">
          <reference field="0" count="1" selected="0">
            <x v="8"/>
          </reference>
          <reference field="1" count="1">
            <x v="4"/>
          </reference>
        </references>
      </pivotArea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265">
      <pivotArea outline="0" fieldPosition="0">
        <references count="1">
          <reference field="4294967294" count="1">
            <x v="4"/>
          </reference>
        </references>
      </pivotArea>
    </format>
    <format dxfId="264">
      <pivotArea outline="0" fieldPosition="0">
        <references count="1">
          <reference field="4294967294" count="1">
            <x v="4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2">
      <pivotArea dataOnly="0" outline="0" fieldPosition="0">
        <references count="1">
          <reference field="4294967294" count="1">
            <x v="4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0" type="button" dataOnly="0" labelOnly="1" outline="0" axis="axisRow" fieldPosition="0"/>
    </format>
    <format dxfId="255">
      <pivotArea field="1" type="button" dataOnly="0" labelOnly="1" outline="0" axis="axisRow" fieldPosition="1"/>
    </format>
    <format dxfId="254">
      <pivotArea dataOnly="0" labelOnly="1" outline="0" fieldPosition="0">
        <references count="1">
          <reference field="0" count="0"/>
        </references>
      </pivotArea>
    </format>
    <format dxfId="253">
      <pivotArea dataOnly="0" labelOnly="1" outline="0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252">
      <pivotArea dataOnly="0" labelOnly="1" outline="0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4"/>
          </reference>
          <reference field="1" count="1">
            <x v="10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7"/>
          </reference>
          <reference field="1" count="1">
            <x v="5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8"/>
          </reference>
          <reference field="1" count="4">
            <x v="3"/>
            <x v="4"/>
            <x v="12"/>
            <x v="16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243">
      <pivotArea dataOnly="0" labelOnly="1" outline="0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242">
      <pivotArea dataOnly="0" labelOnly="1" outline="0" fieldPosition="0">
        <references count="2">
          <reference field="0" count="1" selected="0">
            <x v="11"/>
          </reference>
          <reference field="1" count="1">
            <x v="13"/>
          </reference>
        </references>
      </pivotArea>
    </format>
    <format dxfId="241">
      <pivotArea dataOnly="0" labelOnly="1" outline="0" fieldPosition="0">
        <references count="2">
          <reference field="0" count="1" selected="0">
            <x v="12"/>
          </reference>
          <reference field="1" count="1">
            <x v="17"/>
          </reference>
        </references>
      </pivotArea>
    </format>
    <format dxfId="240">
      <pivotArea dataOnly="0" labelOnly="1" outline="0" fieldPosition="0">
        <references count="2">
          <reference field="0" count="1" selected="0">
            <x v="13"/>
          </reference>
          <reference field="1" count="1">
            <x v="6"/>
          </reference>
        </references>
      </pivotArea>
    </format>
    <format dxfId="239">
      <pivotArea dataOnly="0" labelOnly="1" outline="0" fieldPosition="0">
        <references count="2">
          <reference field="0" count="1" selected="0">
            <x v="14"/>
          </reference>
          <reference field="1" count="1">
            <x v="1"/>
          </reference>
        </references>
      </pivotArea>
    </format>
    <format dxfId="238">
      <pivotArea dataOnly="0" labelOnly="1" outline="0" fieldPosition="0">
        <references count="2">
          <reference field="0" count="1" selected="0">
            <x v="15"/>
          </reference>
          <reference field="1" count="1">
            <x v="0"/>
          </reference>
        </references>
      </pivotArea>
    </format>
    <format dxfId="23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field="0" type="button" dataOnly="0" labelOnly="1" outline="0" axis="axisRow" fieldPosition="0"/>
    </format>
    <format dxfId="233">
      <pivotArea field="1" type="button" dataOnly="0" labelOnly="1" outline="0" axis="axisRow" fieldPosition="1"/>
    </format>
    <format dxfId="232">
      <pivotArea dataOnly="0" labelOnly="1" outline="0" fieldPosition="0">
        <references count="1">
          <reference field="0" count="0"/>
        </references>
      </pivotArea>
    </format>
    <format dxfId="231">
      <pivotArea dataOnly="0" labelOnly="1" outline="0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230">
      <pivotArea dataOnly="0" labelOnly="1" outline="0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229">
      <pivotArea dataOnly="0" labelOnly="1" outline="0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228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227">
      <pivotArea dataOnly="0" labelOnly="1" outline="0" fieldPosition="0">
        <references count="2">
          <reference field="0" count="1" selected="0">
            <x v="4"/>
          </reference>
          <reference field="1" count="1">
            <x v="10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7"/>
          </reference>
          <reference field="1" count="1">
            <x v="5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8"/>
          </reference>
          <reference field="1" count="4">
            <x v="3"/>
            <x v="4"/>
            <x v="12"/>
            <x v="16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221">
      <pivotArea dataOnly="0" labelOnly="1" outline="0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220">
      <pivotArea dataOnly="0" labelOnly="1" outline="0" fieldPosition="0">
        <references count="2">
          <reference field="0" count="1" selected="0">
            <x v="11"/>
          </reference>
          <reference field="1" count="1">
            <x v="13"/>
          </reference>
        </references>
      </pivotArea>
    </format>
    <format dxfId="219">
      <pivotArea dataOnly="0" labelOnly="1" outline="0" fieldPosition="0">
        <references count="2">
          <reference field="0" count="1" selected="0">
            <x v="12"/>
          </reference>
          <reference field="1" count="1">
            <x v="17"/>
          </reference>
        </references>
      </pivotArea>
    </format>
    <format dxfId="218">
      <pivotArea dataOnly="0" labelOnly="1" outline="0" fieldPosition="0">
        <references count="2">
          <reference field="0" count="1" selected="0">
            <x v="13"/>
          </reference>
          <reference field="1" count="1">
            <x v="6"/>
          </reference>
        </references>
      </pivotArea>
    </format>
    <format dxfId="217">
      <pivotArea dataOnly="0" labelOnly="1" outline="0" fieldPosition="0">
        <references count="2">
          <reference field="0" count="1" selected="0">
            <x v="14"/>
          </reference>
          <reference field="1" count="1">
            <x v="1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15"/>
          </reference>
          <reference field="1" count="1">
            <x v="0"/>
          </reference>
        </references>
      </pivotArea>
    </format>
    <format dxfId="21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4">
      <pivotArea field="0" type="button" dataOnly="0" labelOnly="1" outline="0" axis="axisRow" fieldPosition="0"/>
    </format>
    <format dxfId="213">
      <pivotArea field="1" type="button" dataOnly="0" labelOnly="1" outline="0" axis="axisRow" fieldPosition="1"/>
    </format>
    <format dxfId="212">
      <pivotArea dataOnly="0" labelOnly="1" outline="0" fieldPosition="0">
        <references count="1">
          <reference field="0" count="0"/>
        </references>
      </pivotArea>
    </format>
    <format dxfId="211">
      <pivotArea dataOnly="0" labelOnly="1" outline="0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210">
      <pivotArea dataOnly="0" labelOnly="1" outline="0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209">
      <pivotArea dataOnly="0" labelOnly="1" outline="0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208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207">
      <pivotArea dataOnly="0" labelOnly="1" outline="0" fieldPosition="0">
        <references count="2">
          <reference field="0" count="1" selected="0">
            <x v="4"/>
          </reference>
          <reference field="1" count="1">
            <x v="10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7"/>
          </reference>
          <reference field="1" count="1">
            <x v="5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8"/>
          </reference>
          <reference field="1" count="4">
            <x v="3"/>
            <x v="4"/>
            <x v="12"/>
            <x v="16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11"/>
          </reference>
          <reference field="1" count="1">
            <x v="13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12"/>
          </reference>
          <reference field="1" count="1">
            <x v="17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13"/>
          </reference>
          <reference field="1" count="1">
            <x v="6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14"/>
          </reference>
          <reference field="1" count="1">
            <x v="1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15"/>
          </reference>
          <reference field="1" count="1">
            <x v="0"/>
          </reference>
        </references>
      </pivotArea>
    </format>
    <format dxfId="195">
      <pivotArea field="0" type="button" dataOnly="0" labelOnly="1" outline="0" axis="axisRow" fieldPosition="0"/>
    </format>
    <format dxfId="194">
      <pivotArea field="1" type="button" dataOnly="0" labelOnly="1" outline="0" axis="axisRow" fieldPosition="1"/>
    </format>
    <format dxfId="19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14"/>
          </reference>
          <reference field="1" count="1">
            <x v="1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14"/>
          </reference>
          <reference field="1" count="1">
            <x v="1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13"/>
          </reference>
          <reference field="1" count="1">
            <x v="6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13"/>
          </reference>
          <reference field="1" count="1">
            <x v="6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14"/>
          </reference>
          <reference field="1" count="1">
            <x v="1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13"/>
          </reference>
          <reference field="1" count="1">
            <x v="6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5"/>
          </reference>
          <reference field="1" count="1">
            <x v="8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14"/>
          </reference>
          <reference field="1" count="1">
            <x v="1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13"/>
          </reference>
          <reference field="1" count="1">
            <x v="6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11"/>
          </reference>
          <reference field="1" count="1">
            <x v="13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170">
      <pivotArea outline="0" fieldPosition="0">
        <references count="1">
          <reference field="0" count="3" selected="0">
            <x v="0"/>
            <x v="6"/>
            <x v="11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11"/>
          </reference>
          <reference field="1" count="1">
            <x v="13"/>
          </reference>
        </references>
      </pivotArea>
    </format>
    <format dxfId="166">
      <pivotArea outline="0" fieldPosition="0">
        <references count="1">
          <reference field="0" count="3" selected="0">
            <x v="0"/>
            <x v="6"/>
            <x v="11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11"/>
          </reference>
          <reference field="1" count="1">
            <x v="13"/>
          </reference>
        </references>
      </pivotArea>
    </format>
    <format dxfId="162">
      <pivotArea outline="0" fieldPosition="0">
        <references count="2">
          <reference field="0" count="1" selected="0">
            <x v="8"/>
          </reference>
          <reference field="1" count="1" selected="0">
            <x v="12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160">
      <pivotArea outline="0" fieldPosition="0">
        <references count="2">
          <reference field="0" count="1" selected="0">
            <x v="8"/>
          </reference>
          <reference field="1" count="1" selected="0">
            <x v="12"/>
          </reference>
        </references>
      </pivotArea>
    </format>
    <format dxfId="159">
      <pivotArea dataOnly="0" labelOnly="1" outline="0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</formats>
  <conditionalFormats count="6">
    <conditionalFormat type="all" priority="7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type="all" priority="6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5">
      <pivotAreas count="1">
        <pivotArea outline="0" fieldPosition="0">
          <references count="1">
            <reference field="4294967294" count="1">
              <x v="4"/>
            </reference>
          </references>
        </pivotArea>
      </pivotAreas>
    </conditionalFormat>
    <conditionalFormat priority="4">
      <pivotAreas count="1">
        <pivotArea outline="0" fieldPosition="0">
          <references count="1">
            <reference field="4294967294" count="1">
              <x v="4"/>
            </reference>
          </references>
        </pivotArea>
      </pivotAreas>
    </conditionalFormat>
    <conditionalFormat type="all"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25">
    <chartFormat chart="0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3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3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3"/>
          </reference>
          <reference field="0" count="1" selected="0">
            <x v="8"/>
          </reference>
          <reference field="1" count="1" selected="0">
            <x v="16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8"/>
          </reference>
          <reference field="1" count="1" selected="0">
            <x v="12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18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3"/>
          </reference>
          <reference field="0" count="1" selected="0">
            <x v="13"/>
          </reference>
          <reference field="1" count="1" selected="0">
            <x v="6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3"/>
          </reference>
          <reference field="0" count="1" selected="0">
            <x v="12"/>
          </reference>
          <reference field="1" count="1" selected="0">
            <x v="17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3"/>
          </reference>
          <reference field="0" count="1" selected="0">
            <x v="9"/>
          </reference>
          <reference field="1" count="1" selected="0">
            <x v="15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3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3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1" count="1" selected="0">
            <x v="1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3"/>
          </reference>
          <reference field="0" count="1" selected="0">
            <x v="6"/>
          </reference>
          <reference field="1" count="1" selected="0">
            <x v="9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Расчет_продаж" cacheId="2" applyNumberFormats="0" applyBorderFormats="0" applyFontFormats="0" applyPatternFormats="0" applyAlignmentFormats="0" applyWidthHeightFormats="1" dataCaption="Значения" updatedVersion="6" minRefreshableVersion="3" showDataTips="0" rowGrandTotals="0" colGrandTotals="0" itemPrintTitles="1" createdVersion="6" indent="0" compact="0" compactData="0" multipleFieldFilters="0">
  <location ref="A4:H23" firstHeaderRow="0" firstDataRow="1" firstDataCol="2"/>
  <pivotFields count="74">
    <pivotField name="Категория товара" axis="axisRow" compact="0" outline="0" subtotalTop="0" showAll="0" defaultSubtotal="0">
      <items count="16">
        <item x="5"/>
        <item x="9"/>
        <item x="1"/>
        <item x="6"/>
        <item x="0"/>
        <item x="11"/>
        <item x="10"/>
        <item x="15"/>
        <item x="4"/>
        <item x="2"/>
        <item x="7"/>
        <item x="3"/>
        <item x="8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x="9"/>
        <item x="11"/>
        <item x="4"/>
        <item x="2"/>
        <item x="7"/>
        <item x="3"/>
        <item x="8"/>
        <item x="10"/>
        <item x="0"/>
        <item x="13"/>
        <item x="14"/>
        <item x="1"/>
        <item x="15"/>
        <item x="18"/>
        <item x="6"/>
        <item x="5"/>
        <item x="12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9">
        <item x="2"/>
        <item x="7"/>
        <item x="4"/>
        <item x="3"/>
        <item x="10"/>
        <item x="6"/>
        <item x="5"/>
        <item x="1"/>
        <item x="9"/>
        <item x="8"/>
        <item x="0"/>
        <item x="15"/>
        <item x="11"/>
        <item x="14"/>
        <item x="18"/>
        <item x="17"/>
        <item x="16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9">
    <i>
      <x/>
      <x v="4"/>
    </i>
    <i>
      <x v="1"/>
      <x v="16"/>
    </i>
    <i>
      <x v="2"/>
      <x v="11"/>
    </i>
    <i>
      <x v="3"/>
      <x/>
    </i>
    <i>
      <x v="4"/>
      <x v="8"/>
    </i>
    <i>
      <x v="5"/>
      <x v="10"/>
    </i>
    <i>
      <x v="6"/>
      <x v="9"/>
    </i>
    <i>
      <x v="7"/>
      <x v="13"/>
    </i>
    <i>
      <x v="8"/>
      <x v="2"/>
    </i>
    <i r="1">
      <x v="6"/>
    </i>
    <i r="1">
      <x v="14"/>
    </i>
    <i r="1">
      <x v="15"/>
    </i>
    <i>
      <x v="9"/>
      <x v="3"/>
    </i>
    <i>
      <x v="10"/>
      <x v="7"/>
    </i>
    <i>
      <x v="11"/>
      <x v="5"/>
    </i>
    <i>
      <x v="12"/>
      <x v="1"/>
    </i>
    <i>
      <x v="13"/>
      <x v="12"/>
    </i>
    <i>
      <x v="14"/>
      <x v="17"/>
    </i>
    <i>
      <x v="15"/>
      <x v="18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Продажи за _x000a_Декабрь 2022" fld="64" baseField="1" baseItem="6" numFmtId="3"/>
    <dataField name="Продажи за _x000a_Январь 2023 _x000a_(1-18)" fld="65" baseField="1" baseItem="6" numFmtId="3"/>
    <dataField name="Средняя дневная продажа" fld="68" baseField="0" baseItem="0" numFmtId="167"/>
    <dataField name="Потребность _x000a_в МАРТЕ_x000a_(расчетная)" fld="69" baseField="0" baseItem="0" numFmtId="3"/>
    <dataField name="Потребность _x000a_в АПРЕЛЕ_x000a_(расчетная)" fld="70" baseField="0" baseItem="5" numFmtId="3"/>
    <dataField name="Потребность _x000a_в МАЕ_x000a_(расчетная)" fld="71" baseField="0" baseItem="5" numFmtId="3"/>
  </dataFields>
  <formats count="70">
    <format dxfId="400">
      <pivotArea dataOnly="0" fieldPosition="0">
        <references count="1">
          <reference field="0" count="0" defaultSubtotal="1"/>
        </references>
      </pivotArea>
    </format>
    <format dxfId="399">
      <pivotArea outline="0" fieldPosition="0">
        <references count="1">
          <reference field="4294967294" count="1">
            <x v="2"/>
          </reference>
        </references>
      </pivotArea>
    </format>
    <format dxfId="398">
      <pivotArea outline="0" fieldPosition="0">
        <references count="1">
          <reference field="4294967294" count="1">
            <x v="3"/>
          </reference>
        </references>
      </pivotArea>
    </format>
    <format dxfId="397">
      <pivotArea outline="0" fieldPosition="0">
        <references count="1">
          <reference field="4294967294" count="1">
            <x v="4"/>
          </reference>
        </references>
      </pivotArea>
    </format>
    <format dxfId="396">
      <pivotArea outline="0" fieldPosition="0">
        <references count="1">
          <reference field="4294967294" count="1">
            <x v="5"/>
          </reference>
        </references>
      </pivotArea>
    </format>
    <format dxfId="3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8">
      <pivotArea dataOnly="0" labelOnly="1" outline="0" fieldPosition="0">
        <references count="1">
          <reference field="4294967294" count="3">
            <x v="3"/>
            <x v="4"/>
            <x v="5"/>
          </reference>
        </references>
      </pivotArea>
    </format>
    <format dxfId="387">
      <pivotArea dataOnly="0" labelOnly="1" outline="0" fieldPosition="0">
        <references count="1">
          <reference field="4294967294" count="3">
            <x v="3"/>
            <x v="4"/>
            <x v="5"/>
          </reference>
        </references>
      </pivotArea>
    </format>
    <format dxfId="386">
      <pivotArea dataOnly="0" labelOnly="1" outline="0" fieldPosition="0">
        <references count="1">
          <reference field="4294967294" count="3">
            <x v="3"/>
            <x v="4"/>
            <x v="5"/>
          </reference>
        </references>
      </pivotArea>
    </format>
    <format dxfId="385">
      <pivotArea dataOnly="0" labelOnly="1" outline="0" fieldPosition="0">
        <references count="1">
          <reference field="4294967294" count="3">
            <x v="3"/>
            <x v="4"/>
            <x v="5"/>
          </reference>
        </references>
      </pivotArea>
    </format>
    <format dxfId="384">
      <pivotArea field="0" type="button" dataOnly="0" labelOnly="1" outline="0" axis="axisRow" fieldPosition="0"/>
    </format>
    <format dxfId="383">
      <pivotArea field="1" type="button" dataOnly="0" labelOnly="1" outline="0" axis="axisRow" fieldPosition="1"/>
    </format>
    <format dxfId="382">
      <pivotArea field="0" type="button" dataOnly="0" labelOnly="1" outline="0" axis="axisRow" fieldPosition="0"/>
    </format>
    <format dxfId="381">
      <pivotArea field="1" type="button" dataOnly="0" labelOnly="1" outline="0" axis="axisRow" fieldPosition="1"/>
    </format>
    <format dxfId="380">
      <pivotArea field="0" type="button" dataOnly="0" labelOnly="1" outline="0" axis="axisRow" fieldPosition="0"/>
    </format>
    <format dxfId="379">
      <pivotArea dataOnly="0" labelOnly="1" fieldPosition="0">
        <references count="1">
          <reference field="0" count="0"/>
        </references>
      </pivotArea>
    </format>
    <format dxfId="378">
      <pivotArea dataOnly="0" labelOnly="1" fieldPosition="0">
        <references count="1">
          <reference field="0" count="0"/>
        </references>
      </pivotArea>
    </format>
    <format dxfId="377">
      <pivotArea type="all" dataOnly="0" outline="0" fieldPosition="0"/>
    </format>
    <format dxfId="376">
      <pivotArea outline="0" collapsedLevelsAreSubtotals="1" fieldPosition="0"/>
    </format>
    <format dxfId="375">
      <pivotArea field="0" type="button" dataOnly="0" labelOnly="1" outline="0" axis="axisRow" fieldPosition="0"/>
    </format>
    <format dxfId="374">
      <pivotArea field="1" type="button" dataOnly="0" labelOnly="1" outline="0" axis="axisRow" fieldPosition="1"/>
    </format>
    <format dxfId="373">
      <pivotArea dataOnly="0" labelOnly="1" outline="0" fieldPosition="0">
        <references count="1">
          <reference field="0" count="0"/>
        </references>
      </pivotArea>
    </format>
    <format dxfId="372">
      <pivotArea dataOnly="0" labelOnly="1" outline="0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371">
      <pivotArea dataOnly="0" labelOnly="1" outline="0" fieldPosition="0">
        <references count="2">
          <reference field="0" count="1" selected="0">
            <x v="1"/>
          </reference>
          <reference field="1" count="1">
            <x v="16"/>
          </reference>
        </references>
      </pivotArea>
    </format>
    <format dxfId="370">
      <pivotArea dataOnly="0" labelOnly="1" outline="0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369">
      <pivotArea dataOnly="0" labelOnly="1" outline="0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368">
      <pivotArea dataOnly="0" labelOnly="1" outline="0" fieldPosition="0">
        <references count="2">
          <reference field="0" count="1" selected="0">
            <x v="4"/>
          </reference>
          <reference field="1" count="1">
            <x v="8"/>
          </reference>
        </references>
      </pivotArea>
    </format>
    <format dxfId="367">
      <pivotArea dataOnly="0" labelOnly="1" outline="0" fieldPosition="0">
        <references count="2">
          <reference field="0" count="1" selected="0">
            <x v="5"/>
          </reference>
          <reference field="1" count="1">
            <x v="10"/>
          </reference>
        </references>
      </pivotArea>
    </format>
    <format dxfId="366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365">
      <pivotArea dataOnly="0" labelOnly="1" outline="0" fieldPosition="0">
        <references count="2">
          <reference field="0" count="1" selected="0">
            <x v="7"/>
          </reference>
          <reference field="1" count="1">
            <x v="13"/>
          </reference>
        </references>
      </pivotArea>
    </format>
    <format dxfId="364">
      <pivotArea dataOnly="0" labelOnly="1" outline="0" fieldPosition="0">
        <references count="2">
          <reference field="0" count="1" selected="0">
            <x v="8"/>
          </reference>
          <reference field="1" count="4">
            <x v="2"/>
            <x v="6"/>
            <x v="14"/>
            <x v="15"/>
          </reference>
        </references>
      </pivotArea>
    </format>
    <format dxfId="363">
      <pivotArea dataOnly="0" labelOnly="1" outline="0" fieldPosition="0">
        <references count="2">
          <reference field="0" count="1" selected="0">
            <x v="9"/>
          </reference>
          <reference field="1" count="1">
            <x v="3"/>
          </reference>
        </references>
      </pivotArea>
    </format>
    <format dxfId="362">
      <pivotArea dataOnly="0" labelOnly="1" outline="0" fieldPosition="0">
        <references count="2">
          <reference field="0" count="1" selected="0">
            <x v="10"/>
          </reference>
          <reference field="1" count="1">
            <x v="7"/>
          </reference>
        </references>
      </pivotArea>
    </format>
    <format dxfId="361">
      <pivotArea dataOnly="0" labelOnly="1" outline="0" fieldPosition="0">
        <references count="2">
          <reference field="0" count="1" selected="0">
            <x v="11"/>
          </reference>
          <reference field="1" count="1">
            <x v="5"/>
          </reference>
        </references>
      </pivotArea>
    </format>
    <format dxfId="360">
      <pivotArea dataOnly="0" labelOnly="1" outline="0" fieldPosition="0">
        <references count="2">
          <reference field="0" count="1" selected="0">
            <x v="12"/>
          </reference>
          <reference field="1" count="1">
            <x v="1"/>
          </reference>
        </references>
      </pivotArea>
    </format>
    <format dxfId="359">
      <pivotArea dataOnly="0" labelOnly="1" outline="0" fieldPosition="0">
        <references count="2">
          <reference field="0" count="1" selected="0">
            <x v="13"/>
          </reference>
          <reference field="1" count="1">
            <x v="12"/>
          </reference>
        </references>
      </pivotArea>
    </format>
    <format dxfId="358">
      <pivotArea dataOnly="0" labelOnly="1" outline="0" fieldPosition="0">
        <references count="2">
          <reference field="0" count="1" selected="0">
            <x v="14"/>
          </reference>
          <reference field="1" count="1">
            <x v="17"/>
          </reference>
        </references>
      </pivotArea>
    </format>
    <format dxfId="357">
      <pivotArea dataOnly="0" labelOnly="1" outline="0" fieldPosition="0">
        <references count="2">
          <reference field="0" count="1" selected="0">
            <x v="15"/>
          </reference>
          <reference field="1" count="1">
            <x v="18"/>
          </reference>
        </references>
      </pivotArea>
    </format>
    <format dxfId="35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55">
      <pivotArea dataOnly="0" labelOnly="1" outline="0" fieldPosition="0">
        <references count="1">
          <reference field="4294967294" count="3">
            <x v="3"/>
            <x v="4"/>
            <x v="5"/>
          </reference>
        </references>
      </pivotArea>
    </format>
    <format dxfId="354">
      <pivotArea outline="0" fieldPosition="0">
        <references count="1">
          <reference field="4294967294" count="3" selected="0">
            <x v="3"/>
            <x v="4"/>
            <x v="5"/>
          </reference>
        </references>
      </pivotArea>
    </format>
    <format dxfId="353">
      <pivotArea dataOnly="0" labelOnly="1" outline="0" fieldPosition="0">
        <references count="1">
          <reference field="4294967294" count="3">
            <x v="3"/>
            <x v="4"/>
            <x v="5"/>
          </reference>
        </references>
      </pivotArea>
    </format>
    <format dxfId="352">
      <pivotArea field="0" type="button" dataOnly="0" labelOnly="1" outline="0" axis="axisRow" fieldPosition="0"/>
    </format>
    <format dxfId="351">
      <pivotArea field="1" type="button" dataOnly="0" labelOnly="1" outline="0" axis="axisRow" fieldPosition="1"/>
    </format>
    <format dxfId="3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49">
      <pivotArea dataOnly="0" labelOnly="1" outline="0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348">
      <pivotArea dataOnly="0" labelOnly="1" outline="0" fieldPosition="0">
        <references count="2">
          <reference field="0" count="1" selected="0">
            <x v="1"/>
          </reference>
          <reference field="1" count="1">
            <x v="16"/>
          </reference>
        </references>
      </pivotArea>
    </format>
    <format dxfId="347">
      <pivotArea dataOnly="0" labelOnly="1" outline="0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346">
      <pivotArea dataOnly="0" labelOnly="1" outline="0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345">
      <pivotArea dataOnly="0" labelOnly="1" outline="0" fieldPosition="0">
        <references count="2">
          <reference field="0" count="1" selected="0">
            <x v="4"/>
          </reference>
          <reference field="1" count="1">
            <x v="8"/>
          </reference>
        </references>
      </pivotArea>
    </format>
    <format dxfId="344">
      <pivotArea dataOnly="0" labelOnly="1" outline="0" fieldPosition="0">
        <references count="2">
          <reference field="0" count="1" selected="0">
            <x v="5"/>
          </reference>
          <reference field="1" count="1">
            <x v="10"/>
          </reference>
        </references>
      </pivotArea>
    </format>
    <format dxfId="343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342">
      <pivotArea dataOnly="0" labelOnly="1" outline="0" fieldPosition="0">
        <references count="2">
          <reference field="0" count="1" selected="0">
            <x v="7"/>
          </reference>
          <reference field="1" count="1">
            <x v="13"/>
          </reference>
        </references>
      </pivotArea>
    </format>
    <format dxfId="341">
      <pivotArea dataOnly="0" labelOnly="1" outline="0" fieldPosition="0">
        <references count="2">
          <reference field="0" count="1" selected="0">
            <x v="8"/>
          </reference>
          <reference field="1" count="4">
            <x v="2"/>
            <x v="6"/>
            <x v="14"/>
            <x v="15"/>
          </reference>
        </references>
      </pivotArea>
    </format>
    <format dxfId="340">
      <pivotArea dataOnly="0" labelOnly="1" outline="0" fieldPosition="0">
        <references count="2">
          <reference field="0" count="1" selected="0">
            <x v="9"/>
          </reference>
          <reference field="1" count="1">
            <x v="3"/>
          </reference>
        </references>
      </pivotArea>
    </format>
    <format dxfId="339">
      <pivotArea dataOnly="0" labelOnly="1" outline="0" fieldPosition="0">
        <references count="2">
          <reference field="0" count="1" selected="0">
            <x v="10"/>
          </reference>
          <reference field="1" count="1">
            <x v="7"/>
          </reference>
        </references>
      </pivotArea>
    </format>
    <format dxfId="338">
      <pivotArea dataOnly="0" labelOnly="1" outline="0" fieldPosition="0">
        <references count="2">
          <reference field="0" count="1" selected="0">
            <x v="11"/>
          </reference>
          <reference field="1" count="1">
            <x v="5"/>
          </reference>
        </references>
      </pivotArea>
    </format>
    <format dxfId="337">
      <pivotArea dataOnly="0" labelOnly="1" outline="0" fieldPosition="0">
        <references count="2">
          <reference field="0" count="1" selected="0">
            <x v="12"/>
          </reference>
          <reference field="1" count="1">
            <x v="1"/>
          </reference>
        </references>
      </pivotArea>
    </format>
    <format dxfId="336">
      <pivotArea dataOnly="0" labelOnly="1" outline="0" fieldPosition="0">
        <references count="2">
          <reference field="0" count="1" selected="0">
            <x v="13"/>
          </reference>
          <reference field="1" count="1">
            <x v="12"/>
          </reference>
        </references>
      </pivotArea>
    </format>
    <format dxfId="335">
      <pivotArea dataOnly="0" labelOnly="1" outline="0" fieldPosition="0">
        <references count="2">
          <reference field="0" count="1" selected="0">
            <x v="14"/>
          </reference>
          <reference field="1" count="1">
            <x v="17"/>
          </reference>
        </references>
      </pivotArea>
    </format>
    <format dxfId="334">
      <pivotArea dataOnly="0" labelOnly="1" outline="0" fieldPosition="0">
        <references count="2">
          <reference field="0" count="1" selected="0">
            <x v="15"/>
          </reference>
          <reference field="1" count="1">
            <x v="18"/>
          </reference>
        </references>
      </pivotArea>
    </format>
    <format dxfId="333">
      <pivotArea dataOnly="0" labelOnly="1" outline="0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332">
      <pivotArea dataOnly="0" labelOnly="1" outline="0" fieldPosition="0">
        <references count="2">
          <reference field="0" count="1" selected="0">
            <x v="8"/>
          </reference>
          <reference field="1" count="1">
            <x v="6"/>
          </reference>
        </references>
      </pivotArea>
    </format>
    <format dxfId="331">
      <pivotArea dataOnly="0" labelOnly="1" outline="0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</format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звание" sourceName="Название">
  <pivotTables>
    <pivotTable tabId="16" name="Сводная таблица1"/>
  </pivotTables>
  <data>
    <tabular pivotCacheId="1">
      <items count="16">
        <i x="5" s="1"/>
        <i x="9" s="1"/>
        <i x="1" s="1"/>
        <i x="6" s="1"/>
        <i x="0" s="1"/>
        <i x="11" s="1"/>
        <i x="10" s="1"/>
        <i x="15" s="1"/>
        <i x="4" s="1"/>
        <i x="2" s="1"/>
        <i x="7" s="1"/>
        <i x="3" s="1"/>
        <i x="8" s="1"/>
        <i x="12" s="1"/>
        <i x="13" s="1"/>
        <i x="1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Бренд" sourceName="Бренд">
  <pivotTables>
    <pivotTable tabId="16" name="Сводная таблица1"/>
  </pivotTables>
  <data>
    <tabular pivotCacheId="1">
      <items count="16">
        <i x="13" s="1"/>
        <i x="10" s="1"/>
        <i x="15" s="1"/>
        <i x="1" s="1"/>
        <i x="0" s="1"/>
        <i x="7" s="1"/>
        <i x="6" s="1"/>
        <i x="8" s="1"/>
        <i x="12" s="1"/>
        <i x="14" s="1"/>
        <i x="9" s="1"/>
        <i x="5" s="1"/>
        <i x="2" s="1"/>
        <i x="4" s="1"/>
        <i x="1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аржа" sourceName="маржа, %">
  <pivotTables>
    <pivotTable tabId="16" name="Сводная таблица1"/>
  </pivotTables>
  <data>
    <tabular pivotCacheId="1">
      <items count="9">
        <i x="7" s="1"/>
        <i x="0" s="1"/>
        <i x="1" s="1"/>
        <i x="6" s="1"/>
        <i x="2" s="1"/>
        <i x="5" s="1"/>
        <i x="4" s="1"/>
        <i x="3" s="1"/>
        <i x="8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SKU" sourceName="SKU ">
  <pivotTables>
    <pivotTable tabId="16" name="Сводная таблица1"/>
  </pivotTables>
  <data>
    <tabular pivotCacheId="1">
      <items count="19">
        <i x="9" s="1"/>
        <i x="11" s="1"/>
        <i x="4" s="1"/>
        <i x="2" s="1"/>
        <i x="7" s="1"/>
        <i x="3" s="1"/>
        <i x="8" s="1"/>
        <i x="10" s="1"/>
        <i x="0" s="1"/>
        <i x="13" s="1"/>
        <i x="14" s="1"/>
        <i x="1" s="1"/>
        <i x="15" s="1"/>
        <i x="18" s="1"/>
        <i x="6" s="1"/>
        <i x="5" s="1"/>
        <i x="12" s="1"/>
        <i x="16" s="1"/>
        <i x="1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атегория товара" cache="Срез_Название" caption="Категория товара" columnCount="2" style="SlicerStyleDark1" rowHeight="234950"/>
  <slicer name="Бренд" cache="Срез_Бренд" caption="Бренд" columnCount="2" style="SlicerStyleDark5" rowHeight="234950"/>
  <slicer name="маржа, %" cache="Срез_маржа" caption="маржа, %" columnCount="3" style="SlicerStyleDark4" rowHeight="234950"/>
  <slicer name="SKU " cache="Срез_SKU" caption="SKU " columnCount="7" style="SlicerStyleDark5" rowHeight="234950"/>
</slicers>
</file>

<file path=xl/tables/table1.xml><?xml version="1.0" encoding="utf-8"?>
<table xmlns="http://schemas.openxmlformats.org/spreadsheetml/2006/main" id="4" name="Таблица4" displayName="Таблица4" ref="A9:BD28" totalsRowShown="0" headerRowDxfId="460" headerRowBorderDxfId="459" tableBorderDxfId="458" totalsRowBorderDxfId="457">
  <autoFilter ref="A9:BD28"/>
  <tableColumns count="56">
    <tableColumn id="1" name="Название" dataDxfId="456"/>
    <tableColumn id="2" name="SKU " dataDxfId="455"/>
    <tableColumn id="3" name="Бренд" dataDxfId="454"/>
    <tableColumn id="4" name="Артикул" dataDxfId="453"/>
    <tableColumn id="5" name="Полное название" dataDxfId="452"/>
    <tableColumn id="6" name="цена" dataDxfId="451"/>
    <tableColumn id="7" name="маржа, %" dataDxfId="450"/>
    <tableColumn id="8" name="12/1/2022" dataDxfId="449"/>
    <tableColumn id="9" name="12/2/2022" dataDxfId="448"/>
    <tableColumn id="10" name="12/3/2022" dataDxfId="447"/>
    <tableColumn id="11" name="12/4/2022" dataDxfId="446"/>
    <tableColumn id="12" name="12/5/2022" dataDxfId="445"/>
    <tableColumn id="13" name="12/6/2022" dataDxfId="444"/>
    <tableColumn id="14" name="12/7/2022" dataDxfId="443"/>
    <tableColumn id="15" name="12/8/2022" dataDxfId="442"/>
    <tableColumn id="16" name="12/9/2022" dataDxfId="441"/>
    <tableColumn id="17" name="12/10/2022" dataDxfId="440"/>
    <tableColumn id="18" name="12/11/2022" dataDxfId="439"/>
    <tableColumn id="19" name="12/12/2022" dataDxfId="438"/>
    <tableColumn id="20" name="12/13/2022" dataDxfId="437"/>
    <tableColumn id="21" name="12/14/2022" dataDxfId="436"/>
    <tableColumn id="22" name="12/15/2022" dataDxfId="435"/>
    <tableColumn id="23" name="12/16/2022" dataDxfId="434"/>
    <tableColumn id="24" name="12/17/2022" dataDxfId="433"/>
    <tableColumn id="25" name="12/18/2022" dataDxfId="432"/>
    <tableColumn id="26" name="12/19/2022" dataDxfId="431"/>
    <tableColumn id="27" name="12/20/2022" dataDxfId="430"/>
    <tableColumn id="28" name="12/21/2022" dataDxfId="429"/>
    <tableColumn id="29" name="12/22/2022" dataDxfId="428"/>
    <tableColumn id="30" name="12/23/2022" dataDxfId="427"/>
    <tableColumn id="31" name="12/24/2022" dataDxfId="426"/>
    <tableColumn id="32" name="12/25/2022" dataDxfId="425"/>
    <tableColumn id="33" name="12/26/2022" dataDxfId="424"/>
    <tableColumn id="34" name="12/27/2022" dataDxfId="423"/>
    <tableColumn id="35" name="12/28/2022" dataDxfId="422"/>
    <tableColumn id="36" name="12/29/2022" dataDxfId="421"/>
    <tableColumn id="37" name="12/30/2022" dataDxfId="420"/>
    <tableColumn id="38" name="12/31/2022" dataDxfId="419"/>
    <tableColumn id="39" name="1/1/2023" dataDxfId="418"/>
    <tableColumn id="40" name="1/2/2023" dataDxfId="417"/>
    <tableColumn id="41" name="1/3/2023" dataDxfId="416"/>
    <tableColumn id="42" name="1/4/2023" dataDxfId="415"/>
    <tableColumn id="43" name="1/5/2023" dataDxfId="414"/>
    <tableColumn id="44" name="1/6/2023" dataDxfId="413"/>
    <tableColumn id="45" name="1/7/2023" dataDxfId="412"/>
    <tableColumn id="46" name="1/8/2023" dataDxfId="411"/>
    <tableColumn id="47" name="1/9/2023" dataDxfId="410"/>
    <tableColumn id="48" name="1/10/2023" dataDxfId="409"/>
    <tableColumn id="49" name="1/11/2023" dataDxfId="408"/>
    <tableColumn id="50" name="1/12/2023" dataDxfId="407"/>
    <tableColumn id="51" name="1/13/2023" dataDxfId="406"/>
    <tableColumn id="52" name="1/14/2023" dataDxfId="405"/>
    <tableColumn id="53" name="1/15/2023" dataDxfId="404"/>
    <tableColumn id="54" name="1/16/2023" dataDxfId="403"/>
    <tableColumn id="55" name="1/17/2023" dataDxfId="402"/>
    <tableColumn id="56" name="1/18/2023" dataDxfId="4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Таблица9" displayName="Таблица9" ref="J4:Q23" totalsRowShown="0" headerRowDxfId="158" dataDxfId="156" headerRowBorderDxfId="157" tableBorderDxfId="155">
  <autoFilter ref="J4:Q23"/>
  <sortState ref="J5:Q23">
    <sortCondition ref="J4:J23"/>
  </sortState>
  <tableColumns count="8">
    <tableColumn id="1" name="Категория товара" dataDxfId="154"/>
    <tableColumn id="2" name="SKU " dataDxfId="153"/>
    <tableColumn id="3" name="Остатки на складе  _x000a_за предыдущий месяц (ФЕВРАЛЬ)" dataDxfId="152"/>
    <tableColumn id="4" name="Потребность _x000a_в МАРТЕ_x000a_(скорректированная)" dataDxfId="151">
      <calculatedColumnFormula>INDEX($F$5:$F$23,MATCH(Таблица9[[#This Row],[SKU ]],$B$5:$B$23,0)) - Таблица9[[#This Row],[Остатки на складе  
за предыдущий месяц (ФЕВРАЛЬ)]]</calculatedColumnFormula>
    </tableColumn>
    <tableColumn id="5" name="Остатки на складе  _x000a_за предыдущий месяц (МАРТ)" dataDxfId="150"/>
    <tableColumn id="6" name="Потребность _x000a_в АПРЕЛЕ_x000a_(скорректированная)" dataDxfId="149">
      <calculatedColumnFormula>INDEX($G$5:$G$23,MATCH(Таблица9[[#This Row],[SKU ]],$B$5:$B$23,0)) - Таблица9[[#This Row],[Остатки на складе  
за предыдущий месяц (МАРТ)]]</calculatedColumnFormula>
    </tableColumn>
    <tableColumn id="7" name="Остатки на складе  _x000a_за предыдущий месяц (АПРЕЛЬ)" dataDxfId="148"/>
    <tableColumn id="8" name="Потребность _x000a_в МАЕ_x000a_(скорректированная)" dataDxfId="147">
      <calculatedColumnFormula>INDEX($H$5:$H$23,MATCH(Таблица9[[#This Row],[SKU ]],$B$5:$B$23,0)) - Таблица9[[#This Row],[Остатки на складе  
за предыдущий месяц (АПРЕЛЬ)]]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Таблица49" displayName="Таблица49" ref="A1:BD20" totalsRowShown="0" headerRowDxfId="146" headerRowBorderDxfId="145" tableBorderDxfId="144" totalsRowBorderDxfId="143">
  <autoFilter ref="A1:BD20"/>
  <tableColumns count="56">
    <tableColumn id="1" name="Название" dataDxfId="142"/>
    <tableColumn id="2" name="SKU " dataDxfId="141"/>
    <tableColumn id="3" name="Бренд" dataDxfId="140"/>
    <tableColumn id="4" name="Артикул" dataDxfId="139"/>
    <tableColumn id="5" name="Полное название" dataDxfId="138"/>
    <tableColumn id="6" name="цена" dataDxfId="137"/>
    <tableColumn id="7" name="маржа, %" dataDxfId="136"/>
    <tableColumn id="8" name="12/1/2022" dataDxfId="135"/>
    <tableColumn id="9" name="12/2/2022" dataDxfId="134"/>
    <tableColumn id="10" name="12/3/2022" dataDxfId="133"/>
    <tableColumn id="11" name="12/4/2022" dataDxfId="132"/>
    <tableColumn id="12" name="12/5/2022" dataDxfId="131"/>
    <tableColumn id="13" name="12/6/2022" dataDxfId="130"/>
    <tableColumn id="14" name="12/7/2022" dataDxfId="129"/>
    <tableColumn id="15" name="12/8/2022" dataDxfId="128"/>
    <tableColumn id="16" name="12/9/2022" dataDxfId="127"/>
    <tableColumn id="17" name="12/10/2022" dataDxfId="126"/>
    <tableColumn id="18" name="12/11/2022" dataDxfId="125"/>
    <tableColumn id="19" name="12/12/2022" dataDxfId="124"/>
    <tableColumn id="20" name="12/13/2022" dataDxfId="123"/>
    <tableColumn id="21" name="12/14/2022" dataDxfId="122"/>
    <tableColumn id="22" name="12/15/2022" dataDxfId="121"/>
    <tableColumn id="23" name="12/16/2022" dataDxfId="120"/>
    <tableColumn id="24" name="12/17/2022" dataDxfId="119"/>
    <tableColumn id="25" name="12/18/2022" dataDxfId="118"/>
    <tableColumn id="26" name="12/19/2022" dataDxfId="117"/>
    <tableColumn id="27" name="12/20/2022" dataDxfId="116"/>
    <tableColumn id="28" name="12/21/2022" dataDxfId="115"/>
    <tableColumn id="29" name="12/22/2022" dataDxfId="114"/>
    <tableColumn id="30" name="12/23/2022" dataDxfId="113"/>
    <tableColumn id="31" name="12/24/2022" dataDxfId="112"/>
    <tableColumn id="32" name="12/25/2022" dataDxfId="111"/>
    <tableColumn id="33" name="12/26/2022" dataDxfId="110"/>
    <tableColumn id="34" name="12/27/2022" dataDxfId="109"/>
    <tableColumn id="35" name="12/28/2022" dataDxfId="108"/>
    <tableColumn id="36" name="12/29/2022" dataDxfId="107"/>
    <tableColumn id="37" name="12/30/2022" dataDxfId="106"/>
    <tableColumn id="38" name="12/31/2022" dataDxfId="105"/>
    <tableColumn id="39" name="1/1/2023" dataDxfId="104"/>
    <tableColumn id="40" name="1/2/2023" dataDxfId="103"/>
    <tableColumn id="41" name="1/3/2023" dataDxfId="102"/>
    <tableColumn id="42" name="1/4/2023" dataDxfId="101"/>
    <tableColumn id="43" name="1/5/2023" dataDxfId="100"/>
    <tableColumn id="44" name="1/6/2023" dataDxfId="99"/>
    <tableColumn id="45" name="1/7/2023" dataDxfId="98"/>
    <tableColumn id="46" name="1/8/2023" dataDxfId="97"/>
    <tableColumn id="47" name="1/9/2023" dataDxfId="96"/>
    <tableColumn id="48" name="1/10/2023" dataDxfId="95"/>
    <tableColumn id="49" name="1/11/2023" dataDxfId="94"/>
    <tableColumn id="50" name="1/12/2023" dataDxfId="93"/>
    <tableColumn id="51" name="1/13/2023" dataDxfId="92"/>
    <tableColumn id="52" name="1/14/2023" dataDxfId="91"/>
    <tableColumn id="53" name="1/15/2023" dataDxfId="90"/>
    <tableColumn id="54" name="1/16/2023" dataDxfId="89"/>
    <tableColumn id="55" name="1/17/2023" dataDxfId="88"/>
    <tableColumn id="56" name="1/18/2023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Задание_3" displayName="Задание_3" ref="A4:D9" totalsRowShown="0">
  <autoFilter ref="A4:D9"/>
  <sortState ref="A5:D9">
    <sortCondition descending="1" ref="C4:C9"/>
  </sortState>
  <tableColumns count="4">
    <tableColumn id="1" name="Артикул"/>
    <tableColumn id="2" name="SKU" dataDxfId="86"/>
    <tableColumn id="3" name="Выручка с продаж" dataDxfId="85">
      <calculatedColumnFormula>SUMIF(Таблица1[SKU],Задание_3[[#This Row],[SKU]],Таблица1[Выручка с продаж])</calculatedColumnFormula>
    </tableColumn>
    <tableColumn id="4" name="Количество продаж" dataDxfId="84">
      <calculatedColumnFormula>SUMIF(Таблица1[SKU],Задание_3[[#This Row],[SKU]],Таблица1[Количество продаж])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Задание_4" displayName="Задание_4" ref="A21:M25" totalsRowShown="0" headerRowBorderDxfId="83">
  <autoFilter ref="A21:M25"/>
  <sortState ref="A22:I25">
    <sortCondition descending="1" ref="D21:D25"/>
  </sortState>
  <tableColumns count="13">
    <tableColumn id="1" name="Артикул"/>
    <tableColumn id="2" name="SKU" dataDxfId="82"/>
    <tableColumn id="4" name="Количество продаж _x000a_(ДО АКЦИИ)" dataDxfId="81">
      <calculatedColumnFormula>SUMIFS(Таблица1[Количество продаж],Таблица1[SKU],Задание_4[[#This Row],[SKU]],Таблица1[Статус акции],"")</calculatedColumnFormula>
    </tableColumn>
    <tableColumn id="3" name="Выручка с продаж _x000a_(ДО АКЦИИ)" dataDxfId="80">
      <calculatedColumnFormula>SUMIFS(Таблица1[Выручка с продаж],Таблица1[SKU],Задание_4[[#This Row],[SKU]],Таблица1[Статус акции],"")</calculatedColumnFormula>
    </tableColumn>
    <tableColumn id="5" name="Прибыль с продаж _x000a_(ДО АКЦИИ)" dataDxfId="79">
      <calculatedColumnFormula>SUMIFS(Таблица1[Прибыль с продаж],Таблица1[SKU],Задание_4[[#This Row],[SKU]],Таблица1[Статус акции],"")</calculatedColumnFormula>
    </tableColumn>
    <tableColumn id="6" name="Количество продаж _x000a_(НА АКЦИИ)" dataDxfId="78">
      <calculatedColumnFormula>SUMIFS(Таблица1[Количество продаж],Таблица1[SKU],Задание_4[[#This Row],[SKU]],Таблица1[Статус акции],"акция")</calculatedColumnFormula>
    </tableColumn>
    <tableColumn id="7" name="Выручка с продаж _x000a_(НА АКЦИИ)" dataDxfId="77">
      <calculatedColumnFormula>SUMIFS(Таблица1[Выручка с продаж],Таблица1[SKU],Задание_4[[#This Row],[SKU]],Таблица1[Статус акции],"акция")</calculatedColumnFormula>
    </tableColumn>
    <tableColumn id="8" name="Прибыль с продаж _x000a_(НА АКЦИИ)" dataDxfId="76">
      <calculatedColumnFormula>SUMIFS(Таблица1[Прибыль с продаж],Таблица1[SKU],Задание_4[[#This Row],[SKU]],Таблица1[Статус акции],"акция")</calculatedColumnFormula>
    </tableColumn>
    <tableColumn id="10" name="Количество продаж_x000a_(динамика)" dataDxfId="75">
      <calculatedColumnFormula>(F22-C22)/C22</calculatedColumnFormula>
    </tableColumn>
    <tableColumn id="11" name="Выручка с продаж _x000a_(динамика)" dataDxfId="74">
      <calculatedColumnFormula>(G22-D22)/D22</calculatedColumnFormula>
    </tableColumn>
    <tableColumn id="12" name="Прибыль с продаж _x000a_(динамика)" dataDxfId="73">
      <calculatedColumnFormula>(H22-E22)/E22</calculatedColumnFormula>
    </tableColumn>
    <tableColumn id="14" name="Маржа _x000a_(ДО АКЦИИ), %" dataDxfId="72">
      <calculatedColumnFormula>Задание_4[[#This Row],[Прибыль с продаж 
(ДО АКЦИИ)]]/Задание_4[[#This Row],[Выручка с продаж 
(ДО АКЦИИ)]]*100</calculatedColumnFormula>
    </tableColumn>
    <tableColumn id="13" name="Маржа _x000a_(НА АКЦИИ), %" dataDxfId="71">
      <calculatedColumnFormula>Задание_4[[#This Row],[Прибыль с продаж 
(НА АКЦИИ)]]/Задание_4[[#This Row],[Выручка с продаж 
(НА АКЦИИ)]]*100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Таблица1" displayName="Таблица1" ref="A1:U62" totalsRowShown="0" headerRowDxfId="70" headerRowBorderDxfId="69" tableBorderDxfId="68" totalsRowBorderDxfId="67">
  <autoFilter ref="A1:U62"/>
  <tableColumns count="21">
    <tableColumn id="1" name="Дата" dataDxfId="66"/>
    <tableColumn id="24" name="Статус акции" dataDxfId="65">
      <calculatedColumnFormula>IF(AND(MONTH(Таблица1[[#This Row],[Дата]])=11, DAY(Таблица1[[#This Row],[Дата]])&gt;=2, DAY(Таблица1[[#This Row],[Дата]])&lt;=8), "акция", "")</calculatedColumnFormula>
    </tableColumn>
    <tableColumn id="2" name="Номер недели" dataDxfId="64"/>
    <tableColumn id="3" name="Полное название" dataDxfId="63"/>
    <tableColumn id="4" name="Название" dataDxfId="62"/>
    <tableColumn id="5" name="SKU" dataDxfId="61"/>
    <tableColumn id="6" name="Бренд" dataDxfId="60"/>
    <tableColumn id="7" name="Категория" dataDxfId="59"/>
    <tableColumn id="8" name="Артикул" dataDxfId="58"/>
    <tableColumn id="9" name="Базовая цена" dataDxfId="57"/>
    <tableColumn id="10" name="Установленная скидка" dataDxfId="56"/>
    <tableColumn id="11" name="Финальная цена (со скидкой)" dataDxfId="55"/>
    <tableColumn id="12" name="Цена на ВБ" dataDxfId="54"/>
    <tableColumn id="13" name="Рейтинг товара" dataDxfId="53"/>
    <tableColumn id="14" name="Количество продаж" dataDxfId="52"/>
    <tableColumn id="15" name="Выручка с продаж" dataDxfId="51"/>
    <tableColumn id="16" name="Прибыль с продаж" dataDxfId="50"/>
    <tableColumn id="17" name="Количество возвратов" dataDxfId="49"/>
    <tableColumn id="18" name="Cумма возвратов" dataDxfId="48"/>
    <tableColumn id="19" name="Себестоимость возвратов" dataDxfId="47"/>
    <tableColumn id="20" name="Количество заказов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F28"/>
  <sheetViews>
    <sheetView showGridLines="0" zoomScale="85" zoomScaleNormal="85" workbookViewId="0">
      <pane xSplit="7" ySplit="7" topLeftCell="H8" activePane="bottomRight" state="frozen"/>
      <selection pane="topRight" activeCell="G1" sqref="G1"/>
      <selection pane="bottomLeft" activeCell="A6" sqref="A6"/>
      <selection pane="bottomRight" activeCell="I3" sqref="I3"/>
    </sheetView>
  </sheetViews>
  <sheetFormatPr defaultRowHeight="14.4" x14ac:dyDescent="0.3"/>
  <cols>
    <col min="1" max="1" width="28.5546875" customWidth="1"/>
    <col min="2" max="2" width="11.6640625" customWidth="1"/>
    <col min="4" max="4" width="19" customWidth="1"/>
    <col min="5" max="5" width="34.109375" customWidth="1"/>
    <col min="7" max="7" width="11.77734375" customWidth="1"/>
    <col min="8" max="16" width="10.88671875" customWidth="1"/>
    <col min="17" max="38" width="11.77734375" customWidth="1"/>
    <col min="39" max="47" width="9.88671875" customWidth="1"/>
    <col min="48" max="56" width="10.88671875" customWidth="1"/>
  </cols>
  <sheetData>
    <row r="1" spans="1:58" ht="46.2" customHeight="1" x14ac:dyDescent="0.3">
      <c r="A1" s="115" t="s">
        <v>248</v>
      </c>
      <c r="B1" s="115"/>
      <c r="C1" s="115"/>
      <c r="D1" s="115"/>
      <c r="E1" s="115"/>
      <c r="F1" s="115"/>
    </row>
    <row r="2" spans="1:58" x14ac:dyDescent="0.3">
      <c r="A2" s="110"/>
      <c r="B2" s="110"/>
      <c r="C2" s="110"/>
      <c r="D2" s="110"/>
      <c r="E2" s="110"/>
      <c r="F2" s="110"/>
    </row>
    <row r="3" spans="1:58" ht="81" customHeight="1" x14ac:dyDescent="0.3">
      <c r="A3" s="112" t="s">
        <v>126</v>
      </c>
      <c r="B3" s="113"/>
      <c r="C3" s="113"/>
      <c r="D3" s="113"/>
      <c r="E3" s="113"/>
      <c r="F3" s="113"/>
    </row>
    <row r="4" spans="1:58" ht="16.5" customHeight="1" x14ac:dyDescent="0.3">
      <c r="A4" s="114" t="s">
        <v>59</v>
      </c>
      <c r="B4" s="114"/>
      <c r="C4" s="114"/>
      <c r="D4" s="114"/>
      <c r="E4" s="114"/>
      <c r="F4" s="114"/>
    </row>
    <row r="7" spans="1:58" x14ac:dyDescent="0.3">
      <c r="BE7" s="2"/>
      <c r="BF7" s="2"/>
    </row>
    <row r="8" spans="1:58" x14ac:dyDescent="0.3">
      <c r="H8" s="3" t="s">
        <v>57</v>
      </c>
      <c r="J8" s="42"/>
      <c r="K8" s="42"/>
      <c r="L8" s="42"/>
    </row>
    <row r="9" spans="1:58" ht="57" x14ac:dyDescent="0.3">
      <c r="A9" s="28" t="s">
        <v>0</v>
      </c>
      <c r="B9" s="29" t="s">
        <v>58</v>
      </c>
      <c r="C9" s="29" t="s">
        <v>1</v>
      </c>
      <c r="D9" s="29" t="s">
        <v>2</v>
      </c>
      <c r="E9" s="29" t="s">
        <v>55</v>
      </c>
      <c r="F9" s="29" t="s">
        <v>54</v>
      </c>
      <c r="G9" s="30" t="s">
        <v>123</v>
      </c>
      <c r="H9" s="31" t="s">
        <v>133</v>
      </c>
      <c r="I9" s="31" t="s">
        <v>134</v>
      </c>
      <c r="J9" s="31" t="s">
        <v>135</v>
      </c>
      <c r="K9" s="31" t="s">
        <v>136</v>
      </c>
      <c r="L9" s="31" t="s">
        <v>137</v>
      </c>
      <c r="M9" s="31" t="s">
        <v>138</v>
      </c>
      <c r="N9" s="31" t="s">
        <v>139</v>
      </c>
      <c r="O9" s="31" t="s">
        <v>140</v>
      </c>
      <c r="P9" s="31" t="s">
        <v>141</v>
      </c>
      <c r="Q9" s="31" t="s">
        <v>142</v>
      </c>
      <c r="R9" s="31" t="s">
        <v>143</v>
      </c>
      <c r="S9" s="31" t="s">
        <v>144</v>
      </c>
      <c r="T9" s="31" t="s">
        <v>145</v>
      </c>
      <c r="U9" s="31" t="s">
        <v>146</v>
      </c>
      <c r="V9" s="31" t="s">
        <v>147</v>
      </c>
      <c r="W9" s="31" t="s">
        <v>148</v>
      </c>
      <c r="X9" s="31" t="s">
        <v>149</v>
      </c>
      <c r="Y9" s="31" t="s">
        <v>150</v>
      </c>
      <c r="Z9" s="31" t="s">
        <v>151</v>
      </c>
      <c r="AA9" s="31" t="s">
        <v>152</v>
      </c>
      <c r="AB9" s="31" t="s">
        <v>153</v>
      </c>
      <c r="AC9" s="31" t="s">
        <v>154</v>
      </c>
      <c r="AD9" s="31" t="s">
        <v>155</v>
      </c>
      <c r="AE9" s="31" t="s">
        <v>156</v>
      </c>
      <c r="AF9" s="31" t="s">
        <v>157</v>
      </c>
      <c r="AG9" s="31" t="s">
        <v>158</v>
      </c>
      <c r="AH9" s="31" t="s">
        <v>159</v>
      </c>
      <c r="AI9" s="31" t="s">
        <v>160</v>
      </c>
      <c r="AJ9" s="31" t="s">
        <v>161</v>
      </c>
      <c r="AK9" s="31" t="s">
        <v>162</v>
      </c>
      <c r="AL9" s="31" t="s">
        <v>163</v>
      </c>
      <c r="AM9" s="31" t="s">
        <v>164</v>
      </c>
      <c r="AN9" s="31" t="s">
        <v>165</v>
      </c>
      <c r="AO9" s="31" t="s">
        <v>166</v>
      </c>
      <c r="AP9" s="31" t="s">
        <v>167</v>
      </c>
      <c r="AQ9" s="31" t="s">
        <v>168</v>
      </c>
      <c r="AR9" s="31" t="s">
        <v>169</v>
      </c>
      <c r="AS9" s="31" t="s">
        <v>170</v>
      </c>
      <c r="AT9" s="31" t="s">
        <v>171</v>
      </c>
      <c r="AU9" s="31" t="s">
        <v>172</v>
      </c>
      <c r="AV9" s="31" t="s">
        <v>173</v>
      </c>
      <c r="AW9" s="31" t="s">
        <v>174</v>
      </c>
      <c r="AX9" s="31" t="s">
        <v>175</v>
      </c>
      <c r="AY9" s="31" t="s">
        <v>176</v>
      </c>
      <c r="AZ9" s="31" t="s">
        <v>177</v>
      </c>
      <c r="BA9" s="31" t="s">
        <v>178</v>
      </c>
      <c r="BB9" s="31" t="s">
        <v>179</v>
      </c>
      <c r="BC9" s="31" t="s">
        <v>180</v>
      </c>
      <c r="BD9" s="32" t="s">
        <v>181</v>
      </c>
    </row>
    <row r="10" spans="1:58" ht="13.8" customHeight="1" x14ac:dyDescent="0.3">
      <c r="A10" s="9" t="s">
        <v>3</v>
      </c>
      <c r="B10" s="1">
        <v>66984637</v>
      </c>
      <c r="C10" s="1" t="s">
        <v>4</v>
      </c>
      <c r="D10" s="1" t="s">
        <v>5</v>
      </c>
      <c r="E10" s="1" t="s">
        <v>60</v>
      </c>
      <c r="F10" s="1">
        <v>859</v>
      </c>
      <c r="G10" s="1">
        <v>12</v>
      </c>
      <c r="H10" s="1">
        <v>35</v>
      </c>
      <c r="I10" s="1">
        <v>15</v>
      </c>
      <c r="J10" s="1">
        <v>21</v>
      </c>
      <c r="K10" s="1">
        <v>24</v>
      </c>
      <c r="L10" s="1">
        <v>28</v>
      </c>
      <c r="M10" s="1">
        <v>19</v>
      </c>
      <c r="N10" s="1">
        <v>25</v>
      </c>
      <c r="O10" s="1">
        <v>25</v>
      </c>
      <c r="P10" s="1">
        <v>15</v>
      </c>
      <c r="Q10" s="1">
        <v>21</v>
      </c>
      <c r="R10" s="1">
        <v>23</v>
      </c>
      <c r="S10" s="1">
        <v>12</v>
      </c>
      <c r="T10" s="1">
        <v>11</v>
      </c>
      <c r="U10" s="1">
        <v>12</v>
      </c>
      <c r="V10" s="1">
        <v>12</v>
      </c>
      <c r="W10" s="1">
        <v>18</v>
      </c>
      <c r="X10" s="1">
        <v>17</v>
      </c>
      <c r="Y10" s="1">
        <v>22</v>
      </c>
      <c r="Z10" s="1">
        <v>25</v>
      </c>
      <c r="AA10" s="1">
        <v>29</v>
      </c>
      <c r="AB10" s="1">
        <v>25</v>
      </c>
      <c r="AC10" s="1">
        <v>17</v>
      </c>
      <c r="AD10" s="1">
        <v>16</v>
      </c>
      <c r="AE10" s="1">
        <v>20</v>
      </c>
      <c r="AF10" s="1">
        <v>14</v>
      </c>
      <c r="AG10" s="1">
        <v>15</v>
      </c>
      <c r="AH10" s="1">
        <v>13</v>
      </c>
      <c r="AI10" s="1">
        <v>14</v>
      </c>
      <c r="AJ10" s="1">
        <v>17</v>
      </c>
      <c r="AK10" s="1">
        <v>12</v>
      </c>
      <c r="AL10" s="1">
        <v>8</v>
      </c>
      <c r="AM10" s="1">
        <v>12</v>
      </c>
      <c r="AN10" s="1">
        <v>15</v>
      </c>
      <c r="AO10" s="1">
        <v>25</v>
      </c>
      <c r="AP10" s="1">
        <v>25</v>
      </c>
      <c r="AQ10" s="1">
        <v>26</v>
      </c>
      <c r="AR10" s="1">
        <v>25</v>
      </c>
      <c r="AS10" s="1">
        <v>31</v>
      </c>
      <c r="AT10" s="1">
        <v>36</v>
      </c>
      <c r="AU10" s="1">
        <v>22</v>
      </c>
      <c r="AV10" s="1">
        <v>14</v>
      </c>
      <c r="AW10" s="1">
        <v>29</v>
      </c>
      <c r="AX10" s="1">
        <v>38</v>
      </c>
      <c r="AY10" s="1">
        <v>31</v>
      </c>
      <c r="AZ10" s="1">
        <v>26</v>
      </c>
      <c r="BA10" s="1">
        <v>37</v>
      </c>
      <c r="BB10" s="1">
        <v>35</v>
      </c>
      <c r="BC10" s="1">
        <v>25</v>
      </c>
      <c r="BD10" s="10">
        <v>16</v>
      </c>
    </row>
    <row r="11" spans="1:58" x14ac:dyDescent="0.3">
      <c r="A11" s="9" t="s">
        <v>6</v>
      </c>
      <c r="B11" s="1">
        <v>106068488</v>
      </c>
      <c r="C11" s="1" t="s">
        <v>7</v>
      </c>
      <c r="D11" s="1" t="s">
        <v>8</v>
      </c>
      <c r="E11" s="1" t="s">
        <v>61</v>
      </c>
      <c r="F11" s="1">
        <v>445</v>
      </c>
      <c r="G11" s="1">
        <v>14</v>
      </c>
      <c r="H11" s="1">
        <v>5</v>
      </c>
      <c r="I11" s="1">
        <v>5</v>
      </c>
      <c r="J11" s="1">
        <v>3</v>
      </c>
      <c r="K11" s="1">
        <v>1</v>
      </c>
      <c r="L11" s="1">
        <v>0</v>
      </c>
      <c r="M11" s="1">
        <v>3</v>
      </c>
      <c r="N11" s="1">
        <v>3</v>
      </c>
      <c r="O11" s="1">
        <v>2</v>
      </c>
      <c r="P11" s="1">
        <v>2</v>
      </c>
      <c r="Q11" s="1">
        <v>2</v>
      </c>
      <c r="R11" s="1">
        <v>1</v>
      </c>
      <c r="S11" s="1">
        <v>4</v>
      </c>
      <c r="T11" s="1">
        <v>2</v>
      </c>
      <c r="U11" s="1">
        <v>2</v>
      </c>
      <c r="V11" s="1">
        <v>3</v>
      </c>
      <c r="W11" s="1">
        <v>4</v>
      </c>
      <c r="X11" s="1">
        <v>5</v>
      </c>
      <c r="Y11" s="1">
        <v>5</v>
      </c>
      <c r="Z11" s="1">
        <v>5</v>
      </c>
      <c r="AA11" s="1">
        <v>2</v>
      </c>
      <c r="AB11" s="1">
        <v>2</v>
      </c>
      <c r="AC11" s="1">
        <v>1</v>
      </c>
      <c r="AD11" s="1">
        <v>3</v>
      </c>
      <c r="AE11" s="1">
        <v>0</v>
      </c>
      <c r="AF11" s="1">
        <v>1</v>
      </c>
      <c r="AG11" s="1">
        <v>3</v>
      </c>
      <c r="AH11" s="1">
        <v>3</v>
      </c>
      <c r="AI11" s="1">
        <v>2</v>
      </c>
      <c r="AJ11" s="1">
        <v>3</v>
      </c>
      <c r="AK11" s="1">
        <v>3</v>
      </c>
      <c r="AL11" s="1">
        <v>3</v>
      </c>
      <c r="AM11" s="1">
        <v>8</v>
      </c>
      <c r="AN11" s="1">
        <v>5</v>
      </c>
      <c r="AO11" s="1">
        <v>3</v>
      </c>
      <c r="AP11" s="1">
        <v>5</v>
      </c>
      <c r="AQ11" s="1">
        <v>8</v>
      </c>
      <c r="AR11" s="1">
        <v>8</v>
      </c>
      <c r="AS11" s="1">
        <v>6</v>
      </c>
      <c r="AT11" s="1">
        <v>7</v>
      </c>
      <c r="AU11" s="1">
        <v>6</v>
      </c>
      <c r="AV11" s="1">
        <v>8</v>
      </c>
      <c r="AW11" s="1">
        <v>9</v>
      </c>
      <c r="AX11" s="1">
        <v>5</v>
      </c>
      <c r="AY11" s="1">
        <v>3</v>
      </c>
      <c r="AZ11" s="1">
        <v>6</v>
      </c>
      <c r="BA11" s="1">
        <v>5</v>
      </c>
      <c r="BB11" s="1">
        <v>7</v>
      </c>
      <c r="BC11" s="1">
        <v>2</v>
      </c>
      <c r="BD11" s="10">
        <v>6</v>
      </c>
    </row>
    <row r="12" spans="1:58" x14ac:dyDescent="0.3">
      <c r="A12" s="9" t="s">
        <v>9</v>
      </c>
      <c r="B12" s="1">
        <v>38452576</v>
      </c>
      <c r="C12" s="1" t="s">
        <v>10</v>
      </c>
      <c r="D12" s="1" t="s">
        <v>11</v>
      </c>
      <c r="E12" s="1" t="s">
        <v>62</v>
      </c>
      <c r="F12" s="1">
        <v>308</v>
      </c>
      <c r="G12" s="1">
        <v>16</v>
      </c>
      <c r="H12" s="1">
        <v>12</v>
      </c>
      <c r="I12" s="1">
        <v>18</v>
      </c>
      <c r="J12" s="1">
        <v>16</v>
      </c>
      <c r="K12" s="1">
        <v>16</v>
      </c>
      <c r="L12" s="1">
        <v>16</v>
      </c>
      <c r="M12" s="1">
        <v>14</v>
      </c>
      <c r="N12" s="1">
        <v>10</v>
      </c>
      <c r="O12" s="1">
        <v>3</v>
      </c>
      <c r="P12" s="1">
        <v>20</v>
      </c>
      <c r="Q12" s="1">
        <v>21</v>
      </c>
      <c r="R12" s="1">
        <v>31</v>
      </c>
      <c r="S12" s="1">
        <v>11</v>
      </c>
      <c r="T12" s="1">
        <v>12</v>
      </c>
      <c r="U12" s="1">
        <v>9</v>
      </c>
      <c r="V12" s="1">
        <v>16</v>
      </c>
      <c r="W12" s="1">
        <v>19</v>
      </c>
      <c r="X12" s="1">
        <v>10</v>
      </c>
      <c r="Y12" s="1">
        <v>11</v>
      </c>
      <c r="Z12" s="1">
        <v>8</v>
      </c>
      <c r="AA12" s="1">
        <v>13</v>
      </c>
      <c r="AB12" s="1">
        <v>16</v>
      </c>
      <c r="AC12" s="1">
        <v>8</v>
      </c>
      <c r="AD12" s="1">
        <v>17</v>
      </c>
      <c r="AE12" s="1">
        <v>17</v>
      </c>
      <c r="AF12" s="1">
        <v>24</v>
      </c>
      <c r="AG12" s="1">
        <v>17</v>
      </c>
      <c r="AH12" s="1">
        <v>18</v>
      </c>
      <c r="AI12" s="1">
        <v>7</v>
      </c>
      <c r="AJ12" s="1">
        <v>20</v>
      </c>
      <c r="AK12" s="1">
        <v>20</v>
      </c>
      <c r="AL12" s="1">
        <v>13</v>
      </c>
      <c r="AM12" s="1">
        <v>29</v>
      </c>
      <c r="AN12" s="1">
        <v>28</v>
      </c>
      <c r="AO12" s="1">
        <v>39</v>
      </c>
      <c r="AP12" s="1">
        <v>18</v>
      </c>
      <c r="AQ12" s="1">
        <v>22</v>
      </c>
      <c r="AR12" s="1">
        <v>24</v>
      </c>
      <c r="AS12" s="1">
        <v>26</v>
      </c>
      <c r="AT12" s="1">
        <v>24</v>
      </c>
      <c r="AU12" s="1">
        <v>31</v>
      </c>
      <c r="AV12" s="1">
        <v>28</v>
      </c>
      <c r="AW12" s="1">
        <v>50</v>
      </c>
      <c r="AX12" s="1">
        <v>29</v>
      </c>
      <c r="AY12" s="1">
        <v>39</v>
      </c>
      <c r="AZ12" s="1">
        <v>38</v>
      </c>
      <c r="BA12" s="1">
        <v>36</v>
      </c>
      <c r="BB12" s="1">
        <v>59</v>
      </c>
      <c r="BC12" s="1">
        <v>36</v>
      </c>
      <c r="BD12" s="10">
        <v>36</v>
      </c>
    </row>
    <row r="13" spans="1:58" x14ac:dyDescent="0.3">
      <c r="A13" s="9" t="s">
        <v>12</v>
      </c>
      <c r="B13" s="1">
        <v>39319610</v>
      </c>
      <c r="C13" s="1" t="s">
        <v>13</v>
      </c>
      <c r="D13" s="1" t="s">
        <v>14</v>
      </c>
      <c r="E13" s="1" t="s">
        <v>63</v>
      </c>
      <c r="F13" s="1">
        <v>409</v>
      </c>
      <c r="G13" s="1">
        <v>25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0</v>
      </c>
      <c r="AZ13" s="1">
        <v>1</v>
      </c>
      <c r="BA13" s="1">
        <v>0</v>
      </c>
      <c r="BB13" s="1">
        <v>0</v>
      </c>
      <c r="BC13" s="1">
        <v>2</v>
      </c>
      <c r="BD13" s="10">
        <v>1</v>
      </c>
    </row>
    <row r="14" spans="1:58" x14ac:dyDescent="0.3">
      <c r="A14" s="9" t="s">
        <v>15</v>
      </c>
      <c r="B14" s="1">
        <v>37037197</v>
      </c>
      <c r="C14" s="1" t="s">
        <v>16</v>
      </c>
      <c r="D14" s="1" t="s">
        <v>17</v>
      </c>
      <c r="E14" s="1" t="s">
        <v>64</v>
      </c>
      <c r="F14" s="1">
        <v>392</v>
      </c>
      <c r="G14" s="1">
        <v>20</v>
      </c>
      <c r="H14" s="1">
        <v>6</v>
      </c>
      <c r="I14" s="1">
        <v>8</v>
      </c>
      <c r="J14" s="1">
        <v>4</v>
      </c>
      <c r="K14" s="1">
        <v>4</v>
      </c>
      <c r="L14" s="1">
        <v>8</v>
      </c>
      <c r="M14" s="1">
        <v>6</v>
      </c>
      <c r="N14" s="1">
        <v>8</v>
      </c>
      <c r="O14" s="1">
        <v>0</v>
      </c>
      <c r="P14" s="1">
        <v>4</v>
      </c>
      <c r="Q14" s="1">
        <v>14</v>
      </c>
      <c r="R14" s="1">
        <v>2</v>
      </c>
      <c r="S14" s="1">
        <v>4</v>
      </c>
      <c r="T14" s="1">
        <v>6</v>
      </c>
      <c r="U14" s="1">
        <v>12</v>
      </c>
      <c r="V14" s="1">
        <v>0</v>
      </c>
      <c r="W14" s="1">
        <v>4</v>
      </c>
      <c r="X14" s="1">
        <v>10</v>
      </c>
      <c r="Y14" s="1">
        <v>6</v>
      </c>
      <c r="Z14" s="1">
        <v>4</v>
      </c>
      <c r="AA14" s="1">
        <v>6</v>
      </c>
      <c r="AB14" s="1">
        <v>2</v>
      </c>
      <c r="AC14" s="1">
        <v>2</v>
      </c>
      <c r="AD14" s="1">
        <v>2</v>
      </c>
      <c r="AE14" s="1">
        <v>2</v>
      </c>
      <c r="AF14" s="1">
        <v>4</v>
      </c>
      <c r="AG14" s="1">
        <v>2</v>
      </c>
      <c r="AH14" s="1">
        <v>0</v>
      </c>
      <c r="AI14" s="1">
        <v>2</v>
      </c>
      <c r="AJ14" s="1">
        <v>0</v>
      </c>
      <c r="AK14" s="1">
        <v>0</v>
      </c>
      <c r="AL14" s="1">
        <v>2</v>
      </c>
      <c r="AM14" s="1">
        <v>0</v>
      </c>
      <c r="AN14" s="1">
        <v>0</v>
      </c>
      <c r="AO14" s="1">
        <v>0</v>
      </c>
      <c r="AP14" s="1">
        <v>0</v>
      </c>
      <c r="AQ14" s="1">
        <v>2</v>
      </c>
      <c r="AR14" s="1">
        <v>0</v>
      </c>
      <c r="AS14" s="1">
        <v>0</v>
      </c>
      <c r="AT14" s="1">
        <v>0</v>
      </c>
      <c r="AU14" s="1">
        <v>0</v>
      </c>
      <c r="AV14" s="1">
        <v>2</v>
      </c>
      <c r="AW14" s="1">
        <v>0</v>
      </c>
      <c r="AX14" s="1">
        <v>4</v>
      </c>
      <c r="AY14" s="1">
        <v>2</v>
      </c>
      <c r="AZ14" s="1">
        <v>0</v>
      </c>
      <c r="BA14" s="1">
        <v>2</v>
      </c>
      <c r="BB14" s="1">
        <v>4</v>
      </c>
      <c r="BC14" s="1">
        <v>2</v>
      </c>
      <c r="BD14" s="10">
        <v>0</v>
      </c>
    </row>
    <row r="15" spans="1:58" x14ac:dyDescent="0.3">
      <c r="A15" s="9" t="s">
        <v>15</v>
      </c>
      <c r="B15" s="1">
        <v>125009126</v>
      </c>
      <c r="C15" s="1" t="s">
        <v>18</v>
      </c>
      <c r="D15" s="1" t="s">
        <v>19</v>
      </c>
      <c r="E15" s="1" t="s">
        <v>65</v>
      </c>
      <c r="F15" s="1">
        <v>443</v>
      </c>
      <c r="G15" s="1">
        <v>20</v>
      </c>
      <c r="H15" s="1">
        <v>3</v>
      </c>
      <c r="I15" s="1">
        <v>5</v>
      </c>
      <c r="J15" s="1">
        <v>6</v>
      </c>
      <c r="K15" s="1">
        <v>2</v>
      </c>
      <c r="L15" s="1">
        <v>6</v>
      </c>
      <c r="M15" s="1">
        <v>7</v>
      </c>
      <c r="N15" s="1">
        <v>16</v>
      </c>
      <c r="O15" s="1">
        <v>9</v>
      </c>
      <c r="P15" s="1">
        <v>8</v>
      </c>
      <c r="Q15" s="1">
        <v>8</v>
      </c>
      <c r="R15" s="1">
        <v>11</v>
      </c>
      <c r="S15" s="1">
        <v>9</v>
      </c>
      <c r="T15" s="1">
        <v>1</v>
      </c>
      <c r="U15" s="1">
        <v>5</v>
      </c>
      <c r="V15" s="1">
        <v>7</v>
      </c>
      <c r="W15" s="1">
        <v>3</v>
      </c>
      <c r="X15" s="1">
        <v>6</v>
      </c>
      <c r="Y15" s="1">
        <v>8</v>
      </c>
      <c r="Z15" s="1">
        <v>1</v>
      </c>
      <c r="AA15" s="1">
        <v>3</v>
      </c>
      <c r="AB15" s="1">
        <v>3</v>
      </c>
      <c r="AC15" s="1">
        <v>0</v>
      </c>
      <c r="AD15" s="1">
        <v>1</v>
      </c>
      <c r="AE15" s="1">
        <v>1</v>
      </c>
      <c r="AF15" s="1">
        <v>4</v>
      </c>
      <c r="AG15" s="1">
        <v>3</v>
      </c>
      <c r="AH15" s="1">
        <v>2</v>
      </c>
      <c r="AI15" s="1">
        <v>2</v>
      </c>
      <c r="AJ15" s="1">
        <v>1</v>
      </c>
      <c r="AK15" s="1">
        <v>2</v>
      </c>
      <c r="AL15" s="1">
        <v>0</v>
      </c>
      <c r="AM15" s="1">
        <v>1</v>
      </c>
      <c r="AN15" s="1">
        <v>2</v>
      </c>
      <c r="AO15" s="1">
        <v>4</v>
      </c>
      <c r="AP15" s="1">
        <v>1</v>
      </c>
      <c r="AQ15" s="1">
        <v>0</v>
      </c>
      <c r="AR15" s="1">
        <v>1</v>
      </c>
      <c r="AS15" s="1">
        <v>1</v>
      </c>
      <c r="AT15" s="1">
        <v>2</v>
      </c>
      <c r="AU15" s="1">
        <v>4</v>
      </c>
      <c r="AV15" s="1">
        <v>3</v>
      </c>
      <c r="AW15" s="1">
        <v>5</v>
      </c>
      <c r="AX15" s="1">
        <v>3</v>
      </c>
      <c r="AY15" s="1">
        <v>1</v>
      </c>
      <c r="AZ15" s="1">
        <v>2</v>
      </c>
      <c r="BA15" s="1">
        <v>2</v>
      </c>
      <c r="BB15" s="1">
        <v>1</v>
      </c>
      <c r="BC15" s="1">
        <v>1</v>
      </c>
      <c r="BD15" s="10">
        <v>2</v>
      </c>
    </row>
    <row r="16" spans="1:58" x14ac:dyDescent="0.3">
      <c r="A16" s="9" t="s">
        <v>15</v>
      </c>
      <c r="B16" s="1">
        <v>124999598</v>
      </c>
      <c r="C16" s="1" t="s">
        <v>18</v>
      </c>
      <c r="D16" s="1" t="s">
        <v>20</v>
      </c>
      <c r="E16" s="1" t="s">
        <v>66</v>
      </c>
      <c r="F16" s="1">
        <v>429</v>
      </c>
      <c r="G16" s="1">
        <v>17</v>
      </c>
      <c r="H16" s="1">
        <v>7</v>
      </c>
      <c r="I16" s="1">
        <v>6</v>
      </c>
      <c r="J16" s="1">
        <v>5</v>
      </c>
      <c r="K16" s="1">
        <v>8</v>
      </c>
      <c r="L16" s="1">
        <v>5</v>
      </c>
      <c r="M16" s="1">
        <v>6</v>
      </c>
      <c r="N16" s="1">
        <v>9</v>
      </c>
      <c r="O16" s="1">
        <v>9</v>
      </c>
      <c r="P16" s="1">
        <v>5</v>
      </c>
      <c r="Q16" s="1">
        <v>1</v>
      </c>
      <c r="R16" s="1">
        <v>1</v>
      </c>
      <c r="S16" s="1">
        <v>3</v>
      </c>
      <c r="T16" s="1">
        <v>1</v>
      </c>
      <c r="U16" s="1">
        <v>2</v>
      </c>
      <c r="V16" s="1">
        <v>5</v>
      </c>
      <c r="W16" s="1">
        <v>0</v>
      </c>
      <c r="X16" s="1">
        <v>1</v>
      </c>
      <c r="Y16" s="1">
        <v>1</v>
      </c>
      <c r="Z16" s="1">
        <v>1</v>
      </c>
      <c r="AA16" s="1">
        <v>0</v>
      </c>
      <c r="AB16" s="1">
        <v>2</v>
      </c>
      <c r="AC16" s="1">
        <v>0</v>
      </c>
      <c r="AD16" s="1">
        <v>3</v>
      </c>
      <c r="AE16" s="1">
        <v>4</v>
      </c>
      <c r="AF16" s="1">
        <v>1</v>
      </c>
      <c r="AG16" s="1">
        <v>2</v>
      </c>
      <c r="AH16" s="1">
        <v>2</v>
      </c>
      <c r="AI16" s="1">
        <v>0</v>
      </c>
      <c r="AJ16" s="1">
        <v>1</v>
      </c>
      <c r="AK16" s="1">
        <v>3</v>
      </c>
      <c r="AL16" s="1">
        <v>1</v>
      </c>
      <c r="AM16" s="1">
        <v>1</v>
      </c>
      <c r="AN16" s="1">
        <v>5</v>
      </c>
      <c r="AO16" s="1">
        <v>7</v>
      </c>
      <c r="AP16" s="1">
        <v>1</v>
      </c>
      <c r="AQ16" s="1">
        <v>4</v>
      </c>
      <c r="AR16" s="1">
        <v>5</v>
      </c>
      <c r="AS16" s="1">
        <v>6</v>
      </c>
      <c r="AT16" s="1">
        <v>4</v>
      </c>
      <c r="AU16" s="1">
        <v>9</v>
      </c>
      <c r="AV16" s="1">
        <v>10</v>
      </c>
      <c r="AW16" s="1">
        <v>9</v>
      </c>
      <c r="AX16" s="1">
        <v>9</v>
      </c>
      <c r="AY16" s="1">
        <v>9</v>
      </c>
      <c r="AZ16" s="1">
        <v>6</v>
      </c>
      <c r="BA16" s="1">
        <v>9</v>
      </c>
      <c r="BB16" s="1">
        <v>13</v>
      </c>
      <c r="BC16" s="1">
        <v>6</v>
      </c>
      <c r="BD16" s="10">
        <v>4</v>
      </c>
    </row>
    <row r="17" spans="1:56" x14ac:dyDescent="0.3">
      <c r="A17" s="9" t="s">
        <v>21</v>
      </c>
      <c r="B17" s="1">
        <v>38580159</v>
      </c>
      <c r="C17" s="1" t="s">
        <v>22</v>
      </c>
      <c r="D17" s="1" t="s">
        <v>23</v>
      </c>
      <c r="E17" s="1" t="s">
        <v>67</v>
      </c>
      <c r="F17" s="1">
        <v>358</v>
      </c>
      <c r="G17" s="1">
        <v>15</v>
      </c>
      <c r="H17" s="1">
        <v>1</v>
      </c>
      <c r="I17" s="1">
        <v>3</v>
      </c>
      <c r="J17" s="1">
        <v>4</v>
      </c>
      <c r="K17" s="1">
        <v>0</v>
      </c>
      <c r="L17" s="1">
        <v>5</v>
      </c>
      <c r="M17" s="1">
        <v>2</v>
      </c>
      <c r="N17" s="1">
        <v>0</v>
      </c>
      <c r="O17" s="1">
        <v>6</v>
      </c>
      <c r="P17" s="1">
        <v>0</v>
      </c>
      <c r="Q17" s="1">
        <v>0</v>
      </c>
      <c r="R17" s="1">
        <v>3</v>
      </c>
      <c r="S17" s="1">
        <v>0</v>
      </c>
      <c r="T17" s="1">
        <v>2</v>
      </c>
      <c r="U17" s="1">
        <v>4</v>
      </c>
      <c r="V17" s="1">
        <v>1</v>
      </c>
      <c r="W17" s="1">
        <v>2</v>
      </c>
      <c r="X17" s="1">
        <v>1</v>
      </c>
      <c r="Y17" s="1">
        <v>3</v>
      </c>
      <c r="Z17" s="1">
        <v>0</v>
      </c>
      <c r="AA17" s="1">
        <v>5</v>
      </c>
      <c r="AB17" s="1">
        <v>0</v>
      </c>
      <c r="AC17" s="1">
        <v>2</v>
      </c>
      <c r="AD17" s="1">
        <v>1</v>
      </c>
      <c r="AE17" s="1">
        <v>0</v>
      </c>
      <c r="AF17" s="1">
        <v>0</v>
      </c>
      <c r="AG17" s="1">
        <v>4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">
        <v>1</v>
      </c>
      <c r="AP17" s="1">
        <v>0</v>
      </c>
      <c r="AQ17" s="1">
        <v>3</v>
      </c>
      <c r="AR17" s="1">
        <v>3</v>
      </c>
      <c r="AS17" s="1">
        <v>0</v>
      </c>
      <c r="AT17" s="1">
        <v>5</v>
      </c>
      <c r="AU17" s="1">
        <v>4</v>
      </c>
      <c r="AV17" s="1">
        <v>0</v>
      </c>
      <c r="AW17" s="1">
        <v>0</v>
      </c>
      <c r="AX17" s="1">
        <v>5</v>
      </c>
      <c r="AY17" s="1">
        <v>0</v>
      </c>
      <c r="AZ17" s="1">
        <v>2</v>
      </c>
      <c r="BA17" s="1">
        <v>0</v>
      </c>
      <c r="BB17" s="1">
        <v>1</v>
      </c>
      <c r="BC17" s="1">
        <v>0</v>
      </c>
      <c r="BD17" s="10">
        <v>1</v>
      </c>
    </row>
    <row r="18" spans="1:56" x14ac:dyDescent="0.3">
      <c r="A18" s="9" t="s">
        <v>15</v>
      </c>
      <c r="B18" s="1">
        <v>40804552</v>
      </c>
      <c r="C18" s="1" t="s">
        <v>24</v>
      </c>
      <c r="D18" s="1" t="s">
        <v>25</v>
      </c>
      <c r="E18" s="1" t="s">
        <v>68</v>
      </c>
      <c r="F18" s="1">
        <v>826</v>
      </c>
      <c r="G18" s="1">
        <v>4</v>
      </c>
      <c r="H18" s="1">
        <v>2</v>
      </c>
      <c r="I18" s="1">
        <v>0</v>
      </c>
      <c r="J18" s="1">
        <v>0</v>
      </c>
      <c r="K18" s="1">
        <v>4</v>
      </c>
      <c r="L18" s="1">
        <v>6</v>
      </c>
      <c r="M18" s="1">
        <v>4</v>
      </c>
      <c r="N18" s="1">
        <v>0</v>
      </c>
      <c r="O18" s="1">
        <v>4</v>
      </c>
      <c r="P18" s="1">
        <v>10</v>
      </c>
      <c r="Q18" s="1">
        <v>0</v>
      </c>
      <c r="R18" s="1">
        <v>2</v>
      </c>
      <c r="S18" s="1">
        <v>4</v>
      </c>
      <c r="T18" s="1">
        <v>10</v>
      </c>
      <c r="U18" s="1">
        <v>0</v>
      </c>
      <c r="V18" s="1">
        <v>8</v>
      </c>
      <c r="W18" s="1">
        <v>2</v>
      </c>
      <c r="X18" s="1">
        <v>8</v>
      </c>
      <c r="Y18" s="1">
        <v>4</v>
      </c>
      <c r="Z18" s="1">
        <v>2</v>
      </c>
      <c r="AA18" s="1">
        <v>0</v>
      </c>
      <c r="AB18" s="1">
        <v>0</v>
      </c>
      <c r="AC18" s="1">
        <v>0</v>
      </c>
      <c r="AD18" s="1">
        <v>0</v>
      </c>
      <c r="AE18" s="1">
        <v>4</v>
      </c>
      <c r="AF18" s="1">
        <v>2</v>
      </c>
      <c r="AG18" s="1">
        <v>0</v>
      </c>
      <c r="AH18" s="1">
        <v>2</v>
      </c>
      <c r="AI18" s="1">
        <v>2</v>
      </c>
      <c r="AJ18" s="1">
        <v>2</v>
      </c>
      <c r="AK18" s="1">
        <v>2</v>
      </c>
      <c r="AL18" s="1">
        <v>0</v>
      </c>
      <c r="AM18" s="1">
        <v>2</v>
      </c>
      <c r="AN18" s="1">
        <v>2</v>
      </c>
      <c r="AO18" s="1">
        <v>2</v>
      </c>
      <c r="AP18" s="1">
        <v>0</v>
      </c>
      <c r="AQ18" s="1">
        <v>4</v>
      </c>
      <c r="AR18" s="1">
        <v>2</v>
      </c>
      <c r="AS18" s="1">
        <v>2</v>
      </c>
      <c r="AT18" s="1">
        <v>4</v>
      </c>
      <c r="AU18" s="1">
        <v>2</v>
      </c>
      <c r="AV18" s="1">
        <v>2</v>
      </c>
      <c r="AW18" s="1">
        <v>2</v>
      </c>
      <c r="AX18" s="1">
        <v>0</v>
      </c>
      <c r="AY18" s="1">
        <v>6</v>
      </c>
      <c r="AZ18" s="1">
        <v>4</v>
      </c>
      <c r="BA18" s="1">
        <v>2</v>
      </c>
      <c r="BB18" s="1">
        <v>2</v>
      </c>
      <c r="BC18" s="1">
        <v>2</v>
      </c>
      <c r="BD18" s="10">
        <v>0</v>
      </c>
    </row>
    <row r="19" spans="1:56" x14ac:dyDescent="0.3">
      <c r="A19" s="9" t="s">
        <v>26</v>
      </c>
      <c r="B19" s="1">
        <v>30000544</v>
      </c>
      <c r="C19" s="1" t="s">
        <v>27</v>
      </c>
      <c r="D19" s="1" t="s">
        <v>28</v>
      </c>
      <c r="E19" s="1" t="s">
        <v>69</v>
      </c>
      <c r="F19" s="1">
        <v>449</v>
      </c>
      <c r="G19" s="1">
        <v>20</v>
      </c>
      <c r="H19" s="1">
        <v>43</v>
      </c>
      <c r="I19" s="1">
        <v>57</v>
      </c>
      <c r="J19" s="1">
        <v>73</v>
      </c>
      <c r="K19" s="1">
        <v>42</v>
      </c>
      <c r="L19" s="1">
        <v>52</v>
      </c>
      <c r="M19" s="1">
        <v>84</v>
      </c>
      <c r="N19" s="1">
        <v>81</v>
      </c>
      <c r="O19" s="1">
        <v>101</v>
      </c>
      <c r="P19" s="1">
        <v>101</v>
      </c>
      <c r="Q19" s="1">
        <v>99</v>
      </c>
      <c r="R19" s="1">
        <v>89</v>
      </c>
      <c r="S19" s="1">
        <v>73</v>
      </c>
      <c r="T19" s="1">
        <v>74</v>
      </c>
      <c r="U19" s="1">
        <v>75</v>
      </c>
      <c r="V19" s="1">
        <v>61</v>
      </c>
      <c r="W19" s="1">
        <v>42</v>
      </c>
      <c r="X19" s="1">
        <v>81</v>
      </c>
      <c r="Y19" s="1">
        <v>69</v>
      </c>
      <c r="Z19" s="1">
        <v>49</v>
      </c>
      <c r="AA19" s="1">
        <v>44</v>
      </c>
      <c r="AB19" s="1">
        <v>47</v>
      </c>
      <c r="AC19" s="1">
        <v>55</v>
      </c>
      <c r="AD19" s="1">
        <v>57</v>
      </c>
      <c r="AE19" s="1">
        <v>53</v>
      </c>
      <c r="AF19" s="1">
        <v>37</v>
      </c>
      <c r="AG19" s="1">
        <v>19</v>
      </c>
      <c r="AH19" s="1">
        <v>18</v>
      </c>
      <c r="AI19" s="1">
        <v>16</v>
      </c>
      <c r="AJ19" s="1">
        <v>46</v>
      </c>
      <c r="AK19" s="1">
        <v>52</v>
      </c>
      <c r="AL19" s="1">
        <v>37</v>
      </c>
      <c r="AM19" s="1">
        <v>54</v>
      </c>
      <c r="AN19" s="1">
        <v>62</v>
      </c>
      <c r="AO19" s="1">
        <v>57</v>
      </c>
      <c r="AP19" s="1">
        <v>71</v>
      </c>
      <c r="AQ19" s="1">
        <v>98</v>
      </c>
      <c r="AR19" s="1">
        <v>96</v>
      </c>
      <c r="AS19" s="1">
        <v>56</v>
      </c>
      <c r="AT19" s="1">
        <v>124</v>
      </c>
      <c r="AU19" s="1">
        <v>131</v>
      </c>
      <c r="AV19" s="1">
        <v>111</v>
      </c>
      <c r="AW19" s="1">
        <v>125</v>
      </c>
      <c r="AX19" s="1">
        <v>106</v>
      </c>
      <c r="AY19" s="1">
        <v>104</v>
      </c>
      <c r="AZ19" s="1">
        <v>94</v>
      </c>
      <c r="BA19" s="1">
        <v>110</v>
      </c>
      <c r="BB19" s="1">
        <v>121</v>
      </c>
      <c r="BC19" s="1">
        <v>98</v>
      </c>
      <c r="BD19" s="10">
        <v>76</v>
      </c>
    </row>
    <row r="20" spans="1:56" x14ac:dyDescent="0.3">
      <c r="A20" s="9" t="s">
        <v>29</v>
      </c>
      <c r="B20" s="1">
        <v>45484534</v>
      </c>
      <c r="C20" s="1" t="s">
        <v>30</v>
      </c>
      <c r="D20" s="1" t="s">
        <v>31</v>
      </c>
      <c r="E20" s="1" t="s">
        <v>70</v>
      </c>
      <c r="F20" s="1">
        <v>427</v>
      </c>
      <c r="G20" s="1">
        <v>20</v>
      </c>
      <c r="H20" s="1">
        <v>5</v>
      </c>
      <c r="I20" s="1">
        <v>1</v>
      </c>
      <c r="J20" s="1">
        <v>1</v>
      </c>
      <c r="K20" s="1">
        <v>3</v>
      </c>
      <c r="L20" s="1">
        <v>1</v>
      </c>
      <c r="M20" s="1">
        <v>4</v>
      </c>
      <c r="N20" s="1">
        <v>1</v>
      </c>
      <c r="O20" s="1">
        <v>2</v>
      </c>
      <c r="P20" s="1">
        <v>1</v>
      </c>
      <c r="Q20" s="1">
        <v>2</v>
      </c>
      <c r="R20" s="1">
        <v>3</v>
      </c>
      <c r="S20" s="1">
        <v>2</v>
      </c>
      <c r="T20" s="1">
        <v>1</v>
      </c>
      <c r="U20" s="1">
        <v>3</v>
      </c>
      <c r="V20" s="1">
        <v>1</v>
      </c>
      <c r="W20" s="1">
        <v>1</v>
      </c>
      <c r="X20" s="1">
        <v>2</v>
      </c>
      <c r="Y20" s="1">
        <v>4</v>
      </c>
      <c r="Z20" s="1">
        <v>1</v>
      </c>
      <c r="AA20" s="1">
        <v>1</v>
      </c>
      <c r="AB20" s="1">
        <v>5</v>
      </c>
      <c r="AC20" s="1">
        <v>6</v>
      </c>
      <c r="AD20" s="1">
        <v>8</v>
      </c>
      <c r="AE20" s="1">
        <v>9</v>
      </c>
      <c r="AF20" s="1">
        <v>4</v>
      </c>
      <c r="AG20" s="1">
        <v>1</v>
      </c>
      <c r="AH20" s="1">
        <v>3</v>
      </c>
      <c r="AI20" s="1">
        <v>2</v>
      </c>
      <c r="AJ20" s="1">
        <v>4</v>
      </c>
      <c r="AK20" s="1">
        <v>2</v>
      </c>
      <c r="AL20" s="1">
        <v>5</v>
      </c>
      <c r="AM20" s="1">
        <v>7</v>
      </c>
      <c r="AN20" s="1">
        <v>10</v>
      </c>
      <c r="AO20" s="1">
        <v>7</v>
      </c>
      <c r="AP20" s="1">
        <v>15</v>
      </c>
      <c r="AQ20" s="1">
        <v>1</v>
      </c>
      <c r="AR20" s="1">
        <v>2</v>
      </c>
      <c r="AS20" s="1">
        <v>3</v>
      </c>
      <c r="AT20" s="1">
        <v>1</v>
      </c>
      <c r="AU20" s="1">
        <v>2</v>
      </c>
      <c r="AV20" s="1">
        <v>1</v>
      </c>
      <c r="AW20" s="1">
        <v>4</v>
      </c>
      <c r="AX20" s="1">
        <v>3</v>
      </c>
      <c r="AY20" s="1">
        <v>8</v>
      </c>
      <c r="AZ20" s="1">
        <v>6</v>
      </c>
      <c r="BA20" s="1">
        <v>7</v>
      </c>
      <c r="BB20" s="1">
        <v>15</v>
      </c>
      <c r="BC20" s="1">
        <v>20</v>
      </c>
      <c r="BD20" s="10">
        <v>3</v>
      </c>
    </row>
    <row r="21" spans="1:56" x14ac:dyDescent="0.3">
      <c r="A21" s="9" t="s">
        <v>32</v>
      </c>
      <c r="B21" s="1">
        <v>34077430</v>
      </c>
      <c r="C21" s="1" t="s">
        <v>33</v>
      </c>
      <c r="D21" s="1" t="s">
        <v>34</v>
      </c>
      <c r="E21" s="1" t="s">
        <v>71</v>
      </c>
      <c r="F21" s="1">
        <v>1086</v>
      </c>
      <c r="G21" s="1">
        <v>17</v>
      </c>
      <c r="H21" s="1">
        <v>25</v>
      </c>
      <c r="I21" s="1">
        <v>17</v>
      </c>
      <c r="J21" s="1">
        <v>19</v>
      </c>
      <c r="K21" s="1">
        <v>19</v>
      </c>
      <c r="L21" s="1">
        <v>15</v>
      </c>
      <c r="M21" s="1">
        <v>11</v>
      </c>
      <c r="N21" s="1">
        <v>23</v>
      </c>
      <c r="O21" s="1">
        <v>21</v>
      </c>
      <c r="P21" s="1">
        <v>20</v>
      </c>
      <c r="Q21" s="1">
        <v>29</v>
      </c>
      <c r="R21" s="1">
        <v>23</v>
      </c>
      <c r="S21" s="1">
        <v>17</v>
      </c>
      <c r="T21" s="1">
        <v>11</v>
      </c>
      <c r="U21" s="1">
        <v>17</v>
      </c>
      <c r="V21" s="1">
        <v>15</v>
      </c>
      <c r="W21" s="1">
        <v>15</v>
      </c>
      <c r="X21" s="1">
        <v>17</v>
      </c>
      <c r="Y21" s="1">
        <v>20</v>
      </c>
      <c r="Z21" s="1">
        <v>15</v>
      </c>
      <c r="AA21" s="1">
        <v>21</v>
      </c>
      <c r="AB21" s="1">
        <v>15</v>
      </c>
      <c r="AC21" s="1">
        <v>24</v>
      </c>
      <c r="AD21" s="1">
        <v>15</v>
      </c>
      <c r="AE21" s="1">
        <v>25</v>
      </c>
      <c r="AF21" s="1">
        <v>19</v>
      </c>
      <c r="AG21" s="1">
        <v>9</v>
      </c>
      <c r="AH21" s="1">
        <v>11</v>
      </c>
      <c r="AI21" s="1">
        <v>7</v>
      </c>
      <c r="AJ21" s="1">
        <v>12</v>
      </c>
      <c r="AK21" s="1">
        <v>11</v>
      </c>
      <c r="AL21" s="1">
        <v>4</v>
      </c>
      <c r="AM21" s="1">
        <v>11</v>
      </c>
      <c r="AN21" s="1">
        <v>22</v>
      </c>
      <c r="AO21" s="1">
        <v>23</v>
      </c>
      <c r="AP21" s="1">
        <v>14</v>
      </c>
      <c r="AQ21" s="1">
        <v>16</v>
      </c>
      <c r="AR21" s="1">
        <v>15</v>
      </c>
      <c r="AS21" s="1">
        <v>16</v>
      </c>
      <c r="AT21" s="1">
        <v>21</v>
      </c>
      <c r="AU21" s="1">
        <v>19</v>
      </c>
      <c r="AV21" s="1">
        <v>21</v>
      </c>
      <c r="AW21" s="1">
        <v>27</v>
      </c>
      <c r="AX21" s="1">
        <v>22</v>
      </c>
      <c r="AY21" s="1">
        <v>18</v>
      </c>
      <c r="AZ21" s="1">
        <v>21</v>
      </c>
      <c r="BA21" s="1">
        <v>28</v>
      </c>
      <c r="BB21" s="1">
        <v>18</v>
      </c>
      <c r="BC21" s="1">
        <v>21</v>
      </c>
      <c r="BD21" s="10">
        <v>19</v>
      </c>
    </row>
    <row r="22" spans="1:56" x14ac:dyDescent="0.3">
      <c r="A22" s="9" t="s">
        <v>35</v>
      </c>
      <c r="B22" s="1">
        <v>125076596</v>
      </c>
      <c r="C22" s="1" t="s">
        <v>36</v>
      </c>
      <c r="D22" s="1" t="s">
        <v>37</v>
      </c>
      <c r="E22" s="1" t="s">
        <v>72</v>
      </c>
      <c r="F22" s="1">
        <v>1849</v>
      </c>
      <c r="G22" s="1">
        <v>16</v>
      </c>
      <c r="H22" s="1">
        <v>17</v>
      </c>
      <c r="I22" s="1">
        <v>5</v>
      </c>
      <c r="J22" s="1">
        <v>8</v>
      </c>
      <c r="K22" s="1">
        <v>4</v>
      </c>
      <c r="L22" s="1">
        <v>11</v>
      </c>
      <c r="M22" s="1">
        <v>13</v>
      </c>
      <c r="N22" s="1">
        <v>10</v>
      </c>
      <c r="O22" s="1">
        <v>18</v>
      </c>
      <c r="P22" s="1">
        <v>15</v>
      </c>
      <c r="Q22" s="1">
        <v>9</v>
      </c>
      <c r="R22" s="1">
        <v>10</v>
      </c>
      <c r="S22" s="1">
        <v>10</v>
      </c>
      <c r="T22" s="1">
        <v>8</v>
      </c>
      <c r="U22" s="1">
        <v>6</v>
      </c>
      <c r="V22" s="1">
        <v>8</v>
      </c>
      <c r="W22" s="1">
        <v>14</v>
      </c>
      <c r="X22" s="1">
        <v>5</v>
      </c>
      <c r="Y22" s="1">
        <v>15</v>
      </c>
      <c r="Z22" s="1">
        <v>10</v>
      </c>
      <c r="AA22" s="1">
        <v>12</v>
      </c>
      <c r="AB22" s="1">
        <v>8</v>
      </c>
      <c r="AC22" s="1">
        <v>4</v>
      </c>
      <c r="AD22" s="1">
        <v>10</v>
      </c>
      <c r="AE22" s="1">
        <v>8</v>
      </c>
      <c r="AF22" s="1">
        <v>11</v>
      </c>
      <c r="AG22" s="1">
        <v>9</v>
      </c>
      <c r="AH22" s="1">
        <v>7</v>
      </c>
      <c r="AI22" s="1">
        <v>4</v>
      </c>
      <c r="AJ22" s="1">
        <v>13</v>
      </c>
      <c r="AK22" s="1">
        <v>0</v>
      </c>
      <c r="AL22" s="1">
        <v>2</v>
      </c>
      <c r="AM22" s="1">
        <v>5</v>
      </c>
      <c r="AN22" s="1">
        <v>2</v>
      </c>
      <c r="AO22" s="1">
        <v>5</v>
      </c>
      <c r="AP22" s="1">
        <v>5</v>
      </c>
      <c r="AQ22" s="1">
        <v>1</v>
      </c>
      <c r="AR22" s="1">
        <v>5</v>
      </c>
      <c r="AS22" s="1">
        <v>1</v>
      </c>
      <c r="AT22" s="1">
        <v>0</v>
      </c>
      <c r="AU22" s="1">
        <v>1</v>
      </c>
      <c r="AV22" s="1">
        <v>3</v>
      </c>
      <c r="AW22" s="1">
        <v>0</v>
      </c>
      <c r="AX22" s="1">
        <v>6</v>
      </c>
      <c r="AY22" s="1">
        <v>10</v>
      </c>
      <c r="AZ22" s="1">
        <v>8</v>
      </c>
      <c r="BA22" s="1">
        <v>7</v>
      </c>
      <c r="BB22" s="1">
        <v>10</v>
      </c>
      <c r="BC22" s="1">
        <v>7</v>
      </c>
      <c r="BD22" s="10">
        <v>18</v>
      </c>
    </row>
    <row r="23" spans="1:56" x14ac:dyDescent="0.3">
      <c r="A23" s="9" t="s">
        <v>38</v>
      </c>
      <c r="B23" s="1">
        <v>72698635</v>
      </c>
      <c r="C23" s="1" t="s">
        <v>39</v>
      </c>
      <c r="D23" s="1" t="s">
        <v>40</v>
      </c>
      <c r="E23" s="1" t="s">
        <v>73</v>
      </c>
      <c r="F23" s="1">
        <v>2069</v>
      </c>
      <c r="G23" s="1">
        <v>30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</v>
      </c>
      <c r="AS23" s="1">
        <v>2</v>
      </c>
      <c r="AT23" s="1">
        <v>3</v>
      </c>
      <c r="AU23" s="1">
        <v>0</v>
      </c>
      <c r="AV23" s="1">
        <v>1</v>
      </c>
      <c r="AW23" s="1">
        <v>0</v>
      </c>
      <c r="AX23" s="1">
        <v>0</v>
      </c>
      <c r="AY23" s="1">
        <v>0</v>
      </c>
      <c r="AZ23" s="1">
        <v>1</v>
      </c>
      <c r="BA23" s="1">
        <v>0</v>
      </c>
      <c r="BB23" s="1">
        <v>1</v>
      </c>
      <c r="BC23" s="1">
        <v>2</v>
      </c>
      <c r="BD23" s="10">
        <v>1</v>
      </c>
    </row>
    <row r="24" spans="1:56" x14ac:dyDescent="0.3">
      <c r="A24" s="9" t="s">
        <v>41</v>
      </c>
      <c r="B24" s="1">
        <v>74777410</v>
      </c>
      <c r="C24" s="1" t="s">
        <v>39</v>
      </c>
      <c r="D24" s="1" t="s">
        <v>42</v>
      </c>
      <c r="E24" s="1" t="s">
        <v>74</v>
      </c>
      <c r="F24" s="1">
        <v>1149</v>
      </c>
      <c r="G24" s="1">
        <v>16</v>
      </c>
      <c r="H24" s="1">
        <v>30</v>
      </c>
      <c r="I24" s="1">
        <v>39</v>
      </c>
      <c r="J24" s="1">
        <v>61</v>
      </c>
      <c r="K24" s="1">
        <v>46</v>
      </c>
      <c r="L24" s="1">
        <v>32</v>
      </c>
      <c r="M24" s="1">
        <v>41</v>
      </c>
      <c r="N24" s="1">
        <v>55</v>
      </c>
      <c r="O24" s="1">
        <v>48</v>
      </c>
      <c r="P24" s="1">
        <v>48</v>
      </c>
      <c r="Q24" s="1">
        <v>43</v>
      </c>
      <c r="R24" s="1">
        <v>50</v>
      </c>
      <c r="S24" s="1">
        <v>48</v>
      </c>
      <c r="T24" s="1">
        <v>36</v>
      </c>
      <c r="U24" s="1">
        <v>48</v>
      </c>
      <c r="V24" s="1">
        <v>53</v>
      </c>
      <c r="W24" s="1">
        <v>43</v>
      </c>
      <c r="X24" s="1">
        <v>38</v>
      </c>
      <c r="Y24" s="1">
        <v>58</v>
      </c>
      <c r="Z24" s="1">
        <v>83</v>
      </c>
      <c r="AA24" s="1">
        <v>88</v>
      </c>
      <c r="AB24" s="1">
        <v>126</v>
      </c>
      <c r="AC24" s="1">
        <v>110</v>
      </c>
      <c r="AD24" s="1">
        <v>79</v>
      </c>
      <c r="AE24" s="1">
        <v>102</v>
      </c>
      <c r="AF24" s="1">
        <v>119</v>
      </c>
      <c r="AG24" s="1">
        <v>94</v>
      </c>
      <c r="AH24" s="1">
        <v>89</v>
      </c>
      <c r="AI24" s="1">
        <v>69</v>
      </c>
      <c r="AJ24" s="1">
        <v>58</v>
      </c>
      <c r="AK24" s="1">
        <v>52</v>
      </c>
      <c r="AL24" s="1">
        <v>23</v>
      </c>
      <c r="AM24" s="1">
        <v>33</v>
      </c>
      <c r="AN24" s="1">
        <v>30</v>
      </c>
      <c r="AO24" s="1">
        <v>50</v>
      </c>
      <c r="AP24" s="1">
        <v>44</v>
      </c>
      <c r="AQ24" s="1">
        <v>45</v>
      </c>
      <c r="AR24" s="1">
        <v>40</v>
      </c>
      <c r="AS24" s="1">
        <v>48</v>
      </c>
      <c r="AT24" s="1">
        <v>53</v>
      </c>
      <c r="AU24" s="1">
        <v>42</v>
      </c>
      <c r="AV24" s="1">
        <v>38</v>
      </c>
      <c r="AW24" s="1">
        <v>47</v>
      </c>
      <c r="AX24" s="1">
        <v>35</v>
      </c>
      <c r="AY24" s="1">
        <v>43</v>
      </c>
      <c r="AZ24" s="1">
        <v>43</v>
      </c>
      <c r="BA24" s="1">
        <v>51</v>
      </c>
      <c r="BB24" s="1">
        <v>43</v>
      </c>
      <c r="BC24" s="1">
        <v>36</v>
      </c>
      <c r="BD24" s="10">
        <v>23</v>
      </c>
    </row>
    <row r="25" spans="1:56" x14ac:dyDescent="0.3">
      <c r="A25" s="9" t="s">
        <v>44</v>
      </c>
      <c r="B25" s="1">
        <v>119455661</v>
      </c>
      <c r="C25" s="1" t="s">
        <v>43</v>
      </c>
      <c r="D25" s="1" t="s">
        <v>45</v>
      </c>
      <c r="E25" s="1" t="s">
        <v>75</v>
      </c>
      <c r="F25" s="1">
        <v>931</v>
      </c>
      <c r="G25" s="1">
        <v>20</v>
      </c>
      <c r="H25" s="1">
        <v>51</v>
      </c>
      <c r="I25" s="1">
        <v>29</v>
      </c>
      <c r="J25" s="1">
        <v>32</v>
      </c>
      <c r="K25" s="1">
        <v>39</v>
      </c>
      <c r="L25" s="1">
        <v>24</v>
      </c>
      <c r="M25" s="1">
        <v>29</v>
      </c>
      <c r="N25" s="1">
        <v>36</v>
      </c>
      <c r="O25" s="1">
        <v>36</v>
      </c>
      <c r="P25" s="1">
        <v>35</v>
      </c>
      <c r="Q25" s="1">
        <v>32</v>
      </c>
      <c r="R25" s="1">
        <v>35</v>
      </c>
      <c r="S25" s="1">
        <v>31</v>
      </c>
      <c r="T25" s="1">
        <v>46</v>
      </c>
      <c r="U25" s="1">
        <v>30</v>
      </c>
      <c r="V25" s="1">
        <v>32</v>
      </c>
      <c r="W25" s="1">
        <v>25</v>
      </c>
      <c r="X25" s="1">
        <v>29</v>
      </c>
      <c r="Y25" s="1">
        <v>28</v>
      </c>
      <c r="Z25" s="1">
        <v>24</v>
      </c>
      <c r="AA25" s="1">
        <v>22</v>
      </c>
      <c r="AB25" s="1">
        <v>42</v>
      </c>
      <c r="AC25" s="1">
        <v>43</v>
      </c>
      <c r="AD25" s="1">
        <v>34</v>
      </c>
      <c r="AE25" s="1">
        <v>27</v>
      </c>
      <c r="AF25" s="1">
        <v>41</v>
      </c>
      <c r="AG25" s="1">
        <v>36</v>
      </c>
      <c r="AH25" s="1">
        <v>32</v>
      </c>
      <c r="AI25" s="1">
        <v>23</v>
      </c>
      <c r="AJ25" s="1">
        <v>32</v>
      </c>
      <c r="AK25" s="1">
        <v>16</v>
      </c>
      <c r="AL25" s="1">
        <v>7</v>
      </c>
      <c r="AM25" s="1">
        <v>12</v>
      </c>
      <c r="AN25" s="1">
        <v>24</v>
      </c>
      <c r="AO25" s="1">
        <v>19</v>
      </c>
      <c r="AP25" s="1">
        <v>21</v>
      </c>
      <c r="AQ25" s="1">
        <v>22</v>
      </c>
      <c r="AR25" s="1">
        <v>23</v>
      </c>
      <c r="AS25" s="1">
        <v>22</v>
      </c>
      <c r="AT25" s="1">
        <v>30</v>
      </c>
      <c r="AU25" s="1">
        <v>19</v>
      </c>
      <c r="AV25" s="1">
        <v>22</v>
      </c>
      <c r="AW25" s="1">
        <v>35</v>
      </c>
      <c r="AX25" s="1">
        <v>33</v>
      </c>
      <c r="AY25" s="1">
        <v>35</v>
      </c>
      <c r="AZ25" s="1">
        <v>35</v>
      </c>
      <c r="BA25" s="1">
        <v>35</v>
      </c>
      <c r="BB25" s="1">
        <v>29</v>
      </c>
      <c r="BC25" s="1">
        <v>53</v>
      </c>
      <c r="BD25" s="10">
        <v>28</v>
      </c>
    </row>
    <row r="26" spans="1:56" x14ac:dyDescent="0.3">
      <c r="A26" s="9" t="s">
        <v>46</v>
      </c>
      <c r="B26" s="1">
        <v>125107271</v>
      </c>
      <c r="C26" s="1" t="s">
        <v>43</v>
      </c>
      <c r="D26" s="1" t="s">
        <v>47</v>
      </c>
      <c r="E26" s="1" t="s">
        <v>76</v>
      </c>
      <c r="F26" s="1">
        <v>1449</v>
      </c>
      <c r="G26" s="1">
        <v>20</v>
      </c>
      <c r="H26" s="1">
        <v>22</v>
      </c>
      <c r="I26" s="1">
        <v>44</v>
      </c>
      <c r="J26" s="1">
        <v>38</v>
      </c>
      <c r="K26" s="1">
        <v>54</v>
      </c>
      <c r="L26" s="1">
        <v>54</v>
      </c>
      <c r="M26" s="1">
        <v>69</v>
      </c>
      <c r="N26" s="1">
        <v>99</v>
      </c>
      <c r="O26" s="1">
        <v>103</v>
      </c>
      <c r="P26" s="1">
        <v>122</v>
      </c>
      <c r="Q26" s="1">
        <v>131</v>
      </c>
      <c r="R26" s="1">
        <v>156</v>
      </c>
      <c r="S26" s="1">
        <v>143</v>
      </c>
      <c r="T26" s="1">
        <v>41</v>
      </c>
      <c r="U26" s="1">
        <v>82</v>
      </c>
      <c r="V26" s="1">
        <v>122</v>
      </c>
      <c r="W26" s="1">
        <v>133</v>
      </c>
      <c r="X26" s="1">
        <v>2</v>
      </c>
      <c r="Y26" s="1">
        <v>5</v>
      </c>
      <c r="Z26" s="1">
        <v>155</v>
      </c>
      <c r="AA26" s="1">
        <v>11</v>
      </c>
      <c r="AB26" s="1">
        <v>3</v>
      </c>
      <c r="AC26" s="1">
        <v>2</v>
      </c>
      <c r="AD26" s="1">
        <v>3</v>
      </c>
      <c r="AE26" s="1">
        <v>7</v>
      </c>
      <c r="AF26" s="1">
        <v>11</v>
      </c>
      <c r="AG26" s="1">
        <v>3</v>
      </c>
      <c r="AH26" s="1">
        <v>2</v>
      </c>
      <c r="AI26" s="1">
        <v>3</v>
      </c>
      <c r="AJ26" s="1">
        <v>3</v>
      </c>
      <c r="AK26" s="1">
        <v>1</v>
      </c>
      <c r="AL26" s="1">
        <v>1</v>
      </c>
      <c r="AM26" s="1">
        <v>6</v>
      </c>
      <c r="AN26" s="1">
        <v>3</v>
      </c>
      <c r="AO26" s="1">
        <v>3</v>
      </c>
      <c r="AP26" s="1">
        <v>3</v>
      </c>
      <c r="AQ26" s="1">
        <v>0</v>
      </c>
      <c r="AR26" s="1">
        <v>2</v>
      </c>
      <c r="AS26" s="1">
        <v>0</v>
      </c>
      <c r="AT26" s="1">
        <v>2</v>
      </c>
      <c r="AU26" s="1">
        <v>3</v>
      </c>
      <c r="AV26" s="1">
        <v>20</v>
      </c>
      <c r="AW26" s="1">
        <v>2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0">
        <v>2</v>
      </c>
    </row>
    <row r="27" spans="1:56" x14ac:dyDescent="0.3">
      <c r="A27" s="9" t="s">
        <v>48</v>
      </c>
      <c r="B27" s="1">
        <v>139344402</v>
      </c>
      <c r="C27" s="1" t="s">
        <v>49</v>
      </c>
      <c r="D27" s="1" t="s">
        <v>50</v>
      </c>
      <c r="E27" s="1" t="s">
        <v>56</v>
      </c>
      <c r="F27" s="1">
        <v>1426</v>
      </c>
      <c r="G27" s="1">
        <v>17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3</v>
      </c>
      <c r="P27" s="1">
        <v>0</v>
      </c>
      <c r="Q27" s="1">
        <v>1</v>
      </c>
      <c r="R27" s="1">
        <v>1</v>
      </c>
      <c r="S27" s="1">
        <v>2</v>
      </c>
      <c r="T27" s="1">
        <v>2</v>
      </c>
      <c r="U27" s="1">
        <v>4</v>
      </c>
      <c r="V27" s="1">
        <v>3</v>
      </c>
      <c r="W27" s="1">
        <v>5</v>
      </c>
      <c r="X27" s="1">
        <v>2</v>
      </c>
      <c r="Y27" s="1">
        <v>2</v>
      </c>
      <c r="Z27" s="1">
        <v>5</v>
      </c>
      <c r="AA27" s="1">
        <v>3</v>
      </c>
      <c r="AB27" s="1">
        <v>2</v>
      </c>
      <c r="AC27" s="1">
        <v>5</v>
      </c>
      <c r="AD27" s="1">
        <v>8</v>
      </c>
      <c r="AE27" s="1">
        <v>5</v>
      </c>
      <c r="AF27" s="1">
        <v>11</v>
      </c>
      <c r="AG27" s="1">
        <v>4</v>
      </c>
      <c r="AH27" s="1">
        <v>3</v>
      </c>
      <c r="AI27" s="1">
        <v>5</v>
      </c>
      <c r="AJ27" s="1">
        <v>2</v>
      </c>
      <c r="AK27" s="1">
        <v>0</v>
      </c>
      <c r="AL27" s="1">
        <v>0</v>
      </c>
      <c r="AM27" s="1">
        <v>0</v>
      </c>
      <c r="AN27" s="1">
        <v>0</v>
      </c>
      <c r="AO27" s="1">
        <v>4</v>
      </c>
      <c r="AP27" s="1">
        <v>1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4</v>
      </c>
      <c r="AW27" s="1">
        <v>2</v>
      </c>
      <c r="AX27" s="1">
        <v>0</v>
      </c>
      <c r="AY27" s="1">
        <v>2</v>
      </c>
      <c r="AZ27" s="1">
        <v>3</v>
      </c>
      <c r="BA27" s="1">
        <v>3</v>
      </c>
      <c r="BB27" s="1">
        <v>2</v>
      </c>
      <c r="BC27" s="1">
        <v>0</v>
      </c>
      <c r="BD27" s="10">
        <v>0</v>
      </c>
    </row>
    <row r="28" spans="1:56" x14ac:dyDescent="0.3">
      <c r="A28" s="14" t="s">
        <v>51</v>
      </c>
      <c r="B28" s="15">
        <v>120924563</v>
      </c>
      <c r="C28" s="15" t="s">
        <v>52</v>
      </c>
      <c r="D28" s="15" t="s">
        <v>53</v>
      </c>
      <c r="E28" s="15" t="s">
        <v>77</v>
      </c>
      <c r="F28" s="15">
        <v>1334</v>
      </c>
      <c r="G28" s="15">
        <v>20</v>
      </c>
      <c r="H28" s="15">
        <v>7</v>
      </c>
      <c r="I28" s="15">
        <v>3</v>
      </c>
      <c r="J28" s="15">
        <v>3</v>
      </c>
      <c r="K28" s="15">
        <v>6</v>
      </c>
      <c r="L28" s="15">
        <v>13</v>
      </c>
      <c r="M28" s="15">
        <v>5</v>
      </c>
      <c r="N28" s="15">
        <v>5</v>
      </c>
      <c r="O28" s="15">
        <v>6</v>
      </c>
      <c r="P28" s="15">
        <v>3</v>
      </c>
      <c r="Q28" s="15">
        <v>2</v>
      </c>
      <c r="R28" s="15">
        <v>5</v>
      </c>
      <c r="S28" s="15">
        <v>3</v>
      </c>
      <c r="T28" s="15">
        <v>5</v>
      </c>
      <c r="U28" s="15">
        <v>4</v>
      </c>
      <c r="V28" s="15">
        <v>3</v>
      </c>
      <c r="W28" s="15">
        <v>4</v>
      </c>
      <c r="X28" s="15">
        <v>5</v>
      </c>
      <c r="Y28" s="15">
        <v>2</v>
      </c>
      <c r="Z28" s="15">
        <v>3</v>
      </c>
      <c r="AA28" s="15">
        <v>3</v>
      </c>
      <c r="AB28" s="15">
        <v>3</v>
      </c>
      <c r="AC28" s="15">
        <v>3</v>
      </c>
      <c r="AD28" s="15">
        <v>3</v>
      </c>
      <c r="AE28" s="15">
        <v>2</v>
      </c>
      <c r="AF28" s="15">
        <v>0</v>
      </c>
      <c r="AG28" s="15">
        <v>4</v>
      </c>
      <c r="AH28" s="15">
        <v>2</v>
      </c>
      <c r="AI28" s="15">
        <v>3</v>
      </c>
      <c r="AJ28" s="15">
        <v>2</v>
      </c>
      <c r="AK28" s="15">
        <v>3</v>
      </c>
      <c r="AL28" s="15">
        <v>1</v>
      </c>
      <c r="AM28" s="15">
        <v>2</v>
      </c>
      <c r="AN28" s="15">
        <v>1</v>
      </c>
      <c r="AO28" s="15">
        <v>0</v>
      </c>
      <c r="AP28" s="15">
        <v>3</v>
      </c>
      <c r="AQ28" s="15">
        <v>1</v>
      </c>
      <c r="AR28" s="15">
        <v>0</v>
      </c>
      <c r="AS28" s="15">
        <v>3</v>
      </c>
      <c r="AT28" s="15">
        <v>0</v>
      </c>
      <c r="AU28" s="15">
        <v>1</v>
      </c>
      <c r="AV28" s="15">
        <v>2</v>
      </c>
      <c r="AW28" s="15">
        <v>2</v>
      </c>
      <c r="AX28" s="15">
        <v>1</v>
      </c>
      <c r="AY28" s="15">
        <v>2</v>
      </c>
      <c r="AZ28" s="15">
        <v>1</v>
      </c>
      <c r="BA28" s="15">
        <v>0</v>
      </c>
      <c r="BB28" s="15">
        <v>3</v>
      </c>
      <c r="BC28" s="15">
        <v>0</v>
      </c>
      <c r="BD28" s="20">
        <v>2</v>
      </c>
    </row>
  </sheetData>
  <mergeCells count="3">
    <mergeCell ref="A3:F3"/>
    <mergeCell ref="A4:F4"/>
    <mergeCell ref="A1:F1"/>
  </mergeCells>
  <conditionalFormatting sqref="BE8:BF30 H10:BD28">
    <cfRule type="cellIs" dxfId="45" priority="132" operator="equal">
      <formula>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94"/>
  <sheetViews>
    <sheetView showGridLines="0" tabSelected="1" zoomScale="70" zoomScaleNormal="70" workbookViewId="0">
      <selection activeCell="D39" sqref="D39"/>
    </sheetView>
  </sheetViews>
  <sheetFormatPr defaultRowHeight="14.4" x14ac:dyDescent="0.3"/>
  <cols>
    <col min="1" max="1" width="28.33203125" customWidth="1"/>
    <col min="2" max="2" width="10" customWidth="1"/>
    <col min="3" max="3" width="14.6640625" customWidth="1"/>
    <col min="4" max="4" width="12.77734375" customWidth="1"/>
    <col min="5" max="5" width="9.88671875" customWidth="1"/>
    <col min="6" max="6" width="12.88671875" customWidth="1"/>
    <col min="7" max="7" width="13.109375" customWidth="1"/>
    <col min="8" max="8" width="15" customWidth="1"/>
    <col min="9" max="9" width="12.21875" customWidth="1"/>
    <col min="10" max="10" width="25.33203125" customWidth="1"/>
    <col min="11" max="11" width="12.21875" customWidth="1"/>
    <col min="12" max="12" width="17.44140625" customWidth="1"/>
    <col min="13" max="13" width="20.109375" bestFit="1" customWidth="1"/>
    <col min="14" max="14" width="17.21875" customWidth="1"/>
    <col min="15" max="15" width="20.109375" bestFit="1" customWidth="1"/>
    <col min="16" max="16" width="17.21875" customWidth="1"/>
    <col min="17" max="17" width="19.88671875" customWidth="1"/>
    <col min="18" max="26" width="13.109375" customWidth="1"/>
    <col min="27" max="27" width="13.109375" bestFit="1" customWidth="1"/>
    <col min="28" max="38" width="13.109375" customWidth="1"/>
    <col min="39" max="42" width="13.109375" bestFit="1" customWidth="1"/>
    <col min="43" max="43" width="17.5546875" bestFit="1" customWidth="1"/>
    <col min="44" max="44" width="16.21875" bestFit="1" customWidth="1"/>
  </cols>
  <sheetData>
    <row r="1" spans="1:17" ht="15.6" x14ac:dyDescent="0.3">
      <c r="A1" s="89" t="s">
        <v>203</v>
      </c>
    </row>
    <row r="2" spans="1:17" x14ac:dyDescent="0.3">
      <c r="A2" s="123" t="s">
        <v>211</v>
      </c>
      <c r="B2" s="123"/>
      <c r="C2" s="123"/>
      <c r="D2" s="123"/>
      <c r="E2" s="123"/>
      <c r="F2" s="123"/>
      <c r="G2" s="123"/>
      <c r="H2" s="123"/>
      <c r="J2" s="121" t="s">
        <v>212</v>
      </c>
      <c r="K2" s="121"/>
      <c r="L2" s="121"/>
      <c r="M2" s="121"/>
      <c r="N2" s="121"/>
      <c r="O2" s="121"/>
      <c r="P2" s="121"/>
      <c r="Q2" s="121"/>
    </row>
    <row r="3" spans="1:17" ht="27" customHeight="1" thickBot="1" x14ac:dyDescent="0.35">
      <c r="A3" s="124"/>
      <c r="B3" s="124"/>
      <c r="C3" s="124"/>
      <c r="D3" s="124"/>
      <c r="E3" s="124"/>
      <c r="F3" s="124"/>
      <c r="G3" s="124"/>
      <c r="H3" s="124"/>
      <c r="J3" s="122"/>
      <c r="K3" s="122"/>
      <c r="L3" s="122"/>
      <c r="M3" s="122"/>
      <c r="N3" s="122"/>
      <c r="O3" s="122"/>
      <c r="P3" s="122"/>
      <c r="Q3" s="122"/>
    </row>
    <row r="4" spans="1:17" ht="58.2" thickBot="1" x14ac:dyDescent="0.35">
      <c r="A4" s="61" t="s">
        <v>204</v>
      </c>
      <c r="B4" s="62" t="s">
        <v>58</v>
      </c>
      <c r="C4" s="66" t="s">
        <v>207</v>
      </c>
      <c r="D4" s="53" t="s">
        <v>206</v>
      </c>
      <c r="E4" s="53" t="s">
        <v>193</v>
      </c>
      <c r="F4" s="54" t="s">
        <v>194</v>
      </c>
      <c r="G4" s="55" t="s">
        <v>195</v>
      </c>
      <c r="H4" s="56" t="s">
        <v>196</v>
      </c>
      <c r="J4" s="72" t="s">
        <v>204</v>
      </c>
      <c r="K4" s="76" t="s">
        <v>58</v>
      </c>
      <c r="L4" s="81" t="s">
        <v>197</v>
      </c>
      <c r="M4" s="73" t="s">
        <v>198</v>
      </c>
      <c r="N4" s="81" t="s">
        <v>199</v>
      </c>
      <c r="O4" s="73" t="s">
        <v>200</v>
      </c>
      <c r="P4" s="81" t="s">
        <v>201</v>
      </c>
      <c r="Q4" s="73" t="s">
        <v>202</v>
      </c>
    </row>
    <row r="5" spans="1:17" ht="15" thickBot="1" x14ac:dyDescent="0.35">
      <c r="A5" s="63" t="s">
        <v>21</v>
      </c>
      <c r="B5" s="67">
        <v>38580159</v>
      </c>
      <c r="C5" s="57">
        <v>49</v>
      </c>
      <c r="D5" s="58">
        <v>27</v>
      </c>
      <c r="E5" s="59">
        <v>1.5510204081632653</v>
      </c>
      <c r="F5" s="57">
        <v>48.08163265306122</v>
      </c>
      <c r="G5" s="58">
        <v>46.530612244897959</v>
      </c>
      <c r="H5" s="60">
        <v>48.08163265306122</v>
      </c>
      <c r="J5" s="77" t="s">
        <v>21</v>
      </c>
      <c r="K5" s="78">
        <v>38580159</v>
      </c>
      <c r="L5" s="74"/>
      <c r="M5" s="71">
        <f>INDEX($F$5:$F$23,MATCH(Таблица9[[#This Row],[SKU ]],$B$5:$B$23,0)) - Таблица9[[#This Row],[Остатки на складе  
за предыдущий месяц (ФЕВРАЛЬ)]]</f>
        <v>48.08163265306122</v>
      </c>
      <c r="N5" s="74"/>
      <c r="O5" s="71">
        <f>INDEX($G$5:$G$23,MATCH(Таблица9[[#This Row],[SKU ]],$B$5:$B$23,0)) - Таблица9[[#This Row],[Остатки на складе  
за предыдущий месяц (МАРТ)]]</f>
        <v>46.530612244897959</v>
      </c>
      <c r="P5" s="74"/>
      <c r="Q5" s="75">
        <f>INDEX($H$5:$H$23,MATCH(Таблица9[[#This Row],[SKU ]],$B$5:$B$23,0)) - Таблица9[[#This Row],[Остатки на складе  
за предыдущий месяц (АПРЕЛЬ)]]</f>
        <v>48.08163265306122</v>
      </c>
    </row>
    <row r="6" spans="1:17" ht="15" thickBot="1" x14ac:dyDescent="0.35">
      <c r="A6" s="64" t="s">
        <v>35</v>
      </c>
      <c r="B6" s="67">
        <v>125076596</v>
      </c>
      <c r="C6" s="51">
        <v>284</v>
      </c>
      <c r="D6" s="45">
        <v>94</v>
      </c>
      <c r="E6" s="46">
        <v>7.7142857142857144</v>
      </c>
      <c r="F6" s="51">
        <v>239.14285714285714</v>
      </c>
      <c r="G6" s="45">
        <v>231.42857142857144</v>
      </c>
      <c r="H6" s="47">
        <v>239.14285714285714</v>
      </c>
      <c r="J6" s="77" t="s">
        <v>35</v>
      </c>
      <c r="K6" s="78">
        <v>125076596</v>
      </c>
      <c r="L6" s="74"/>
      <c r="M6" s="71">
        <f>INDEX($F$5:$F$23,MATCH(Таблица9[[#This Row],[SKU ]],$B$5:$B$23,0)) - Таблица9[[#This Row],[Остатки на складе  
за предыдущий месяц (ФЕВРАЛЬ)]]</f>
        <v>239.14285714285714</v>
      </c>
      <c r="N6" s="74"/>
      <c r="O6" s="71">
        <f>INDEX($G$5:$G$23,MATCH(Таблица9[[#This Row],[SKU ]],$B$5:$B$23,0)) - Таблица9[[#This Row],[Остатки на складе  
за предыдущий месяц (МАРТ)]]</f>
        <v>231.42857142857144</v>
      </c>
      <c r="P6" s="74"/>
      <c r="Q6" s="75">
        <f>INDEX($H$5:$H$23,MATCH(Таблица9[[#This Row],[SKU ]],$B$5:$B$23,0)) - Таблица9[[#This Row],[Остатки на складе  
за предыдущий месяц (АПРЕЛЬ)]]</f>
        <v>239.14285714285714</v>
      </c>
    </row>
    <row r="7" spans="1:17" ht="15" thickBot="1" x14ac:dyDescent="0.35">
      <c r="A7" s="64" t="s">
        <v>6</v>
      </c>
      <c r="B7" s="67">
        <v>106068488</v>
      </c>
      <c r="C7" s="51">
        <v>83</v>
      </c>
      <c r="D7" s="45">
        <v>107</v>
      </c>
      <c r="E7" s="46">
        <v>3.8775510204081631</v>
      </c>
      <c r="F7" s="51">
        <v>120.20408163265306</v>
      </c>
      <c r="G7" s="45">
        <v>116.32653061224489</v>
      </c>
      <c r="H7" s="47">
        <v>120.20408163265306</v>
      </c>
      <c r="J7" s="77" t="s">
        <v>6</v>
      </c>
      <c r="K7" s="78">
        <v>106068488</v>
      </c>
      <c r="L7" s="74"/>
      <c r="M7" s="71">
        <f>INDEX($F$5:$F$23,MATCH(Таблица9[[#This Row],[SKU ]],$B$5:$B$23,0)) - Таблица9[[#This Row],[Остатки на складе  
за предыдущий месяц (ФЕВРАЛЬ)]]</f>
        <v>120.20408163265306</v>
      </c>
      <c r="N7" s="74"/>
      <c r="O7" s="71">
        <f>INDEX($G$5:$G$23,MATCH(Таблица9[[#This Row],[SKU ]],$B$5:$B$23,0)) - Таблица9[[#This Row],[Остатки на складе  
за предыдущий месяц (МАРТ)]]</f>
        <v>116.32653061224489</v>
      </c>
      <c r="P7" s="74"/>
      <c r="Q7" s="75">
        <f>INDEX($H$5:$H$23,MATCH(Таблица9[[#This Row],[SKU ]],$B$5:$B$23,0)) - Таблица9[[#This Row],[Остатки на складе  
за предыдущий месяц (АПРЕЛЬ)]]</f>
        <v>120.20408163265306</v>
      </c>
    </row>
    <row r="8" spans="1:17" ht="15" thickBot="1" x14ac:dyDescent="0.35">
      <c r="A8" s="64" t="s">
        <v>26</v>
      </c>
      <c r="B8" s="67">
        <v>30000544</v>
      </c>
      <c r="C8" s="51">
        <v>1827</v>
      </c>
      <c r="D8" s="45">
        <v>1694</v>
      </c>
      <c r="E8" s="46">
        <v>71.857142857142861</v>
      </c>
      <c r="F8" s="51">
        <v>2227.5714285714289</v>
      </c>
      <c r="G8" s="45">
        <v>2155.7142857142858</v>
      </c>
      <c r="H8" s="47">
        <v>2227.5714285714289</v>
      </c>
      <c r="J8" s="77" t="s">
        <v>26</v>
      </c>
      <c r="K8" s="78">
        <v>30000544</v>
      </c>
      <c r="L8" s="74"/>
      <c r="M8" s="71">
        <f>INDEX($F$5:$F$23,MATCH(Таблица9[[#This Row],[SKU ]],$B$5:$B$23,0)) - Таблица9[[#This Row],[Остатки на складе  
за предыдущий месяц (ФЕВРАЛЬ)]]</f>
        <v>2227.5714285714289</v>
      </c>
      <c r="N8" s="74"/>
      <c r="O8" s="71">
        <f>INDEX($G$5:$G$23,MATCH(Таблица9[[#This Row],[SKU ]],$B$5:$B$23,0)) - Таблица9[[#This Row],[Остатки на складе  
за предыдущий месяц (МАРТ)]]</f>
        <v>2155.7142857142858</v>
      </c>
      <c r="P8" s="74"/>
      <c r="Q8" s="75">
        <f>INDEX($H$5:$H$23,MATCH(Таблица9[[#This Row],[SKU ]],$B$5:$B$23,0)) - Таблица9[[#This Row],[Остатки на складе  
за предыдущий месяц (АПРЕЛЬ)]]</f>
        <v>2227.5714285714289</v>
      </c>
    </row>
    <row r="9" spans="1:17" ht="15" thickBot="1" x14ac:dyDescent="0.35">
      <c r="A9" s="64" t="s">
        <v>3</v>
      </c>
      <c r="B9" s="67">
        <v>66984637</v>
      </c>
      <c r="C9" s="51">
        <v>580</v>
      </c>
      <c r="D9" s="45">
        <v>468</v>
      </c>
      <c r="E9" s="46">
        <v>21.387755102040817</v>
      </c>
      <c r="F9" s="51">
        <v>663.0204081632653</v>
      </c>
      <c r="G9" s="45">
        <v>641.63265306122446</v>
      </c>
      <c r="H9" s="47">
        <v>663.0204081632653</v>
      </c>
      <c r="J9" s="77" t="s">
        <v>3</v>
      </c>
      <c r="K9" s="78">
        <v>66984637</v>
      </c>
      <c r="L9" s="74"/>
      <c r="M9" s="71">
        <f>INDEX($F$5:$F$23,MATCH(Таблица9[[#This Row],[SKU ]],$B$5:$B$23,0)) - Таблица9[[#This Row],[Остатки на складе  
за предыдущий месяц (ФЕВРАЛЬ)]]</f>
        <v>663.0204081632653</v>
      </c>
      <c r="N9" s="74"/>
      <c r="O9" s="71">
        <f>INDEX($G$5:$G$23,MATCH(Таблица9[[#This Row],[SKU ]],$B$5:$B$23,0)) - Таблица9[[#This Row],[Остатки на складе  
за предыдущий месяц (МАРТ)]]</f>
        <v>641.63265306122446</v>
      </c>
      <c r="P9" s="74"/>
      <c r="Q9" s="75">
        <f>INDEX($H$5:$H$23,MATCH(Таблица9[[#This Row],[SKU ]],$B$5:$B$23,0)) - Таблица9[[#This Row],[Остатки на складе  
за предыдущий месяц (АПРЕЛЬ)]]</f>
        <v>663.0204081632653</v>
      </c>
    </row>
    <row r="10" spans="1:17" ht="15" thickBot="1" x14ac:dyDescent="0.35">
      <c r="A10" s="64" t="s">
        <v>41</v>
      </c>
      <c r="B10" s="67">
        <v>74777410</v>
      </c>
      <c r="C10" s="51">
        <v>1909</v>
      </c>
      <c r="D10" s="45">
        <v>744</v>
      </c>
      <c r="E10" s="46">
        <v>54.142857142857146</v>
      </c>
      <c r="F10" s="51">
        <v>1678.4285714285716</v>
      </c>
      <c r="G10" s="45">
        <v>1624.2857142857144</v>
      </c>
      <c r="H10" s="47">
        <v>1678.4285714285716</v>
      </c>
      <c r="J10" s="77" t="s">
        <v>41</v>
      </c>
      <c r="K10" s="78">
        <v>74777410</v>
      </c>
      <c r="L10" s="74"/>
      <c r="M10" s="71">
        <f>INDEX($F$5:$F$23,MATCH(Таблица9[[#This Row],[SKU ]],$B$5:$B$23,0)) - Таблица9[[#This Row],[Остатки на складе  
за предыдущий месяц (ФЕВРАЛЬ)]]</f>
        <v>1678.4285714285716</v>
      </c>
      <c r="N10" s="74"/>
      <c r="O10" s="71">
        <f>INDEX($G$5:$G$23,MATCH(Таблица9[[#This Row],[SKU ]],$B$5:$B$23,0)) - Таблица9[[#This Row],[Остатки на складе  
за предыдущий месяц (МАРТ)]]</f>
        <v>1624.2857142857144</v>
      </c>
      <c r="P10" s="74"/>
      <c r="Q10" s="75">
        <f>INDEX($H$5:$H$23,MATCH(Таблица9[[#This Row],[SKU ]],$B$5:$B$23,0)) - Таблица9[[#This Row],[Остатки на складе  
за предыдущий месяц (АПРЕЛЬ)]]</f>
        <v>1678.4285714285716</v>
      </c>
    </row>
    <row r="11" spans="1:17" ht="15" thickBot="1" x14ac:dyDescent="0.35">
      <c r="A11" s="64" t="s">
        <v>38</v>
      </c>
      <c r="B11" s="67">
        <v>72698635</v>
      </c>
      <c r="C11" s="51">
        <v>1</v>
      </c>
      <c r="D11" s="45">
        <v>12</v>
      </c>
      <c r="E11" s="46">
        <v>0.26530612244897961</v>
      </c>
      <c r="F11" s="51">
        <v>8.2244897959183678</v>
      </c>
      <c r="G11" s="45">
        <v>7.9591836734693882</v>
      </c>
      <c r="H11" s="47">
        <v>8.2244897959183678</v>
      </c>
      <c r="J11" s="77" t="s">
        <v>38</v>
      </c>
      <c r="K11" s="78">
        <v>72698635</v>
      </c>
      <c r="L11" s="74"/>
      <c r="M11" s="71">
        <f>INDEX($F$5:$F$23,MATCH(Таблица9[[#This Row],[SKU ]],$B$5:$B$23,0)) - Таблица9[[#This Row],[Остатки на складе  
за предыдущий месяц (ФЕВРАЛЬ)]]</f>
        <v>8.2244897959183678</v>
      </c>
      <c r="N11" s="74"/>
      <c r="O11" s="71">
        <f>INDEX($G$5:$G$23,MATCH(Таблица9[[#This Row],[SKU ]],$B$5:$B$23,0)) - Таблица9[[#This Row],[Остатки на складе  
за предыдущий месяц (МАРТ)]]</f>
        <v>7.9591836734693882</v>
      </c>
      <c r="P11" s="74"/>
      <c r="Q11" s="75">
        <f>INDEX($H$5:$H$23,MATCH(Таблица9[[#This Row],[SKU ]],$B$5:$B$23,0)) - Таблица9[[#This Row],[Остатки на складе  
за предыдущий месяц (АПРЕЛЬ)]]</f>
        <v>8.2244897959183678</v>
      </c>
    </row>
    <row r="12" spans="1:17" ht="15" thickBot="1" x14ac:dyDescent="0.35">
      <c r="A12" s="64" t="s">
        <v>51</v>
      </c>
      <c r="B12" s="67">
        <v>120924563</v>
      </c>
      <c r="C12" s="51">
        <v>116</v>
      </c>
      <c r="D12" s="45">
        <v>24</v>
      </c>
      <c r="E12" s="46">
        <v>2.8571428571428572</v>
      </c>
      <c r="F12" s="51">
        <v>88.571428571428569</v>
      </c>
      <c r="G12" s="45">
        <v>85.714285714285722</v>
      </c>
      <c r="H12" s="47">
        <v>88.571428571428569</v>
      </c>
      <c r="J12" s="77" t="s">
        <v>51</v>
      </c>
      <c r="K12" s="78">
        <v>120924563</v>
      </c>
      <c r="L12" s="74"/>
      <c r="M12" s="71">
        <f>INDEX($F$5:$F$23,MATCH(Таблица9[[#This Row],[SKU ]],$B$5:$B$23,0)) - Таблица9[[#This Row],[Остатки на складе  
за предыдущий месяц (ФЕВРАЛЬ)]]</f>
        <v>88.571428571428569</v>
      </c>
      <c r="N12" s="74"/>
      <c r="O12" s="71">
        <f>INDEX($G$5:$G$23,MATCH(Таблица9[[#This Row],[SKU ]],$B$5:$B$23,0)) - Таблица9[[#This Row],[Остатки на складе  
за предыдущий месяц (МАРТ)]]</f>
        <v>85.714285714285722</v>
      </c>
      <c r="P12" s="74"/>
      <c r="Q12" s="75">
        <f>INDEX($H$5:$H$23,MATCH(Таблица9[[#This Row],[SKU ]],$B$5:$B$23,0)) - Таблица9[[#This Row],[Остатки на складе  
за предыдущий месяц (АПРЕЛЬ)]]</f>
        <v>88.571428571428569</v>
      </c>
    </row>
    <row r="13" spans="1:17" ht="15" thickBot="1" x14ac:dyDescent="0.35">
      <c r="A13" s="64" t="s">
        <v>15</v>
      </c>
      <c r="B13" s="67">
        <v>37037197</v>
      </c>
      <c r="C13" s="51">
        <v>134</v>
      </c>
      <c r="D13" s="45">
        <v>18</v>
      </c>
      <c r="E13" s="46">
        <v>3.1020408163265305</v>
      </c>
      <c r="F13" s="51">
        <v>96.16326530612244</v>
      </c>
      <c r="G13" s="45">
        <v>93.061224489795919</v>
      </c>
      <c r="H13" s="47">
        <v>96.16326530612244</v>
      </c>
      <c r="J13" s="77" t="s">
        <v>15</v>
      </c>
      <c r="K13" s="78">
        <v>37037197</v>
      </c>
      <c r="L13" s="74"/>
      <c r="M13" s="71">
        <f>INDEX($F$5:$F$23,MATCH(Таблица9[[#This Row],[SKU ]],$B$5:$B$23,0)) - Таблица9[[#This Row],[Остатки на складе  
за предыдущий месяц (ФЕВРАЛЬ)]]</f>
        <v>96.16326530612244</v>
      </c>
      <c r="N13" s="74"/>
      <c r="O13" s="71">
        <f>INDEX($G$5:$G$23,MATCH(Таблица9[[#This Row],[SKU ]],$B$5:$B$23,0)) - Таблица9[[#This Row],[Остатки на складе  
за предыдущий месяц (МАРТ)]]</f>
        <v>93.061224489795919</v>
      </c>
      <c r="P13" s="74"/>
      <c r="Q13" s="75">
        <f>INDEX($H$5:$H$23,MATCH(Таблица9[[#This Row],[SKU ]],$B$5:$B$23,0)) - Таблица9[[#This Row],[Остатки на складе  
за предыдущий месяц (АПРЕЛЬ)]]</f>
        <v>96.16326530612244</v>
      </c>
    </row>
    <row r="14" spans="1:17" ht="15" thickBot="1" x14ac:dyDescent="0.35">
      <c r="A14" s="64" t="s">
        <v>15</v>
      </c>
      <c r="B14" s="70">
        <v>40804552</v>
      </c>
      <c r="C14" s="51">
        <v>84</v>
      </c>
      <c r="D14" s="45">
        <v>40</v>
      </c>
      <c r="E14" s="46">
        <v>2.5306122448979593</v>
      </c>
      <c r="F14" s="51">
        <v>78.448979591836746</v>
      </c>
      <c r="G14" s="45">
        <v>75.91836734693878</v>
      </c>
      <c r="H14" s="47">
        <v>78.448979591836746</v>
      </c>
      <c r="J14" s="77" t="s">
        <v>15</v>
      </c>
      <c r="K14" s="78">
        <v>125009126</v>
      </c>
      <c r="L14" s="74"/>
      <c r="M14" s="71">
        <f>INDEX($F$5:$F$23,MATCH(Таблица9[[#This Row],[SKU ]],$B$5:$B$23,0)) - Таблица9[[#This Row],[Остатки на складе  
за предыдущий месяц (ФЕВРАЛЬ)]]</f>
        <v>113.24489795918367</v>
      </c>
      <c r="N14" s="74"/>
      <c r="O14" s="71">
        <f>INDEX($G$5:$G$23,MATCH(Таблица9[[#This Row],[SKU ]],$B$5:$B$23,0)) - Таблица9[[#This Row],[Остатки на складе  
за предыдущий месяц (МАРТ)]]</f>
        <v>109.59183673469387</v>
      </c>
      <c r="P14" s="74"/>
      <c r="Q14" s="75">
        <f>INDEX($H$5:$H$23,MATCH(Таблица9[[#This Row],[SKU ]],$B$5:$B$23,0)) - Таблица9[[#This Row],[Остатки на складе  
за предыдущий месяц (АПРЕЛЬ)]]</f>
        <v>113.24489795918367</v>
      </c>
    </row>
    <row r="15" spans="1:17" ht="15" thickBot="1" x14ac:dyDescent="0.35">
      <c r="A15" s="64" t="s">
        <v>15</v>
      </c>
      <c r="B15" s="70">
        <v>124999598</v>
      </c>
      <c r="C15" s="51">
        <v>95</v>
      </c>
      <c r="D15" s="45">
        <v>117</v>
      </c>
      <c r="E15" s="46">
        <v>4.3265306122448983</v>
      </c>
      <c r="F15" s="51">
        <v>134.12244897959184</v>
      </c>
      <c r="G15" s="45">
        <v>129.79591836734696</v>
      </c>
      <c r="H15" s="47">
        <v>134.12244897959184</v>
      </c>
      <c r="J15" s="77" t="s">
        <v>15</v>
      </c>
      <c r="K15" s="78">
        <v>124999598</v>
      </c>
      <c r="L15" s="74"/>
      <c r="M15" s="71">
        <f>INDEX($F$5:$F$23,MATCH(Таблица9[[#This Row],[SKU ]],$B$5:$B$23,0)) - Таблица9[[#This Row],[Остатки на складе  
за предыдущий месяц (ФЕВРАЛЬ)]]</f>
        <v>134.12244897959184</v>
      </c>
      <c r="N15" s="74"/>
      <c r="O15" s="71">
        <f>INDEX($G$5:$G$23,MATCH(Таблица9[[#This Row],[SKU ]],$B$5:$B$23,0)) - Таблица9[[#This Row],[Остатки на складе  
за предыдущий месяц (МАРТ)]]</f>
        <v>129.79591836734696</v>
      </c>
      <c r="P15" s="74"/>
      <c r="Q15" s="75">
        <f>INDEX($H$5:$H$23,MATCH(Таблица9[[#This Row],[SKU ]],$B$5:$B$23,0)) - Таблица9[[#This Row],[Остатки на складе  
за предыдущий месяц (АПРЕЛЬ)]]</f>
        <v>134.12244897959184</v>
      </c>
    </row>
    <row r="16" spans="1:17" ht="15" thickBot="1" x14ac:dyDescent="0.35">
      <c r="A16" s="64" t="s">
        <v>15</v>
      </c>
      <c r="B16" s="70">
        <v>125009126</v>
      </c>
      <c r="C16" s="51">
        <v>143</v>
      </c>
      <c r="D16" s="45">
        <v>36</v>
      </c>
      <c r="E16" s="46">
        <v>3.6530612244897958</v>
      </c>
      <c r="F16" s="51">
        <v>113.24489795918367</v>
      </c>
      <c r="G16" s="45">
        <v>109.59183673469387</v>
      </c>
      <c r="H16" s="47">
        <v>113.24489795918367</v>
      </c>
      <c r="J16" s="77" t="s">
        <v>15</v>
      </c>
      <c r="K16" s="78">
        <v>40804552</v>
      </c>
      <c r="L16" s="74"/>
      <c r="M16" s="71">
        <f>INDEX($F$5:$F$23,MATCH(Таблица9[[#This Row],[SKU ]],$B$5:$B$23,0)) - Таблица9[[#This Row],[Остатки на складе  
за предыдущий месяц (ФЕВРАЛЬ)]]</f>
        <v>78.448979591836746</v>
      </c>
      <c r="N16" s="74"/>
      <c r="O16" s="71">
        <f>INDEX($G$5:$G$23,MATCH(Таблица9[[#This Row],[SKU ]],$B$5:$B$23,0)) - Таблица9[[#This Row],[Остатки на складе  
за предыдущий месяц (МАРТ)]]</f>
        <v>75.91836734693878</v>
      </c>
      <c r="P16" s="74"/>
      <c r="Q16" s="75">
        <f>INDEX($H$5:$H$23,MATCH(Таблица9[[#This Row],[SKU ]],$B$5:$B$23,0)) - Таблица9[[#This Row],[Остатки на складе  
за предыдущий месяц (АПРЕЛЬ)]]</f>
        <v>78.448979591836746</v>
      </c>
    </row>
    <row r="17" spans="1:17" ht="15" thickBot="1" x14ac:dyDescent="0.35">
      <c r="A17" s="64" t="s">
        <v>9</v>
      </c>
      <c r="B17" s="67">
        <v>38452576</v>
      </c>
      <c r="C17" s="51">
        <v>463</v>
      </c>
      <c r="D17" s="45">
        <v>592</v>
      </c>
      <c r="E17" s="46">
        <v>21.530612244897959</v>
      </c>
      <c r="F17" s="51">
        <v>667.44897959183675</v>
      </c>
      <c r="G17" s="45">
        <v>645.91836734693879</v>
      </c>
      <c r="H17" s="47">
        <v>667.44897959183675</v>
      </c>
      <c r="J17" s="77" t="s">
        <v>9</v>
      </c>
      <c r="K17" s="78">
        <v>38452576</v>
      </c>
      <c r="L17" s="74"/>
      <c r="M17" s="71">
        <f>INDEX($F$5:$F$23,MATCH(Таблица9[[#This Row],[SKU ]],$B$5:$B$23,0)) - Таблица9[[#This Row],[Остатки на складе  
за предыдущий месяц (ФЕВРАЛЬ)]]</f>
        <v>667.44897959183675</v>
      </c>
      <c r="N17" s="74"/>
      <c r="O17" s="71">
        <f>INDEX($G$5:$G$23,MATCH(Таблица9[[#This Row],[SKU ]],$B$5:$B$23,0)) - Таблица9[[#This Row],[Остатки на складе  
за предыдущий месяц (МАРТ)]]</f>
        <v>645.91836734693879</v>
      </c>
      <c r="P17" s="74"/>
      <c r="Q17" s="75">
        <f>INDEX($H$5:$H$23,MATCH(Таблица9[[#This Row],[SKU ]],$B$5:$B$23,0)) - Таблица9[[#This Row],[Остатки на складе  
за предыдущий месяц (АПРЕЛЬ)]]</f>
        <v>667.44897959183675</v>
      </c>
    </row>
    <row r="18" spans="1:17" ht="15" thickBot="1" x14ac:dyDescent="0.35">
      <c r="A18" s="64" t="s">
        <v>29</v>
      </c>
      <c r="B18" s="67">
        <v>45484534</v>
      </c>
      <c r="C18" s="51">
        <v>89</v>
      </c>
      <c r="D18" s="45">
        <v>115</v>
      </c>
      <c r="E18" s="46">
        <v>4.1632653061224492</v>
      </c>
      <c r="F18" s="51">
        <v>129.06122448979593</v>
      </c>
      <c r="G18" s="45">
        <v>124.89795918367348</v>
      </c>
      <c r="H18" s="47">
        <v>129.06122448979593</v>
      </c>
      <c r="J18" s="77" t="s">
        <v>29</v>
      </c>
      <c r="K18" s="78">
        <v>45484534</v>
      </c>
      <c r="L18" s="74"/>
      <c r="M18" s="71">
        <f>INDEX($F$5:$F$23,MATCH(Таблица9[[#This Row],[SKU ]],$B$5:$B$23,0)) - Таблица9[[#This Row],[Остатки на складе  
за предыдущий месяц (ФЕВРАЛЬ)]]</f>
        <v>129.06122448979593</v>
      </c>
      <c r="N18" s="74"/>
      <c r="O18" s="71">
        <f>INDEX($G$5:$G$23,MATCH(Таблица9[[#This Row],[SKU ]],$B$5:$B$23,0)) - Таблица9[[#This Row],[Остатки на складе  
за предыдущий месяц (МАРТ)]]</f>
        <v>124.89795918367348</v>
      </c>
      <c r="P18" s="74"/>
      <c r="Q18" s="75">
        <f>INDEX($H$5:$H$23,MATCH(Таблица9[[#This Row],[SKU ]],$B$5:$B$23,0)) - Таблица9[[#This Row],[Остатки на складе  
за предыдущий месяц (АПРЕЛЬ)]]</f>
        <v>129.06122448979593</v>
      </c>
    </row>
    <row r="19" spans="1:17" ht="15" thickBot="1" x14ac:dyDescent="0.35">
      <c r="A19" s="64" t="s">
        <v>12</v>
      </c>
      <c r="B19" s="67">
        <v>39319610</v>
      </c>
      <c r="C19" s="51">
        <v>4</v>
      </c>
      <c r="D19" s="45">
        <v>7</v>
      </c>
      <c r="E19" s="46">
        <v>0.22448979591836735</v>
      </c>
      <c r="F19" s="51">
        <v>6.9591836734693882</v>
      </c>
      <c r="G19" s="45">
        <v>6.7346938775510203</v>
      </c>
      <c r="H19" s="47">
        <v>6.9591836734693882</v>
      </c>
      <c r="J19" s="77" t="s">
        <v>12</v>
      </c>
      <c r="K19" s="78">
        <v>39319610</v>
      </c>
      <c r="L19" s="74"/>
      <c r="M19" s="71">
        <f>INDEX($F$5:$F$23,MATCH(Таблица9[[#This Row],[SKU ]],$B$5:$B$23,0)) - Таблица9[[#This Row],[Остатки на складе  
за предыдущий месяц (ФЕВРАЛЬ)]]</f>
        <v>6.9591836734693882</v>
      </c>
      <c r="N19" s="74"/>
      <c r="O19" s="71">
        <f>INDEX($G$5:$G$23,MATCH(Таблица9[[#This Row],[SKU ]],$B$5:$B$23,0)) - Таблица9[[#This Row],[Остатки на складе  
за предыдущий месяц (МАРТ)]]</f>
        <v>6.7346938775510203</v>
      </c>
      <c r="P19" s="74"/>
      <c r="Q19" s="75">
        <f>INDEX($H$5:$H$23,MATCH(Таблица9[[#This Row],[SKU ]],$B$5:$B$23,0)) - Таблица9[[#This Row],[Остатки на складе  
за предыдущий месяц (АПРЕЛЬ)]]</f>
        <v>6.9591836734693882</v>
      </c>
    </row>
    <row r="20" spans="1:17" ht="15" thickBot="1" x14ac:dyDescent="0.35">
      <c r="A20" s="64" t="s">
        <v>32</v>
      </c>
      <c r="B20" s="67">
        <v>34077430</v>
      </c>
      <c r="C20" s="51">
        <v>522</v>
      </c>
      <c r="D20" s="45">
        <v>352</v>
      </c>
      <c r="E20" s="46">
        <v>17.836734693877553</v>
      </c>
      <c r="F20" s="51">
        <v>552.9387755102041</v>
      </c>
      <c r="G20" s="45">
        <v>535.10204081632662</v>
      </c>
      <c r="H20" s="47">
        <v>552.9387755102041</v>
      </c>
      <c r="J20" s="77" t="s">
        <v>32</v>
      </c>
      <c r="K20" s="78">
        <v>34077430</v>
      </c>
      <c r="L20" s="74"/>
      <c r="M20" s="71">
        <f>INDEX($F$5:$F$23,MATCH(Таблица9[[#This Row],[SKU ]],$B$5:$B$23,0)) - Таблица9[[#This Row],[Остатки на складе  
за предыдущий месяц (ФЕВРАЛЬ)]]</f>
        <v>552.9387755102041</v>
      </c>
      <c r="N20" s="74"/>
      <c r="O20" s="71">
        <f>INDEX($G$5:$G$23,MATCH(Таблица9[[#This Row],[SKU ]],$B$5:$B$23,0)) - Таблица9[[#This Row],[Остатки на складе  
за предыдущий месяц (МАРТ)]]</f>
        <v>535.10204081632662</v>
      </c>
      <c r="P20" s="74"/>
      <c r="Q20" s="75">
        <f>INDEX($H$5:$H$23,MATCH(Таблица9[[#This Row],[SKU ]],$B$5:$B$23,0)) - Таблица9[[#This Row],[Остатки на складе  
за предыдущий месяц (АПРЕЛЬ)]]</f>
        <v>552.9387755102041</v>
      </c>
    </row>
    <row r="21" spans="1:17" ht="15" thickBot="1" x14ac:dyDescent="0.35">
      <c r="A21" s="64" t="s">
        <v>44</v>
      </c>
      <c r="B21" s="67">
        <v>119455661</v>
      </c>
      <c r="C21" s="51">
        <v>978</v>
      </c>
      <c r="D21" s="45">
        <v>497</v>
      </c>
      <c r="E21" s="46">
        <v>30.102040816326532</v>
      </c>
      <c r="F21" s="51">
        <v>933.16326530612253</v>
      </c>
      <c r="G21" s="45">
        <v>903.06122448979602</v>
      </c>
      <c r="H21" s="47">
        <v>933.16326530612253</v>
      </c>
      <c r="J21" s="77" t="s">
        <v>44</v>
      </c>
      <c r="K21" s="78">
        <v>119455661</v>
      </c>
      <c r="L21" s="74"/>
      <c r="M21" s="71">
        <f>INDEX($F$5:$F$23,MATCH(Таблица9[[#This Row],[SKU ]],$B$5:$B$23,0)) - Таблица9[[#This Row],[Остатки на складе  
за предыдущий месяц (ФЕВРАЛЬ)]]</f>
        <v>933.16326530612253</v>
      </c>
      <c r="N21" s="74"/>
      <c r="O21" s="71">
        <f>INDEX($G$5:$G$23,MATCH(Таблица9[[#This Row],[SKU ]],$B$5:$B$23,0)) - Таблица9[[#This Row],[Остатки на складе  
за предыдущий месяц (МАРТ)]]</f>
        <v>903.06122448979602</v>
      </c>
      <c r="P21" s="74"/>
      <c r="Q21" s="75">
        <f>INDEX($H$5:$H$23,MATCH(Таблица9[[#This Row],[SKU ]],$B$5:$B$23,0)) - Таблица9[[#This Row],[Остатки на складе  
за предыдущий месяц (АПРЕЛЬ)]]</f>
        <v>933.16326530612253</v>
      </c>
    </row>
    <row r="22" spans="1:17" ht="15" thickBot="1" x14ac:dyDescent="0.35">
      <c r="A22" s="64" t="s">
        <v>46</v>
      </c>
      <c r="B22" s="67">
        <v>125107271</v>
      </c>
      <c r="C22" s="51">
        <v>1625</v>
      </c>
      <c r="D22" s="45">
        <v>47</v>
      </c>
      <c r="E22" s="46">
        <v>34.122448979591837</v>
      </c>
      <c r="F22" s="51">
        <v>1057.795918367347</v>
      </c>
      <c r="G22" s="45">
        <v>1023.6734693877552</v>
      </c>
      <c r="H22" s="47">
        <v>1057.795918367347</v>
      </c>
      <c r="J22" s="77" t="s">
        <v>46</v>
      </c>
      <c r="K22" s="78">
        <v>125107271</v>
      </c>
      <c r="L22" s="74"/>
      <c r="M22" s="71">
        <f>INDEX($F$5:$F$23,MATCH(Таблица9[[#This Row],[SKU ]],$B$5:$B$23,0)) - Таблица9[[#This Row],[Остатки на складе  
за предыдущий месяц (ФЕВРАЛЬ)]]</f>
        <v>1057.795918367347</v>
      </c>
      <c r="N22" s="74"/>
      <c r="O22" s="71">
        <f>INDEX($G$5:$G$23,MATCH(Таблица9[[#This Row],[SKU ]],$B$5:$B$23,0)) - Таблица9[[#This Row],[Остатки на складе  
за предыдущий месяц (МАРТ)]]</f>
        <v>1023.6734693877552</v>
      </c>
      <c r="P22" s="74"/>
      <c r="Q22" s="75">
        <f>INDEX($H$5:$H$23,MATCH(Таблица9[[#This Row],[SKU ]],$B$5:$B$23,0)) - Таблица9[[#This Row],[Остатки на складе  
за предыдущий месяц (АПРЕЛЬ)]]</f>
        <v>1057.795918367347</v>
      </c>
    </row>
    <row r="23" spans="1:17" ht="15" thickBot="1" x14ac:dyDescent="0.35">
      <c r="A23" s="65" t="s">
        <v>48</v>
      </c>
      <c r="B23" s="67">
        <v>139344402</v>
      </c>
      <c r="C23" s="52">
        <v>79</v>
      </c>
      <c r="D23" s="48">
        <v>31</v>
      </c>
      <c r="E23" s="49">
        <v>2.2448979591836733</v>
      </c>
      <c r="F23" s="52">
        <v>69.591836734693871</v>
      </c>
      <c r="G23" s="48">
        <v>67.346938775510196</v>
      </c>
      <c r="H23" s="50">
        <v>69.591836734693871</v>
      </c>
      <c r="J23" s="79" t="s">
        <v>48</v>
      </c>
      <c r="K23" s="80">
        <v>139344402</v>
      </c>
      <c r="L23" s="74"/>
      <c r="M23" s="71">
        <f>INDEX($F$5:$F$23,MATCH(Таблица9[[#This Row],[SKU ]],$B$5:$B$23,0)) - Таблица9[[#This Row],[Остатки на складе  
за предыдущий месяц (ФЕВРАЛЬ)]]</f>
        <v>69.591836734693871</v>
      </c>
      <c r="N23" s="74"/>
      <c r="O23" s="71">
        <f>INDEX($G$5:$G$23,MATCH(Таблица9[[#This Row],[SKU ]],$B$5:$B$23,0)) - Таблица9[[#This Row],[Остатки на складе  
за предыдущий месяц (МАРТ)]]</f>
        <v>67.346938775510196</v>
      </c>
      <c r="P23" s="74"/>
      <c r="Q23" s="75">
        <f>INDEX($H$5:$H$23,MATCH(Таблица9[[#This Row],[SKU ]],$B$5:$B$23,0)) - Таблица9[[#This Row],[Остатки на складе  
за предыдущий месяц (АПРЕЛЬ)]]</f>
        <v>69.591836734693871</v>
      </c>
    </row>
    <row r="26" spans="1:17" ht="14.4" customHeight="1" x14ac:dyDescent="0.3">
      <c r="A26" s="120" t="s">
        <v>246</v>
      </c>
      <c r="B26" s="120"/>
      <c r="C26" s="120"/>
      <c r="D26" s="120"/>
      <c r="E26" s="120"/>
      <c r="F26" s="120"/>
      <c r="G26" s="120"/>
      <c r="H26" s="120"/>
      <c r="I26" s="120"/>
      <c r="J26" s="120"/>
    </row>
    <row r="27" spans="1:17" x14ac:dyDescent="0.3">
      <c r="A27" s="120"/>
      <c r="B27" s="120"/>
      <c r="C27" s="120"/>
      <c r="D27" s="120"/>
      <c r="E27" s="120"/>
      <c r="F27" s="120"/>
      <c r="G27" s="120"/>
      <c r="H27" s="120"/>
      <c r="I27" s="120"/>
      <c r="J27" s="120"/>
    </row>
    <row r="28" spans="1:17" x14ac:dyDescent="0.3">
      <c r="A28" s="120"/>
      <c r="B28" s="120"/>
      <c r="C28" s="120"/>
      <c r="D28" s="120"/>
      <c r="E28" s="120"/>
      <c r="F28" s="120"/>
      <c r="G28" s="120"/>
      <c r="H28" s="120"/>
      <c r="I28" s="120"/>
      <c r="J28" s="120"/>
    </row>
    <row r="29" spans="1:17" x14ac:dyDescent="0.3">
      <c r="A29" s="120"/>
      <c r="B29" s="120"/>
      <c r="C29" s="120"/>
      <c r="D29" s="120"/>
      <c r="E29" s="120"/>
      <c r="F29" s="120"/>
      <c r="G29" s="120"/>
      <c r="H29" s="120"/>
      <c r="I29" s="120"/>
      <c r="J29" s="120"/>
    </row>
    <row r="30" spans="1:17" x14ac:dyDescent="0.3">
      <c r="A30" s="120"/>
      <c r="B30" s="120"/>
      <c r="C30" s="120"/>
      <c r="D30" s="120"/>
      <c r="E30" s="120"/>
      <c r="F30" s="120"/>
      <c r="G30" s="120"/>
      <c r="H30" s="120"/>
      <c r="I30" s="120"/>
      <c r="J30" s="120"/>
    </row>
    <row r="31" spans="1:17" x14ac:dyDescent="0.3">
      <c r="A31" s="120"/>
      <c r="B31" s="120"/>
      <c r="C31" s="120"/>
      <c r="D31" s="120"/>
      <c r="E31" s="120"/>
      <c r="F31" s="120"/>
      <c r="G31" s="120"/>
      <c r="H31" s="120"/>
      <c r="I31" s="120"/>
      <c r="J31" s="120"/>
    </row>
    <row r="32" spans="1:17" x14ac:dyDescent="0.3">
      <c r="A32" s="120"/>
      <c r="B32" s="120"/>
      <c r="C32" s="120"/>
      <c r="D32" s="120"/>
      <c r="E32" s="120"/>
      <c r="F32" s="120"/>
      <c r="G32" s="120"/>
      <c r="H32" s="120"/>
      <c r="I32" s="120"/>
      <c r="J32" s="120"/>
    </row>
    <row r="33" spans="1:10" x14ac:dyDescent="0.3">
      <c r="A33" s="120"/>
      <c r="B33" s="120"/>
      <c r="C33" s="120"/>
      <c r="D33" s="120"/>
      <c r="E33" s="120"/>
      <c r="F33" s="120"/>
      <c r="G33" s="120"/>
      <c r="H33" s="120"/>
      <c r="I33" s="120"/>
      <c r="J33" s="120"/>
    </row>
    <row r="34" spans="1:10" x14ac:dyDescent="0.3">
      <c r="A34" s="120"/>
      <c r="B34" s="120"/>
      <c r="C34" s="120"/>
      <c r="D34" s="120"/>
      <c r="E34" s="120"/>
      <c r="F34" s="120"/>
      <c r="G34" s="120"/>
      <c r="H34" s="120"/>
      <c r="I34" s="120"/>
      <c r="J34" s="120"/>
    </row>
    <row r="35" spans="1:10" x14ac:dyDescent="0.3">
      <c r="A35" s="120"/>
      <c r="B35" s="120"/>
      <c r="C35" s="120"/>
      <c r="D35" s="120"/>
      <c r="E35" s="120"/>
      <c r="F35" s="120"/>
      <c r="G35" s="120"/>
      <c r="H35" s="120"/>
      <c r="I35" s="120"/>
      <c r="J35" s="120"/>
    </row>
    <row r="36" spans="1:10" x14ac:dyDescent="0.3">
      <c r="A36" s="120"/>
      <c r="B36" s="120"/>
      <c r="C36" s="120"/>
      <c r="D36" s="120"/>
      <c r="E36" s="120"/>
      <c r="F36" s="120"/>
      <c r="G36" s="120"/>
      <c r="H36" s="120"/>
      <c r="I36" s="120"/>
      <c r="J36" s="120"/>
    </row>
    <row r="37" spans="1:10" x14ac:dyDescent="0.3">
      <c r="A37" s="120"/>
      <c r="B37" s="120"/>
      <c r="C37" s="120"/>
      <c r="D37" s="120"/>
      <c r="E37" s="120"/>
      <c r="F37" s="120"/>
      <c r="G37" s="120"/>
      <c r="H37" s="120"/>
      <c r="I37" s="120"/>
      <c r="J37" s="120"/>
    </row>
    <row r="38" spans="1:10" x14ac:dyDescent="0.3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 spans="1:10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 spans="1:10" ht="15.6" x14ac:dyDescent="0.3">
      <c r="A40" s="89" t="s">
        <v>205</v>
      </c>
      <c r="B40" s="36"/>
      <c r="C40" s="36"/>
      <c r="D40" s="36"/>
      <c r="E40" s="36"/>
      <c r="F40" s="36"/>
      <c r="G40" s="36"/>
      <c r="H40" s="36"/>
      <c r="I40" s="36"/>
      <c r="J40" s="36"/>
    </row>
    <row r="41" spans="1:10" ht="15" thickBot="1" x14ac:dyDescent="0.35"/>
    <row r="42" spans="1:10" ht="43.8" thickBot="1" x14ac:dyDescent="0.35">
      <c r="A42" s="61" t="s">
        <v>204</v>
      </c>
      <c r="B42" s="62" t="s">
        <v>58</v>
      </c>
      <c r="C42" s="66" t="s">
        <v>193</v>
      </c>
      <c r="D42" s="53" t="s">
        <v>213</v>
      </c>
      <c r="E42" s="53" t="s">
        <v>209</v>
      </c>
      <c r="F42" s="90" t="s">
        <v>208</v>
      </c>
      <c r="G42" s="86" t="s">
        <v>210</v>
      </c>
    </row>
    <row r="43" spans="1:10" x14ac:dyDescent="0.3">
      <c r="A43" s="63" t="s">
        <v>15</v>
      </c>
      <c r="B43" s="68">
        <v>125009126</v>
      </c>
      <c r="C43" s="91">
        <v>3.6530612244897958</v>
      </c>
      <c r="D43" s="58">
        <v>179</v>
      </c>
      <c r="E43" s="85">
        <v>443</v>
      </c>
      <c r="F43" s="85">
        <v>20</v>
      </c>
      <c r="G43" s="87">
        <v>15859.400000000001</v>
      </c>
      <c r="H43" s="3" t="s">
        <v>236</v>
      </c>
    </row>
    <row r="44" spans="1:10" x14ac:dyDescent="0.3">
      <c r="A44" s="64" t="s">
        <v>15</v>
      </c>
      <c r="B44" s="69">
        <v>124999598</v>
      </c>
      <c r="C44" s="92">
        <v>4.3265306122448983</v>
      </c>
      <c r="D44" s="45">
        <v>212</v>
      </c>
      <c r="E44" s="84">
        <v>429</v>
      </c>
      <c r="F44" s="84">
        <v>17</v>
      </c>
      <c r="G44" s="88">
        <v>15461.160000000002</v>
      </c>
      <c r="H44" s="3" t="s">
        <v>239</v>
      </c>
    </row>
    <row r="45" spans="1:10" x14ac:dyDescent="0.3">
      <c r="A45" s="64" t="s">
        <v>15</v>
      </c>
      <c r="B45" s="69">
        <v>37037197</v>
      </c>
      <c r="C45" s="92">
        <v>3.1020408163265305</v>
      </c>
      <c r="D45" s="45">
        <v>152</v>
      </c>
      <c r="E45" s="84">
        <v>392</v>
      </c>
      <c r="F45" s="84">
        <v>20</v>
      </c>
      <c r="G45" s="88">
        <v>11916.800000000001</v>
      </c>
      <c r="H45" s="3" t="s">
        <v>238</v>
      </c>
    </row>
    <row r="46" spans="1:10" ht="15" thickBot="1" x14ac:dyDescent="0.35">
      <c r="A46" s="64" t="s">
        <v>15</v>
      </c>
      <c r="B46" s="100">
        <v>40804552</v>
      </c>
      <c r="C46" s="102">
        <v>2.5306122448979593</v>
      </c>
      <c r="D46" s="103">
        <v>124</v>
      </c>
      <c r="E46" s="104">
        <v>826</v>
      </c>
      <c r="F46" s="104">
        <v>4</v>
      </c>
      <c r="G46" s="105">
        <v>4096.96</v>
      </c>
      <c r="H46" s="3" t="s">
        <v>235</v>
      </c>
    </row>
    <row r="47" spans="1:10" ht="15" thickBot="1" x14ac:dyDescent="0.35">
      <c r="A47" s="64" t="s">
        <v>41</v>
      </c>
      <c r="B47" s="98">
        <v>74777410</v>
      </c>
      <c r="C47" s="92">
        <v>54.142857142857146</v>
      </c>
      <c r="D47" s="45">
        <v>2653</v>
      </c>
      <c r="E47" s="84">
        <v>1149</v>
      </c>
      <c r="F47" s="84">
        <v>16</v>
      </c>
      <c r="G47" s="88">
        <v>487727.52</v>
      </c>
      <c r="H47" s="3" t="s">
        <v>232</v>
      </c>
    </row>
    <row r="48" spans="1:10" ht="15" thickBot="1" x14ac:dyDescent="0.35">
      <c r="A48" s="64" t="s">
        <v>46</v>
      </c>
      <c r="B48" s="98">
        <v>125107271</v>
      </c>
      <c r="C48" s="92">
        <v>34.122448979591837</v>
      </c>
      <c r="D48" s="45">
        <v>1672</v>
      </c>
      <c r="E48" s="84">
        <v>1449</v>
      </c>
      <c r="F48" s="84">
        <v>20</v>
      </c>
      <c r="G48" s="88">
        <v>484545.60000000003</v>
      </c>
      <c r="H48" s="3" t="s">
        <v>232</v>
      </c>
    </row>
    <row r="49" spans="1:8" ht="15" thickBot="1" x14ac:dyDescent="0.35">
      <c r="A49" s="64" t="s">
        <v>26</v>
      </c>
      <c r="B49" s="98">
        <v>30000544</v>
      </c>
      <c r="C49" s="92">
        <v>71.857142857142861</v>
      </c>
      <c r="D49" s="45">
        <v>3521</v>
      </c>
      <c r="E49" s="84">
        <v>449</v>
      </c>
      <c r="F49" s="84">
        <v>20</v>
      </c>
      <c r="G49" s="88">
        <v>316185.80000000005</v>
      </c>
      <c r="H49" s="3" t="s">
        <v>233</v>
      </c>
    </row>
    <row r="50" spans="1:8" ht="15" thickBot="1" x14ac:dyDescent="0.35">
      <c r="A50" s="64" t="s">
        <v>44</v>
      </c>
      <c r="B50" s="98">
        <v>119455661</v>
      </c>
      <c r="C50" s="92">
        <v>30.102040816326532</v>
      </c>
      <c r="D50" s="45">
        <v>1475</v>
      </c>
      <c r="E50" s="84">
        <v>931</v>
      </c>
      <c r="F50" s="84">
        <v>20</v>
      </c>
      <c r="G50" s="88">
        <v>274645</v>
      </c>
      <c r="H50" s="3" t="s">
        <v>232</v>
      </c>
    </row>
    <row r="51" spans="1:8" ht="15" thickBot="1" x14ac:dyDescent="0.35">
      <c r="A51" s="64" t="s">
        <v>32</v>
      </c>
      <c r="B51" s="67">
        <v>34077430</v>
      </c>
      <c r="C51" s="92">
        <v>17.836734693877553</v>
      </c>
      <c r="D51" s="45">
        <v>874</v>
      </c>
      <c r="E51" s="84">
        <v>1086</v>
      </c>
      <c r="F51" s="84">
        <v>17</v>
      </c>
      <c r="G51" s="88">
        <v>161357.88</v>
      </c>
      <c r="H51" s="3" t="s">
        <v>237</v>
      </c>
    </row>
    <row r="52" spans="1:8" ht="15" thickBot="1" x14ac:dyDescent="0.35">
      <c r="A52" s="64" t="s">
        <v>35</v>
      </c>
      <c r="B52" s="67">
        <v>125076596</v>
      </c>
      <c r="C52" s="92">
        <v>7.7142857142857144</v>
      </c>
      <c r="D52" s="45">
        <v>378</v>
      </c>
      <c r="E52" s="84">
        <v>1849</v>
      </c>
      <c r="F52" s="84">
        <v>16</v>
      </c>
      <c r="G52" s="88">
        <v>111827.52</v>
      </c>
      <c r="H52" s="3" t="s">
        <v>240</v>
      </c>
    </row>
    <row r="53" spans="1:8" ht="15" thickBot="1" x14ac:dyDescent="0.35">
      <c r="A53" s="64" t="s">
        <v>3</v>
      </c>
      <c r="B53" s="67">
        <v>66984637</v>
      </c>
      <c r="C53" s="92">
        <v>21.387755102040817</v>
      </c>
      <c r="D53" s="45">
        <v>1048</v>
      </c>
      <c r="E53" s="84">
        <v>859</v>
      </c>
      <c r="F53" s="84">
        <v>12</v>
      </c>
      <c r="G53" s="88">
        <v>108027.84</v>
      </c>
      <c r="H53" s="3" t="s">
        <v>240</v>
      </c>
    </row>
    <row r="54" spans="1:8" ht="15" thickBot="1" x14ac:dyDescent="0.35">
      <c r="A54" s="64" t="s">
        <v>9</v>
      </c>
      <c r="B54" s="67">
        <v>38452576</v>
      </c>
      <c r="C54" s="92">
        <v>21.530612244897959</v>
      </c>
      <c r="D54" s="45">
        <v>1055</v>
      </c>
      <c r="E54" s="84">
        <v>308</v>
      </c>
      <c r="F54" s="84">
        <v>16</v>
      </c>
      <c r="G54" s="88">
        <v>51990.400000000001</v>
      </c>
      <c r="H54" s="3" t="s">
        <v>245</v>
      </c>
    </row>
    <row r="55" spans="1:8" ht="15" thickBot="1" x14ac:dyDescent="0.35">
      <c r="A55" s="64" t="s">
        <v>51</v>
      </c>
      <c r="B55" s="67">
        <v>120924563</v>
      </c>
      <c r="C55" s="92">
        <v>2.8571428571428572</v>
      </c>
      <c r="D55" s="45">
        <v>140</v>
      </c>
      <c r="E55" s="84">
        <v>1334</v>
      </c>
      <c r="F55" s="84">
        <v>20</v>
      </c>
      <c r="G55" s="88">
        <v>37352</v>
      </c>
      <c r="H55" s="3" t="s">
        <v>241</v>
      </c>
    </row>
    <row r="56" spans="1:8" ht="15" thickBot="1" x14ac:dyDescent="0.35">
      <c r="A56" s="64" t="s">
        <v>48</v>
      </c>
      <c r="B56" s="67">
        <v>139344402</v>
      </c>
      <c r="C56" s="92">
        <v>2.2448979591836733</v>
      </c>
      <c r="D56" s="45">
        <v>110</v>
      </c>
      <c r="E56" s="84">
        <v>1426</v>
      </c>
      <c r="F56" s="84">
        <v>17</v>
      </c>
      <c r="G56" s="88">
        <v>26666.2</v>
      </c>
      <c r="H56" s="3" t="s">
        <v>242</v>
      </c>
    </row>
    <row r="57" spans="1:8" ht="15" thickBot="1" x14ac:dyDescent="0.35">
      <c r="A57" s="64" t="s">
        <v>29</v>
      </c>
      <c r="B57" s="67">
        <v>45484534</v>
      </c>
      <c r="C57" s="92">
        <v>4.1632653061224492</v>
      </c>
      <c r="D57" s="45">
        <v>204</v>
      </c>
      <c r="E57" s="84">
        <v>427</v>
      </c>
      <c r="F57" s="84">
        <v>20</v>
      </c>
      <c r="G57" s="88">
        <v>17421.600000000002</v>
      </c>
      <c r="H57" s="3" t="s">
        <v>243</v>
      </c>
    </row>
    <row r="58" spans="1:8" ht="15" thickBot="1" x14ac:dyDescent="0.35">
      <c r="A58" s="64" t="s">
        <v>6</v>
      </c>
      <c r="B58" s="67">
        <v>106068488</v>
      </c>
      <c r="C58" s="92">
        <v>3.8775510204081631</v>
      </c>
      <c r="D58" s="45">
        <v>190</v>
      </c>
      <c r="E58" s="84">
        <v>445</v>
      </c>
      <c r="F58" s="84">
        <v>14</v>
      </c>
      <c r="G58" s="88">
        <v>11837.000000000002</v>
      </c>
      <c r="H58" s="3" t="s">
        <v>244</v>
      </c>
    </row>
    <row r="59" spans="1:8" ht="15" thickBot="1" x14ac:dyDescent="0.35">
      <c r="A59" s="64" t="s">
        <v>38</v>
      </c>
      <c r="B59" s="101">
        <v>72698635</v>
      </c>
      <c r="C59" s="102">
        <v>0.26530612244897961</v>
      </c>
      <c r="D59" s="103">
        <v>13</v>
      </c>
      <c r="E59" s="104">
        <v>2069</v>
      </c>
      <c r="F59" s="104">
        <v>30</v>
      </c>
      <c r="G59" s="105">
        <v>8069.0999999999995</v>
      </c>
      <c r="H59" s="3" t="s">
        <v>234</v>
      </c>
    </row>
    <row r="60" spans="1:8" ht="15" thickBot="1" x14ac:dyDescent="0.35">
      <c r="A60" s="64" t="s">
        <v>21</v>
      </c>
      <c r="B60" s="101">
        <v>38580159</v>
      </c>
      <c r="C60" s="102">
        <v>1.5510204081632653</v>
      </c>
      <c r="D60" s="103">
        <v>76</v>
      </c>
      <c r="E60" s="104">
        <v>358</v>
      </c>
      <c r="F60" s="104">
        <v>15</v>
      </c>
      <c r="G60" s="105">
        <v>4081.2</v>
      </c>
      <c r="H60" s="3" t="s">
        <v>231</v>
      </c>
    </row>
    <row r="61" spans="1:8" ht="15" thickBot="1" x14ac:dyDescent="0.35">
      <c r="A61" s="65" t="s">
        <v>12</v>
      </c>
      <c r="B61" s="101">
        <v>39319610</v>
      </c>
      <c r="C61" s="106">
        <v>0.22448979591836735</v>
      </c>
      <c r="D61" s="107">
        <v>11</v>
      </c>
      <c r="E61" s="108">
        <v>409</v>
      </c>
      <c r="F61" s="108">
        <v>25</v>
      </c>
      <c r="G61" s="109">
        <v>1124.75</v>
      </c>
      <c r="H61" s="3" t="s">
        <v>230</v>
      </c>
    </row>
    <row r="62" spans="1:8" ht="15" thickBot="1" x14ac:dyDescent="0.35"/>
    <row r="63" spans="1:8" ht="15" thickBot="1" x14ac:dyDescent="0.35">
      <c r="A63" s="97" t="s">
        <v>215</v>
      </c>
    </row>
    <row r="64" spans="1:8" x14ac:dyDescent="0.3">
      <c r="A64" s="93" t="s">
        <v>214</v>
      </c>
      <c r="B64" s="118" t="s">
        <v>221</v>
      </c>
      <c r="C64" s="118"/>
      <c r="D64" s="119"/>
    </row>
    <row r="65" spans="1:10" x14ac:dyDescent="0.3">
      <c r="A65" s="94" t="s">
        <v>216</v>
      </c>
      <c r="B65" s="116" t="s">
        <v>220</v>
      </c>
      <c r="C65" s="116"/>
      <c r="D65" s="117"/>
    </row>
    <row r="66" spans="1:10" x14ac:dyDescent="0.3">
      <c r="A66" s="95" t="s">
        <v>224</v>
      </c>
      <c r="B66" s="127" t="s">
        <v>217</v>
      </c>
      <c r="C66" s="127"/>
      <c r="D66" s="128"/>
    </row>
    <row r="67" spans="1:10" x14ac:dyDescent="0.3">
      <c r="A67" s="82"/>
      <c r="B67" s="129" t="s">
        <v>222</v>
      </c>
      <c r="C67" s="129"/>
      <c r="D67" s="130"/>
    </row>
    <row r="68" spans="1:10" x14ac:dyDescent="0.3">
      <c r="A68" s="96" t="s">
        <v>225</v>
      </c>
      <c r="B68" s="127" t="s">
        <v>218</v>
      </c>
      <c r="C68" s="127"/>
      <c r="D68" s="128"/>
    </row>
    <row r="69" spans="1:10" ht="15" thickBot="1" x14ac:dyDescent="0.35">
      <c r="A69" s="83"/>
      <c r="B69" s="125" t="s">
        <v>219</v>
      </c>
      <c r="C69" s="125"/>
      <c r="D69" s="126"/>
    </row>
    <row r="71" spans="1:10" ht="18" x14ac:dyDescent="0.35">
      <c r="A71" s="112" t="s">
        <v>227</v>
      </c>
      <c r="B71" s="113"/>
      <c r="C71" s="113"/>
      <c r="D71" s="113"/>
      <c r="E71" s="113"/>
      <c r="F71" s="113"/>
      <c r="G71" s="113"/>
      <c r="H71" s="113"/>
      <c r="J71" s="111" t="s">
        <v>247</v>
      </c>
    </row>
    <row r="72" spans="1:10" x14ac:dyDescent="0.3">
      <c r="A72" s="113"/>
      <c r="B72" s="113"/>
      <c r="C72" s="113"/>
      <c r="D72" s="113"/>
      <c r="E72" s="113"/>
      <c r="F72" s="113"/>
      <c r="G72" s="113"/>
      <c r="H72" s="113"/>
    </row>
    <row r="73" spans="1:10" x14ac:dyDescent="0.3">
      <c r="A73" s="113"/>
      <c r="B73" s="113"/>
      <c r="C73" s="113"/>
      <c r="D73" s="113"/>
      <c r="E73" s="113"/>
      <c r="F73" s="113"/>
      <c r="G73" s="113"/>
      <c r="H73" s="113"/>
    </row>
    <row r="74" spans="1:10" x14ac:dyDescent="0.3">
      <c r="A74" s="113"/>
      <c r="B74" s="113"/>
      <c r="C74" s="113"/>
      <c r="D74" s="113"/>
      <c r="E74" s="113"/>
      <c r="F74" s="113"/>
      <c r="G74" s="113"/>
      <c r="H74" s="113"/>
    </row>
    <row r="75" spans="1:10" x14ac:dyDescent="0.3">
      <c r="A75" s="113"/>
      <c r="B75" s="113"/>
      <c r="C75" s="113"/>
      <c r="D75" s="113"/>
      <c r="E75" s="113"/>
      <c r="F75" s="113"/>
      <c r="G75" s="113"/>
      <c r="H75" s="113"/>
    </row>
    <row r="76" spans="1:10" ht="16.8" customHeight="1" x14ac:dyDescent="0.3">
      <c r="A76" s="113"/>
      <c r="B76" s="113"/>
      <c r="C76" s="113"/>
      <c r="D76" s="113"/>
      <c r="E76" s="113"/>
      <c r="F76" s="113"/>
      <c r="G76" s="113"/>
      <c r="H76" s="113"/>
    </row>
    <row r="78" spans="1:10" ht="19.8" customHeight="1" x14ac:dyDescent="0.3">
      <c r="A78" s="99" t="s">
        <v>226</v>
      </c>
    </row>
    <row r="79" spans="1:10" ht="14.4" customHeight="1" x14ac:dyDescent="0.3">
      <c r="A79" s="112" t="s">
        <v>228</v>
      </c>
      <c r="B79" s="112"/>
      <c r="C79" s="112"/>
      <c r="D79" s="112"/>
      <c r="E79" s="112"/>
      <c r="F79" s="112"/>
      <c r="G79" s="112"/>
      <c r="H79" s="112"/>
    </row>
    <row r="80" spans="1:10" x14ac:dyDescent="0.3">
      <c r="A80" s="112"/>
      <c r="B80" s="112"/>
      <c r="C80" s="112"/>
      <c r="D80" s="112"/>
      <c r="E80" s="112"/>
      <c r="F80" s="112"/>
      <c r="G80" s="112"/>
      <c r="H80" s="112"/>
    </row>
    <row r="81" spans="1:8" x14ac:dyDescent="0.3">
      <c r="A81" s="112"/>
      <c r="B81" s="112"/>
      <c r="C81" s="112"/>
      <c r="D81" s="112"/>
      <c r="E81" s="112"/>
      <c r="F81" s="112"/>
      <c r="G81" s="112"/>
      <c r="H81" s="112"/>
    </row>
    <row r="82" spans="1:8" x14ac:dyDescent="0.3">
      <c r="A82" s="112"/>
      <c r="B82" s="112"/>
      <c r="C82" s="112"/>
      <c r="D82" s="112"/>
      <c r="E82" s="112"/>
      <c r="F82" s="112"/>
      <c r="G82" s="112"/>
      <c r="H82" s="112"/>
    </row>
    <row r="83" spans="1:8" x14ac:dyDescent="0.3">
      <c r="A83" s="112"/>
      <c r="B83" s="112"/>
      <c r="C83" s="112"/>
      <c r="D83" s="112"/>
      <c r="E83" s="112"/>
      <c r="F83" s="112"/>
      <c r="G83" s="112"/>
      <c r="H83" s="112"/>
    </row>
    <row r="84" spans="1:8" x14ac:dyDescent="0.3">
      <c r="A84" s="112"/>
      <c r="B84" s="112"/>
      <c r="C84" s="112"/>
      <c r="D84" s="112"/>
      <c r="E84" s="112"/>
      <c r="F84" s="112"/>
      <c r="G84" s="112"/>
      <c r="H84" s="112"/>
    </row>
    <row r="85" spans="1:8" x14ac:dyDescent="0.3">
      <c r="A85" s="112"/>
      <c r="B85" s="112"/>
      <c r="C85" s="112"/>
      <c r="D85" s="112"/>
      <c r="E85" s="112"/>
      <c r="F85" s="112"/>
      <c r="G85" s="112"/>
      <c r="H85" s="112"/>
    </row>
    <row r="86" spans="1:8" x14ac:dyDescent="0.3">
      <c r="A86" s="112"/>
      <c r="B86" s="112"/>
      <c r="C86" s="112"/>
      <c r="D86" s="112"/>
      <c r="E86" s="112"/>
      <c r="F86" s="112"/>
      <c r="G86" s="112"/>
      <c r="H86" s="112"/>
    </row>
    <row r="87" spans="1:8" x14ac:dyDescent="0.3">
      <c r="A87" s="112"/>
      <c r="B87" s="112"/>
      <c r="C87" s="112"/>
      <c r="D87" s="112"/>
      <c r="E87" s="112"/>
      <c r="F87" s="112"/>
      <c r="G87" s="112"/>
      <c r="H87" s="112"/>
    </row>
    <row r="88" spans="1:8" x14ac:dyDescent="0.3">
      <c r="A88" s="112"/>
      <c r="B88" s="112"/>
      <c r="C88" s="112"/>
      <c r="D88" s="112"/>
      <c r="E88" s="112"/>
      <c r="F88" s="112"/>
      <c r="G88" s="112"/>
      <c r="H88" s="112"/>
    </row>
    <row r="89" spans="1:8" x14ac:dyDescent="0.3">
      <c r="A89" s="112"/>
      <c r="B89" s="112"/>
      <c r="C89" s="112"/>
      <c r="D89" s="112"/>
      <c r="E89" s="112"/>
      <c r="F89" s="112"/>
      <c r="G89" s="112"/>
      <c r="H89" s="112"/>
    </row>
    <row r="90" spans="1:8" x14ac:dyDescent="0.3">
      <c r="A90" s="112"/>
      <c r="B90" s="112"/>
      <c r="C90" s="112"/>
      <c r="D90" s="112"/>
      <c r="E90" s="112"/>
      <c r="F90" s="112"/>
      <c r="G90" s="112"/>
      <c r="H90" s="112"/>
    </row>
    <row r="91" spans="1:8" x14ac:dyDescent="0.3">
      <c r="A91" s="112"/>
      <c r="B91" s="112"/>
      <c r="C91" s="112"/>
      <c r="D91" s="112"/>
      <c r="E91" s="112"/>
      <c r="F91" s="112"/>
      <c r="G91" s="112"/>
      <c r="H91" s="112"/>
    </row>
    <row r="92" spans="1:8" x14ac:dyDescent="0.3">
      <c r="A92" s="112"/>
      <c r="B92" s="112"/>
      <c r="C92" s="112"/>
      <c r="D92" s="112"/>
      <c r="E92" s="112"/>
      <c r="F92" s="112"/>
      <c r="G92" s="112"/>
      <c r="H92" s="112"/>
    </row>
    <row r="93" spans="1:8" x14ac:dyDescent="0.3">
      <c r="A93" s="112"/>
      <c r="B93" s="112"/>
      <c r="C93" s="112"/>
      <c r="D93" s="112"/>
      <c r="E93" s="112"/>
      <c r="F93" s="112"/>
      <c r="G93" s="112"/>
      <c r="H93" s="112"/>
    </row>
    <row r="94" spans="1:8" x14ac:dyDescent="0.3">
      <c r="A94" s="112"/>
      <c r="B94" s="112"/>
      <c r="C94" s="112"/>
      <c r="D94" s="112"/>
      <c r="E94" s="112"/>
      <c r="F94" s="112"/>
      <c r="G94" s="112"/>
      <c r="H94" s="112"/>
    </row>
    <row r="95" spans="1:8" x14ac:dyDescent="0.3">
      <c r="A95" s="112"/>
      <c r="B95" s="112"/>
      <c r="C95" s="112"/>
      <c r="D95" s="112"/>
      <c r="E95" s="112"/>
      <c r="F95" s="112"/>
      <c r="G95" s="112"/>
      <c r="H95" s="112"/>
    </row>
    <row r="96" spans="1:8" x14ac:dyDescent="0.3">
      <c r="A96" s="112"/>
      <c r="B96" s="112"/>
      <c r="C96" s="112"/>
      <c r="D96" s="112"/>
      <c r="E96" s="112"/>
      <c r="F96" s="112"/>
      <c r="G96" s="112"/>
      <c r="H96" s="112"/>
    </row>
    <row r="97" spans="1:8" x14ac:dyDescent="0.3">
      <c r="A97" s="112"/>
      <c r="B97" s="112"/>
      <c r="C97" s="112"/>
      <c r="D97" s="112"/>
      <c r="E97" s="112"/>
      <c r="F97" s="112"/>
      <c r="G97" s="112"/>
      <c r="H97" s="112"/>
    </row>
    <row r="98" spans="1:8" x14ac:dyDescent="0.3">
      <c r="A98" s="112"/>
      <c r="B98" s="112"/>
      <c r="C98" s="112"/>
      <c r="D98" s="112"/>
      <c r="E98" s="112"/>
      <c r="F98" s="112"/>
      <c r="G98" s="112"/>
      <c r="H98" s="112"/>
    </row>
    <row r="99" spans="1:8" ht="28.8" customHeight="1" x14ac:dyDescent="0.3">
      <c r="A99" s="112" t="s">
        <v>229</v>
      </c>
      <c r="B99" s="112"/>
      <c r="C99" s="112"/>
      <c r="D99" s="112"/>
      <c r="E99" s="112"/>
      <c r="F99" s="112"/>
      <c r="G99" s="112"/>
      <c r="H99" s="112"/>
    </row>
    <row r="100" spans="1:8" x14ac:dyDescent="0.3">
      <c r="A100" s="112"/>
      <c r="B100" s="112"/>
      <c r="C100" s="112"/>
      <c r="D100" s="112"/>
      <c r="E100" s="112"/>
      <c r="F100" s="112"/>
      <c r="G100" s="112"/>
      <c r="H100" s="112"/>
    </row>
    <row r="101" spans="1:8" x14ac:dyDescent="0.3">
      <c r="A101" s="112"/>
      <c r="B101" s="112"/>
      <c r="C101" s="112"/>
      <c r="D101" s="112"/>
      <c r="E101" s="112"/>
      <c r="F101" s="112"/>
      <c r="G101" s="112"/>
      <c r="H101" s="112"/>
    </row>
    <row r="102" spans="1:8" x14ac:dyDescent="0.3">
      <c r="A102" s="112"/>
      <c r="B102" s="112"/>
      <c r="C102" s="112"/>
      <c r="D102" s="112"/>
      <c r="E102" s="112"/>
      <c r="F102" s="112"/>
      <c r="G102" s="112"/>
      <c r="H102" s="112"/>
    </row>
    <row r="103" spans="1:8" x14ac:dyDescent="0.3">
      <c r="A103" s="112"/>
      <c r="B103" s="112"/>
      <c r="C103" s="112"/>
      <c r="D103" s="112"/>
      <c r="E103" s="112"/>
      <c r="F103" s="112"/>
      <c r="G103" s="112"/>
      <c r="H103" s="112"/>
    </row>
    <row r="111" spans="1:8" ht="15" thickBot="1" x14ac:dyDescent="0.35"/>
    <row r="114" ht="15" thickBot="1" x14ac:dyDescent="0.35"/>
    <row r="115" ht="15" thickBot="1" x14ac:dyDescent="0.35"/>
    <row r="119" ht="15" thickBot="1" x14ac:dyDescent="0.35"/>
    <row r="122" ht="15" thickBot="1" x14ac:dyDescent="0.35"/>
    <row r="123" ht="15" thickBot="1" x14ac:dyDescent="0.35"/>
    <row r="127" ht="15" thickBot="1" x14ac:dyDescent="0.35"/>
    <row r="130" ht="15" thickBot="1" x14ac:dyDescent="0.35"/>
    <row r="131" ht="15" thickBot="1" x14ac:dyDescent="0.35"/>
    <row r="135" ht="15" thickBot="1" x14ac:dyDescent="0.35"/>
    <row r="138" ht="15" thickBot="1" x14ac:dyDescent="0.35"/>
    <row r="139" ht="15" thickBot="1" x14ac:dyDescent="0.35"/>
    <row r="143" ht="15" thickBot="1" x14ac:dyDescent="0.35"/>
    <row r="146" ht="15" thickBot="1" x14ac:dyDescent="0.35"/>
    <row r="147" ht="15" thickBot="1" x14ac:dyDescent="0.35"/>
    <row r="151" ht="15" thickBot="1" x14ac:dyDescent="0.35"/>
    <row r="154" ht="15" thickBot="1" x14ac:dyDescent="0.35"/>
    <row r="155" ht="15" thickBot="1" x14ac:dyDescent="0.35"/>
    <row r="159" ht="15" thickBot="1" x14ac:dyDescent="0.35"/>
    <row r="162" ht="15" thickBot="1" x14ac:dyDescent="0.35"/>
    <row r="163" ht="15" thickBot="1" x14ac:dyDescent="0.35"/>
    <row r="167" ht="15" thickBot="1" x14ac:dyDescent="0.35"/>
    <row r="170" ht="15" thickBot="1" x14ac:dyDescent="0.35"/>
    <row r="171" ht="15" thickBot="1" x14ac:dyDescent="0.35"/>
    <row r="175" ht="15" thickBot="1" x14ac:dyDescent="0.35"/>
    <row r="178" ht="15" thickBot="1" x14ac:dyDescent="0.35"/>
    <row r="179" ht="15" thickBot="1" x14ac:dyDescent="0.35"/>
    <row r="183" ht="15" thickBot="1" x14ac:dyDescent="0.35"/>
    <row r="186" ht="15" thickBot="1" x14ac:dyDescent="0.35"/>
    <row r="187" ht="15" thickBot="1" x14ac:dyDescent="0.35"/>
    <row r="191" ht="15" thickBot="1" x14ac:dyDescent="0.35"/>
    <row r="194" ht="15" thickBot="1" x14ac:dyDescent="0.35"/>
  </sheetData>
  <mergeCells count="12">
    <mergeCell ref="J2:Q3"/>
    <mergeCell ref="A2:H3"/>
    <mergeCell ref="A71:H76"/>
    <mergeCell ref="B69:D69"/>
    <mergeCell ref="B68:D68"/>
    <mergeCell ref="B67:D67"/>
    <mergeCell ref="B66:D66"/>
    <mergeCell ref="A79:H98"/>
    <mergeCell ref="A99:H103"/>
    <mergeCell ref="B65:D65"/>
    <mergeCell ref="B64:D64"/>
    <mergeCell ref="A26:J37"/>
  </mergeCells>
  <conditionalFormatting pivot="1" sqref="F43:F61">
    <cfRule type="top10" dxfId="44" priority="7" bottom="1" rank="1"/>
  </conditionalFormatting>
  <conditionalFormatting pivot="1" sqref="F43:F61">
    <cfRule type="top10" dxfId="43" priority="6" rank="3"/>
  </conditionalFormatting>
  <conditionalFormatting pivot="1" sqref="G43:G61">
    <cfRule type="cellIs" dxfId="42" priority="5" operator="greaterThan">
      <formula>100000</formula>
    </cfRule>
  </conditionalFormatting>
  <conditionalFormatting pivot="1" sqref="G43:G61">
    <cfRule type="cellIs" dxfId="41" priority="4" operator="lessThan">
      <formula>5000</formula>
    </cfRule>
  </conditionalFormatting>
  <conditionalFormatting pivot="1" sqref="D43:D61">
    <cfRule type="top10" dxfId="40" priority="3" rank="10"/>
  </conditionalFormatting>
  <conditionalFormatting pivot="1" sqref="E43:E61">
    <cfRule type="top10" dxfId="39" priority="2" rank="10"/>
  </conditionalFormatting>
  <conditionalFormatting pivot="1" sqref="E5:E23">
    <cfRule type="top10" dxfId="38" priority="1" rank="10"/>
  </conditionalFormatting>
  <pageMargins left="0.7" right="0.7" top="0.75" bottom="0.75" header="0.3" footer="0.3"/>
  <pageSetup paperSize="9" orientation="portrait" verticalDpi="0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workbookViewId="0">
      <selection activeCell="N10" sqref="N10"/>
    </sheetView>
  </sheetViews>
  <sheetFormatPr defaultRowHeight="14.4" x14ac:dyDescent="0.3"/>
  <cols>
    <col min="8" max="56" width="5.6640625" bestFit="1" customWidth="1"/>
  </cols>
  <sheetData>
    <row r="1" spans="1:56" ht="57" x14ac:dyDescent="0.3">
      <c r="A1" s="28" t="s">
        <v>0</v>
      </c>
      <c r="B1" s="29" t="s">
        <v>58</v>
      </c>
      <c r="C1" s="29" t="s">
        <v>1</v>
      </c>
      <c r="D1" s="29" t="s">
        <v>2</v>
      </c>
      <c r="E1" s="29" t="s">
        <v>55</v>
      </c>
      <c r="F1" s="29" t="s">
        <v>54</v>
      </c>
      <c r="G1" s="30" t="s">
        <v>123</v>
      </c>
      <c r="H1" s="31" t="s">
        <v>133</v>
      </c>
      <c r="I1" s="31" t="s">
        <v>134</v>
      </c>
      <c r="J1" s="31" t="s">
        <v>135</v>
      </c>
      <c r="K1" s="31" t="s">
        <v>136</v>
      </c>
      <c r="L1" s="31" t="s">
        <v>137</v>
      </c>
      <c r="M1" s="31" t="s">
        <v>138</v>
      </c>
      <c r="N1" s="31" t="s">
        <v>139</v>
      </c>
      <c r="O1" s="31" t="s">
        <v>140</v>
      </c>
      <c r="P1" s="31" t="s">
        <v>141</v>
      </c>
      <c r="Q1" s="31" t="s">
        <v>142</v>
      </c>
      <c r="R1" s="31" t="s">
        <v>143</v>
      </c>
      <c r="S1" s="31" t="s">
        <v>144</v>
      </c>
      <c r="T1" s="31" t="s">
        <v>145</v>
      </c>
      <c r="U1" s="31" t="s">
        <v>146</v>
      </c>
      <c r="V1" s="31" t="s">
        <v>147</v>
      </c>
      <c r="W1" s="31" t="s">
        <v>148</v>
      </c>
      <c r="X1" s="31" t="s">
        <v>149</v>
      </c>
      <c r="Y1" s="31" t="s">
        <v>150</v>
      </c>
      <c r="Z1" s="31" t="s">
        <v>151</v>
      </c>
      <c r="AA1" s="31" t="s">
        <v>152</v>
      </c>
      <c r="AB1" s="31" t="s">
        <v>153</v>
      </c>
      <c r="AC1" s="31" t="s">
        <v>154</v>
      </c>
      <c r="AD1" s="31" t="s">
        <v>155</v>
      </c>
      <c r="AE1" s="31" t="s">
        <v>156</v>
      </c>
      <c r="AF1" s="31" t="s">
        <v>157</v>
      </c>
      <c r="AG1" s="31" t="s">
        <v>158</v>
      </c>
      <c r="AH1" s="31" t="s">
        <v>159</v>
      </c>
      <c r="AI1" s="31" t="s">
        <v>160</v>
      </c>
      <c r="AJ1" s="31" t="s">
        <v>161</v>
      </c>
      <c r="AK1" s="31" t="s">
        <v>162</v>
      </c>
      <c r="AL1" s="31" t="s">
        <v>163</v>
      </c>
      <c r="AM1" s="31" t="s">
        <v>164</v>
      </c>
      <c r="AN1" s="31" t="s">
        <v>165</v>
      </c>
      <c r="AO1" s="31" t="s">
        <v>166</v>
      </c>
      <c r="AP1" s="31" t="s">
        <v>167</v>
      </c>
      <c r="AQ1" s="31" t="s">
        <v>168</v>
      </c>
      <c r="AR1" s="31" t="s">
        <v>169</v>
      </c>
      <c r="AS1" s="31" t="s">
        <v>170</v>
      </c>
      <c r="AT1" s="31" t="s">
        <v>171</v>
      </c>
      <c r="AU1" s="31" t="s">
        <v>172</v>
      </c>
      <c r="AV1" s="31" t="s">
        <v>173</v>
      </c>
      <c r="AW1" s="31" t="s">
        <v>174</v>
      </c>
      <c r="AX1" s="31" t="s">
        <v>175</v>
      </c>
      <c r="AY1" s="31" t="s">
        <v>176</v>
      </c>
      <c r="AZ1" s="31" t="s">
        <v>177</v>
      </c>
      <c r="BA1" s="31" t="s">
        <v>178</v>
      </c>
      <c r="BB1" s="31" t="s">
        <v>179</v>
      </c>
      <c r="BC1" s="31" t="s">
        <v>180</v>
      </c>
      <c r="BD1" s="32" t="s">
        <v>181</v>
      </c>
    </row>
    <row r="2" spans="1:56" x14ac:dyDescent="0.3">
      <c r="A2" s="9" t="s">
        <v>3</v>
      </c>
      <c r="B2" s="1">
        <v>66984637</v>
      </c>
      <c r="C2" s="1" t="s">
        <v>4</v>
      </c>
      <c r="D2" s="1" t="s">
        <v>5</v>
      </c>
      <c r="E2" s="1" t="s">
        <v>60</v>
      </c>
      <c r="F2" s="1">
        <v>859</v>
      </c>
      <c r="G2" s="1">
        <v>12</v>
      </c>
      <c r="H2" s="1">
        <v>35</v>
      </c>
      <c r="I2" s="1">
        <v>15</v>
      </c>
      <c r="J2" s="1">
        <v>21</v>
      </c>
      <c r="K2" s="1">
        <v>24</v>
      </c>
      <c r="L2" s="1">
        <v>28</v>
      </c>
      <c r="M2" s="1">
        <v>19</v>
      </c>
      <c r="N2" s="1">
        <v>25</v>
      </c>
      <c r="O2" s="1">
        <v>25</v>
      </c>
      <c r="P2" s="1">
        <v>15</v>
      </c>
      <c r="Q2" s="1">
        <v>21</v>
      </c>
      <c r="R2" s="1">
        <v>23</v>
      </c>
      <c r="S2" s="1">
        <v>12</v>
      </c>
      <c r="T2" s="1">
        <v>11</v>
      </c>
      <c r="U2" s="1">
        <v>12</v>
      </c>
      <c r="V2" s="1">
        <v>12</v>
      </c>
      <c r="W2" s="1">
        <v>18</v>
      </c>
      <c r="X2" s="1">
        <v>17</v>
      </c>
      <c r="Y2" s="1">
        <v>22</v>
      </c>
      <c r="Z2" s="1">
        <v>25</v>
      </c>
      <c r="AA2" s="1">
        <v>29</v>
      </c>
      <c r="AB2" s="1">
        <v>25</v>
      </c>
      <c r="AC2" s="1">
        <v>17</v>
      </c>
      <c r="AD2" s="1">
        <v>16</v>
      </c>
      <c r="AE2" s="1">
        <v>20</v>
      </c>
      <c r="AF2" s="1">
        <v>14</v>
      </c>
      <c r="AG2" s="1">
        <v>15</v>
      </c>
      <c r="AH2" s="1">
        <v>13</v>
      </c>
      <c r="AI2" s="1">
        <v>14</v>
      </c>
      <c r="AJ2" s="1">
        <v>17</v>
      </c>
      <c r="AK2" s="1">
        <v>12</v>
      </c>
      <c r="AL2" s="1">
        <v>8</v>
      </c>
      <c r="AM2" s="1">
        <v>12</v>
      </c>
      <c r="AN2" s="1">
        <v>15</v>
      </c>
      <c r="AO2" s="1">
        <v>25</v>
      </c>
      <c r="AP2" s="1">
        <v>25</v>
      </c>
      <c r="AQ2" s="1">
        <v>26</v>
      </c>
      <c r="AR2" s="1">
        <v>25</v>
      </c>
      <c r="AS2" s="1">
        <v>31</v>
      </c>
      <c r="AT2" s="1">
        <v>36</v>
      </c>
      <c r="AU2" s="1">
        <v>22</v>
      </c>
      <c r="AV2" s="1">
        <v>14</v>
      </c>
      <c r="AW2" s="1">
        <v>29</v>
      </c>
      <c r="AX2" s="1">
        <v>38</v>
      </c>
      <c r="AY2" s="1">
        <v>31</v>
      </c>
      <c r="AZ2" s="1">
        <v>26</v>
      </c>
      <c r="BA2" s="1">
        <v>37</v>
      </c>
      <c r="BB2" s="1">
        <v>35</v>
      </c>
      <c r="BC2" s="1">
        <v>25</v>
      </c>
      <c r="BD2" s="10">
        <v>16</v>
      </c>
    </row>
    <row r="3" spans="1:56" x14ac:dyDescent="0.3">
      <c r="A3" s="9" t="s">
        <v>6</v>
      </c>
      <c r="B3" s="1">
        <v>106068488</v>
      </c>
      <c r="C3" s="1" t="s">
        <v>7</v>
      </c>
      <c r="D3" s="1" t="s">
        <v>8</v>
      </c>
      <c r="E3" s="1" t="s">
        <v>61</v>
      </c>
      <c r="F3" s="1">
        <v>445</v>
      </c>
      <c r="G3" s="1">
        <v>14</v>
      </c>
      <c r="H3" s="1">
        <v>5</v>
      </c>
      <c r="I3" s="1">
        <v>5</v>
      </c>
      <c r="J3" s="1">
        <v>3</v>
      </c>
      <c r="K3" s="1">
        <v>1</v>
      </c>
      <c r="L3" s="1">
        <v>0</v>
      </c>
      <c r="M3" s="1">
        <v>3</v>
      </c>
      <c r="N3" s="1">
        <v>3</v>
      </c>
      <c r="O3" s="1">
        <v>2</v>
      </c>
      <c r="P3" s="1">
        <v>2</v>
      </c>
      <c r="Q3" s="1">
        <v>2</v>
      </c>
      <c r="R3" s="1">
        <v>1</v>
      </c>
      <c r="S3" s="1">
        <v>4</v>
      </c>
      <c r="T3" s="1">
        <v>2</v>
      </c>
      <c r="U3" s="1">
        <v>2</v>
      </c>
      <c r="V3" s="1">
        <v>3</v>
      </c>
      <c r="W3" s="1">
        <v>4</v>
      </c>
      <c r="X3" s="1">
        <v>5</v>
      </c>
      <c r="Y3" s="1">
        <v>5</v>
      </c>
      <c r="Z3" s="1">
        <v>5</v>
      </c>
      <c r="AA3" s="1">
        <v>2</v>
      </c>
      <c r="AB3" s="1">
        <v>2</v>
      </c>
      <c r="AC3" s="1">
        <v>1</v>
      </c>
      <c r="AD3" s="1">
        <v>3</v>
      </c>
      <c r="AE3" s="1">
        <v>0</v>
      </c>
      <c r="AF3" s="1">
        <v>1</v>
      </c>
      <c r="AG3" s="1">
        <v>3</v>
      </c>
      <c r="AH3" s="1">
        <v>3</v>
      </c>
      <c r="AI3" s="1">
        <v>2</v>
      </c>
      <c r="AJ3" s="1">
        <v>3</v>
      </c>
      <c r="AK3" s="1">
        <v>3</v>
      </c>
      <c r="AL3" s="1">
        <v>3</v>
      </c>
      <c r="AM3" s="1">
        <v>8</v>
      </c>
      <c r="AN3" s="1">
        <v>5</v>
      </c>
      <c r="AO3" s="1">
        <v>3</v>
      </c>
      <c r="AP3" s="1">
        <v>5</v>
      </c>
      <c r="AQ3" s="1">
        <v>8</v>
      </c>
      <c r="AR3" s="1">
        <v>8</v>
      </c>
      <c r="AS3" s="1">
        <v>6</v>
      </c>
      <c r="AT3" s="1">
        <v>7</v>
      </c>
      <c r="AU3" s="1">
        <v>6</v>
      </c>
      <c r="AV3" s="1">
        <v>8</v>
      </c>
      <c r="AW3" s="1">
        <v>9</v>
      </c>
      <c r="AX3" s="1">
        <v>5</v>
      </c>
      <c r="AY3" s="1">
        <v>3</v>
      </c>
      <c r="AZ3" s="1">
        <v>6</v>
      </c>
      <c r="BA3" s="1">
        <v>5</v>
      </c>
      <c r="BB3" s="1">
        <v>7</v>
      </c>
      <c r="BC3" s="1">
        <v>2</v>
      </c>
      <c r="BD3" s="10">
        <v>6</v>
      </c>
    </row>
    <row r="4" spans="1:56" x14ac:dyDescent="0.3">
      <c r="A4" s="9" t="s">
        <v>9</v>
      </c>
      <c r="B4" s="1">
        <v>38452576</v>
      </c>
      <c r="C4" s="1" t="s">
        <v>10</v>
      </c>
      <c r="D4" s="1" t="s">
        <v>11</v>
      </c>
      <c r="E4" s="1" t="s">
        <v>62</v>
      </c>
      <c r="F4" s="1">
        <v>308</v>
      </c>
      <c r="G4" s="1">
        <v>16</v>
      </c>
      <c r="H4" s="1">
        <v>12</v>
      </c>
      <c r="I4" s="1">
        <v>18</v>
      </c>
      <c r="J4" s="1">
        <v>16</v>
      </c>
      <c r="K4" s="1">
        <v>16</v>
      </c>
      <c r="L4" s="1">
        <v>16</v>
      </c>
      <c r="M4" s="1">
        <v>14</v>
      </c>
      <c r="N4" s="1">
        <v>10</v>
      </c>
      <c r="O4" s="1">
        <v>3</v>
      </c>
      <c r="P4" s="1">
        <v>20</v>
      </c>
      <c r="Q4" s="1">
        <v>21</v>
      </c>
      <c r="R4" s="1">
        <v>31</v>
      </c>
      <c r="S4" s="1">
        <v>11</v>
      </c>
      <c r="T4" s="1">
        <v>12</v>
      </c>
      <c r="U4" s="1">
        <v>9</v>
      </c>
      <c r="V4" s="1">
        <v>16</v>
      </c>
      <c r="W4" s="1">
        <v>19</v>
      </c>
      <c r="X4" s="1">
        <v>10</v>
      </c>
      <c r="Y4" s="1">
        <v>11</v>
      </c>
      <c r="Z4" s="1">
        <v>8</v>
      </c>
      <c r="AA4" s="1">
        <v>13</v>
      </c>
      <c r="AB4" s="1">
        <v>16</v>
      </c>
      <c r="AC4" s="1">
        <v>8</v>
      </c>
      <c r="AD4" s="1">
        <v>17</v>
      </c>
      <c r="AE4" s="1">
        <v>17</v>
      </c>
      <c r="AF4" s="1">
        <v>24</v>
      </c>
      <c r="AG4" s="1">
        <v>17</v>
      </c>
      <c r="AH4" s="1">
        <v>18</v>
      </c>
      <c r="AI4" s="1">
        <v>7</v>
      </c>
      <c r="AJ4" s="1">
        <v>20</v>
      </c>
      <c r="AK4" s="1">
        <v>20</v>
      </c>
      <c r="AL4" s="1">
        <v>13</v>
      </c>
      <c r="AM4" s="1">
        <v>29</v>
      </c>
      <c r="AN4" s="1">
        <v>28</v>
      </c>
      <c r="AO4" s="1">
        <v>39</v>
      </c>
      <c r="AP4" s="1">
        <v>18</v>
      </c>
      <c r="AQ4" s="1">
        <v>22</v>
      </c>
      <c r="AR4" s="1">
        <v>24</v>
      </c>
      <c r="AS4" s="1">
        <v>26</v>
      </c>
      <c r="AT4" s="1">
        <v>24</v>
      </c>
      <c r="AU4" s="1">
        <v>31</v>
      </c>
      <c r="AV4" s="1">
        <v>28</v>
      </c>
      <c r="AW4" s="1">
        <v>50</v>
      </c>
      <c r="AX4" s="1">
        <v>29</v>
      </c>
      <c r="AY4" s="1">
        <v>39</v>
      </c>
      <c r="AZ4" s="1">
        <v>38</v>
      </c>
      <c r="BA4" s="1">
        <v>36</v>
      </c>
      <c r="BB4" s="1">
        <v>59</v>
      </c>
      <c r="BC4" s="1">
        <v>36</v>
      </c>
      <c r="BD4" s="10">
        <v>36</v>
      </c>
    </row>
    <row r="5" spans="1:56" x14ac:dyDescent="0.3">
      <c r="A5" s="9" t="s">
        <v>12</v>
      </c>
      <c r="B5" s="1">
        <v>39319610</v>
      </c>
      <c r="C5" s="1" t="s">
        <v>13</v>
      </c>
      <c r="D5" s="1" t="s">
        <v>14</v>
      </c>
      <c r="E5" s="1" t="s">
        <v>63</v>
      </c>
      <c r="F5" s="1">
        <v>409</v>
      </c>
      <c r="G5" s="1">
        <v>25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1</v>
      </c>
      <c r="AY5" s="1">
        <v>0</v>
      </c>
      <c r="AZ5" s="1">
        <v>1</v>
      </c>
      <c r="BA5" s="1">
        <v>0</v>
      </c>
      <c r="BB5" s="1">
        <v>0</v>
      </c>
      <c r="BC5" s="1">
        <v>2</v>
      </c>
      <c r="BD5" s="10">
        <v>1</v>
      </c>
    </row>
    <row r="6" spans="1:56" x14ac:dyDescent="0.3">
      <c r="A6" s="9" t="s">
        <v>15</v>
      </c>
      <c r="B6" s="1">
        <v>37037197</v>
      </c>
      <c r="C6" s="1" t="s">
        <v>16</v>
      </c>
      <c r="D6" s="1" t="s">
        <v>17</v>
      </c>
      <c r="E6" s="1" t="s">
        <v>64</v>
      </c>
      <c r="F6" s="1">
        <v>392</v>
      </c>
      <c r="G6" s="1">
        <v>20</v>
      </c>
      <c r="H6" s="1">
        <v>6</v>
      </c>
      <c r="I6" s="1">
        <v>8</v>
      </c>
      <c r="J6" s="1">
        <v>4</v>
      </c>
      <c r="K6" s="1">
        <v>4</v>
      </c>
      <c r="L6" s="1">
        <v>8</v>
      </c>
      <c r="M6" s="1">
        <v>6</v>
      </c>
      <c r="N6" s="1">
        <v>8</v>
      </c>
      <c r="O6" s="1">
        <v>0</v>
      </c>
      <c r="P6" s="1">
        <v>4</v>
      </c>
      <c r="Q6" s="1">
        <v>14</v>
      </c>
      <c r="R6" s="1">
        <v>2</v>
      </c>
      <c r="S6" s="1">
        <v>4</v>
      </c>
      <c r="T6" s="1">
        <v>6</v>
      </c>
      <c r="U6" s="1">
        <v>12</v>
      </c>
      <c r="V6" s="1">
        <v>0</v>
      </c>
      <c r="W6" s="1">
        <v>4</v>
      </c>
      <c r="X6" s="1">
        <v>10</v>
      </c>
      <c r="Y6" s="1">
        <v>6</v>
      </c>
      <c r="Z6" s="1">
        <v>4</v>
      </c>
      <c r="AA6" s="1">
        <v>6</v>
      </c>
      <c r="AB6" s="1">
        <v>2</v>
      </c>
      <c r="AC6" s="1">
        <v>2</v>
      </c>
      <c r="AD6" s="1">
        <v>2</v>
      </c>
      <c r="AE6" s="1">
        <v>2</v>
      </c>
      <c r="AF6" s="1">
        <v>4</v>
      </c>
      <c r="AG6" s="1">
        <v>2</v>
      </c>
      <c r="AH6" s="1">
        <v>0</v>
      </c>
      <c r="AI6" s="1">
        <v>2</v>
      </c>
      <c r="AJ6" s="1">
        <v>0</v>
      </c>
      <c r="AK6" s="1">
        <v>0</v>
      </c>
      <c r="AL6" s="1">
        <v>2</v>
      </c>
      <c r="AM6" s="1">
        <v>0</v>
      </c>
      <c r="AN6" s="1">
        <v>0</v>
      </c>
      <c r="AO6" s="1">
        <v>0</v>
      </c>
      <c r="AP6" s="1">
        <v>0</v>
      </c>
      <c r="AQ6" s="1">
        <v>2</v>
      </c>
      <c r="AR6" s="1">
        <v>0</v>
      </c>
      <c r="AS6" s="1">
        <v>0</v>
      </c>
      <c r="AT6" s="1">
        <v>0</v>
      </c>
      <c r="AU6" s="1">
        <v>0</v>
      </c>
      <c r="AV6" s="1">
        <v>2</v>
      </c>
      <c r="AW6" s="1">
        <v>0</v>
      </c>
      <c r="AX6" s="1">
        <v>4</v>
      </c>
      <c r="AY6" s="1">
        <v>2</v>
      </c>
      <c r="AZ6" s="1">
        <v>0</v>
      </c>
      <c r="BA6" s="1">
        <v>2</v>
      </c>
      <c r="BB6" s="1">
        <v>4</v>
      </c>
      <c r="BC6" s="1">
        <v>2</v>
      </c>
      <c r="BD6" s="10">
        <v>0</v>
      </c>
    </row>
    <row r="7" spans="1:56" x14ac:dyDescent="0.3">
      <c r="A7" s="9" t="s">
        <v>15</v>
      </c>
      <c r="B7" s="1">
        <v>125009126</v>
      </c>
      <c r="C7" s="1" t="s">
        <v>18</v>
      </c>
      <c r="D7" s="1" t="s">
        <v>19</v>
      </c>
      <c r="E7" s="1" t="s">
        <v>65</v>
      </c>
      <c r="F7" s="1">
        <v>443</v>
      </c>
      <c r="G7" s="1">
        <v>20</v>
      </c>
      <c r="H7" s="1">
        <v>3</v>
      </c>
      <c r="I7" s="1">
        <v>5</v>
      </c>
      <c r="J7" s="1">
        <v>6</v>
      </c>
      <c r="K7" s="1">
        <v>2</v>
      </c>
      <c r="L7" s="1">
        <v>6</v>
      </c>
      <c r="M7" s="1">
        <v>7</v>
      </c>
      <c r="N7" s="1">
        <v>16</v>
      </c>
      <c r="O7" s="1">
        <v>9</v>
      </c>
      <c r="P7" s="1">
        <v>8</v>
      </c>
      <c r="Q7" s="1">
        <v>8</v>
      </c>
      <c r="R7" s="1">
        <v>11</v>
      </c>
      <c r="S7" s="1">
        <v>9</v>
      </c>
      <c r="T7" s="1">
        <v>1</v>
      </c>
      <c r="U7" s="1">
        <v>5</v>
      </c>
      <c r="V7" s="1">
        <v>7</v>
      </c>
      <c r="W7" s="1">
        <v>3</v>
      </c>
      <c r="X7" s="1">
        <v>6</v>
      </c>
      <c r="Y7" s="1">
        <v>8</v>
      </c>
      <c r="Z7" s="1">
        <v>1</v>
      </c>
      <c r="AA7" s="1">
        <v>3</v>
      </c>
      <c r="AB7" s="1">
        <v>3</v>
      </c>
      <c r="AC7" s="1">
        <v>0</v>
      </c>
      <c r="AD7" s="1">
        <v>1</v>
      </c>
      <c r="AE7" s="1">
        <v>1</v>
      </c>
      <c r="AF7" s="1">
        <v>4</v>
      </c>
      <c r="AG7" s="1">
        <v>3</v>
      </c>
      <c r="AH7" s="1">
        <v>2</v>
      </c>
      <c r="AI7" s="1">
        <v>2</v>
      </c>
      <c r="AJ7" s="1">
        <v>1</v>
      </c>
      <c r="AK7" s="1">
        <v>2</v>
      </c>
      <c r="AL7" s="1">
        <v>0</v>
      </c>
      <c r="AM7" s="1">
        <v>1</v>
      </c>
      <c r="AN7" s="1">
        <v>2</v>
      </c>
      <c r="AO7" s="1">
        <v>4</v>
      </c>
      <c r="AP7" s="1">
        <v>1</v>
      </c>
      <c r="AQ7" s="1">
        <v>0</v>
      </c>
      <c r="AR7" s="1">
        <v>1</v>
      </c>
      <c r="AS7" s="1">
        <v>1</v>
      </c>
      <c r="AT7" s="1">
        <v>2</v>
      </c>
      <c r="AU7" s="1">
        <v>4</v>
      </c>
      <c r="AV7" s="1">
        <v>3</v>
      </c>
      <c r="AW7" s="1">
        <v>5</v>
      </c>
      <c r="AX7" s="1">
        <v>3</v>
      </c>
      <c r="AY7" s="1">
        <v>1</v>
      </c>
      <c r="AZ7" s="1">
        <v>2</v>
      </c>
      <c r="BA7" s="1">
        <v>2</v>
      </c>
      <c r="BB7" s="1">
        <v>1</v>
      </c>
      <c r="BC7" s="1">
        <v>1</v>
      </c>
      <c r="BD7" s="10">
        <v>2</v>
      </c>
    </row>
    <row r="8" spans="1:56" x14ac:dyDescent="0.3">
      <c r="A8" s="9" t="s">
        <v>15</v>
      </c>
      <c r="B8" s="1">
        <v>124999598</v>
      </c>
      <c r="C8" s="1" t="s">
        <v>18</v>
      </c>
      <c r="D8" s="1" t="s">
        <v>20</v>
      </c>
      <c r="E8" s="1" t="s">
        <v>66</v>
      </c>
      <c r="F8" s="1">
        <v>429</v>
      </c>
      <c r="G8" s="1">
        <v>17</v>
      </c>
      <c r="H8" s="1">
        <v>7</v>
      </c>
      <c r="I8" s="1">
        <v>6</v>
      </c>
      <c r="J8" s="1">
        <v>5</v>
      </c>
      <c r="K8" s="1">
        <v>8</v>
      </c>
      <c r="L8" s="1">
        <v>5</v>
      </c>
      <c r="M8" s="1">
        <v>6</v>
      </c>
      <c r="N8" s="1">
        <v>9</v>
      </c>
      <c r="O8" s="1">
        <v>9</v>
      </c>
      <c r="P8" s="1">
        <v>5</v>
      </c>
      <c r="Q8" s="1">
        <v>1</v>
      </c>
      <c r="R8" s="1">
        <v>1</v>
      </c>
      <c r="S8" s="1">
        <v>3</v>
      </c>
      <c r="T8" s="1">
        <v>1</v>
      </c>
      <c r="U8" s="1">
        <v>2</v>
      </c>
      <c r="V8" s="1">
        <v>5</v>
      </c>
      <c r="W8" s="1">
        <v>0</v>
      </c>
      <c r="X8" s="1">
        <v>1</v>
      </c>
      <c r="Y8" s="1">
        <v>1</v>
      </c>
      <c r="Z8" s="1">
        <v>1</v>
      </c>
      <c r="AA8" s="1">
        <v>0</v>
      </c>
      <c r="AB8" s="1">
        <v>2</v>
      </c>
      <c r="AC8" s="1">
        <v>0</v>
      </c>
      <c r="AD8" s="1">
        <v>3</v>
      </c>
      <c r="AE8" s="1">
        <v>4</v>
      </c>
      <c r="AF8" s="1">
        <v>1</v>
      </c>
      <c r="AG8" s="1">
        <v>2</v>
      </c>
      <c r="AH8" s="1">
        <v>2</v>
      </c>
      <c r="AI8" s="1">
        <v>0</v>
      </c>
      <c r="AJ8" s="1">
        <v>1</v>
      </c>
      <c r="AK8" s="1">
        <v>3</v>
      </c>
      <c r="AL8" s="1">
        <v>1</v>
      </c>
      <c r="AM8" s="1">
        <v>1</v>
      </c>
      <c r="AN8" s="1">
        <v>5</v>
      </c>
      <c r="AO8" s="1">
        <v>7</v>
      </c>
      <c r="AP8" s="1">
        <v>1</v>
      </c>
      <c r="AQ8" s="1">
        <v>4</v>
      </c>
      <c r="AR8" s="1">
        <v>5</v>
      </c>
      <c r="AS8" s="1">
        <v>6</v>
      </c>
      <c r="AT8" s="1">
        <v>4</v>
      </c>
      <c r="AU8" s="1">
        <v>9</v>
      </c>
      <c r="AV8" s="1">
        <v>10</v>
      </c>
      <c r="AW8" s="1">
        <v>9</v>
      </c>
      <c r="AX8" s="1">
        <v>9</v>
      </c>
      <c r="AY8" s="1">
        <v>9</v>
      </c>
      <c r="AZ8" s="1">
        <v>6</v>
      </c>
      <c r="BA8" s="1">
        <v>9</v>
      </c>
      <c r="BB8" s="1">
        <v>13</v>
      </c>
      <c r="BC8" s="1">
        <v>6</v>
      </c>
      <c r="BD8" s="10">
        <v>4</v>
      </c>
    </row>
    <row r="9" spans="1:56" x14ac:dyDescent="0.3">
      <c r="A9" s="9" t="s">
        <v>21</v>
      </c>
      <c r="B9" s="1">
        <v>38580159</v>
      </c>
      <c r="C9" s="1" t="s">
        <v>22</v>
      </c>
      <c r="D9" s="1" t="s">
        <v>23</v>
      </c>
      <c r="E9" s="1" t="s">
        <v>67</v>
      </c>
      <c r="F9" s="1">
        <v>358</v>
      </c>
      <c r="G9" s="1">
        <v>15</v>
      </c>
      <c r="H9" s="1">
        <v>1</v>
      </c>
      <c r="I9" s="1">
        <v>3</v>
      </c>
      <c r="J9" s="1">
        <v>4</v>
      </c>
      <c r="K9" s="1">
        <v>0</v>
      </c>
      <c r="L9" s="1">
        <v>5</v>
      </c>
      <c r="M9" s="1">
        <v>2</v>
      </c>
      <c r="N9" s="1">
        <v>0</v>
      </c>
      <c r="O9" s="1">
        <v>6</v>
      </c>
      <c r="P9" s="1">
        <v>0</v>
      </c>
      <c r="Q9" s="1">
        <v>0</v>
      </c>
      <c r="R9" s="1">
        <v>3</v>
      </c>
      <c r="S9" s="1">
        <v>0</v>
      </c>
      <c r="T9" s="1">
        <v>2</v>
      </c>
      <c r="U9" s="1">
        <v>4</v>
      </c>
      <c r="V9" s="1">
        <v>1</v>
      </c>
      <c r="W9" s="1">
        <v>2</v>
      </c>
      <c r="X9" s="1">
        <v>1</v>
      </c>
      <c r="Y9" s="1">
        <v>3</v>
      </c>
      <c r="Z9" s="1">
        <v>0</v>
      </c>
      <c r="AA9" s="1">
        <v>5</v>
      </c>
      <c r="AB9" s="1">
        <v>0</v>
      </c>
      <c r="AC9" s="1">
        <v>2</v>
      </c>
      <c r="AD9" s="1">
        <v>1</v>
      </c>
      <c r="AE9" s="1">
        <v>0</v>
      </c>
      <c r="AF9" s="1">
        <v>0</v>
      </c>
      <c r="AG9" s="1">
        <v>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2</v>
      </c>
      <c r="AN9" s="1">
        <v>0</v>
      </c>
      <c r="AO9" s="1">
        <v>1</v>
      </c>
      <c r="AP9" s="1">
        <v>0</v>
      </c>
      <c r="AQ9" s="1">
        <v>3</v>
      </c>
      <c r="AR9" s="1">
        <v>3</v>
      </c>
      <c r="AS9" s="1">
        <v>0</v>
      </c>
      <c r="AT9" s="1">
        <v>5</v>
      </c>
      <c r="AU9" s="1">
        <v>4</v>
      </c>
      <c r="AV9" s="1">
        <v>0</v>
      </c>
      <c r="AW9" s="1">
        <v>0</v>
      </c>
      <c r="AX9" s="1">
        <v>5</v>
      </c>
      <c r="AY9" s="1">
        <v>0</v>
      </c>
      <c r="AZ9" s="1">
        <v>2</v>
      </c>
      <c r="BA9" s="1">
        <v>0</v>
      </c>
      <c r="BB9" s="1">
        <v>1</v>
      </c>
      <c r="BC9" s="1">
        <v>0</v>
      </c>
      <c r="BD9" s="10">
        <v>1</v>
      </c>
    </row>
    <row r="10" spans="1:56" x14ac:dyDescent="0.3">
      <c r="A10" s="9" t="s">
        <v>15</v>
      </c>
      <c r="B10" s="1">
        <v>40804552</v>
      </c>
      <c r="C10" s="1" t="s">
        <v>24</v>
      </c>
      <c r="D10" s="1" t="s">
        <v>25</v>
      </c>
      <c r="E10" s="1" t="s">
        <v>68</v>
      </c>
      <c r="F10" s="1">
        <v>826</v>
      </c>
      <c r="G10" s="1">
        <v>4</v>
      </c>
      <c r="H10" s="1">
        <v>2</v>
      </c>
      <c r="I10" s="1">
        <v>0</v>
      </c>
      <c r="J10" s="1">
        <v>0</v>
      </c>
      <c r="K10" s="1">
        <v>4</v>
      </c>
      <c r="L10" s="1">
        <v>6</v>
      </c>
      <c r="M10" s="1">
        <v>4</v>
      </c>
      <c r="N10" s="1">
        <v>0</v>
      </c>
      <c r="O10" s="1">
        <v>4</v>
      </c>
      <c r="P10" s="1">
        <v>10</v>
      </c>
      <c r="Q10" s="1">
        <v>0</v>
      </c>
      <c r="R10" s="1">
        <v>2</v>
      </c>
      <c r="S10" s="1">
        <v>4</v>
      </c>
      <c r="T10" s="1">
        <v>10</v>
      </c>
      <c r="U10" s="1">
        <v>0</v>
      </c>
      <c r="V10" s="1">
        <v>8</v>
      </c>
      <c r="W10" s="1">
        <v>2</v>
      </c>
      <c r="X10" s="1">
        <v>8</v>
      </c>
      <c r="Y10" s="1">
        <v>4</v>
      </c>
      <c r="Z10" s="1">
        <v>2</v>
      </c>
      <c r="AA10" s="1">
        <v>0</v>
      </c>
      <c r="AB10" s="1">
        <v>0</v>
      </c>
      <c r="AC10" s="1">
        <v>0</v>
      </c>
      <c r="AD10" s="1">
        <v>0</v>
      </c>
      <c r="AE10" s="1">
        <v>4</v>
      </c>
      <c r="AF10" s="1">
        <v>2</v>
      </c>
      <c r="AG10" s="1">
        <v>0</v>
      </c>
      <c r="AH10" s="1">
        <v>2</v>
      </c>
      <c r="AI10" s="1">
        <v>2</v>
      </c>
      <c r="AJ10" s="1">
        <v>2</v>
      </c>
      <c r="AK10" s="1">
        <v>2</v>
      </c>
      <c r="AL10" s="1">
        <v>0</v>
      </c>
      <c r="AM10" s="1">
        <v>2</v>
      </c>
      <c r="AN10" s="1">
        <v>2</v>
      </c>
      <c r="AO10" s="1">
        <v>2</v>
      </c>
      <c r="AP10" s="1">
        <v>0</v>
      </c>
      <c r="AQ10" s="1">
        <v>4</v>
      </c>
      <c r="AR10" s="1">
        <v>2</v>
      </c>
      <c r="AS10" s="1">
        <v>2</v>
      </c>
      <c r="AT10" s="1">
        <v>4</v>
      </c>
      <c r="AU10" s="1">
        <v>2</v>
      </c>
      <c r="AV10" s="1">
        <v>2</v>
      </c>
      <c r="AW10" s="1">
        <v>2</v>
      </c>
      <c r="AX10" s="1">
        <v>0</v>
      </c>
      <c r="AY10" s="1">
        <v>6</v>
      </c>
      <c r="AZ10" s="1">
        <v>4</v>
      </c>
      <c r="BA10" s="1">
        <v>2</v>
      </c>
      <c r="BB10" s="1">
        <v>2</v>
      </c>
      <c r="BC10" s="1">
        <v>2</v>
      </c>
      <c r="BD10" s="10">
        <v>0</v>
      </c>
    </row>
    <row r="11" spans="1:56" x14ac:dyDescent="0.3">
      <c r="A11" s="9" t="s">
        <v>26</v>
      </c>
      <c r="B11" s="1">
        <v>30000544</v>
      </c>
      <c r="C11" s="1" t="s">
        <v>27</v>
      </c>
      <c r="D11" s="1" t="s">
        <v>28</v>
      </c>
      <c r="E11" s="1" t="s">
        <v>69</v>
      </c>
      <c r="F11" s="1">
        <v>449</v>
      </c>
      <c r="G11" s="1">
        <v>20</v>
      </c>
      <c r="H11" s="1">
        <v>43</v>
      </c>
      <c r="I11" s="1">
        <v>57</v>
      </c>
      <c r="J11" s="1">
        <v>73</v>
      </c>
      <c r="K11" s="1">
        <v>42</v>
      </c>
      <c r="L11" s="1">
        <v>52</v>
      </c>
      <c r="M11" s="1">
        <v>84</v>
      </c>
      <c r="N11" s="1">
        <v>81</v>
      </c>
      <c r="O11" s="1">
        <v>101</v>
      </c>
      <c r="P11" s="1">
        <v>101</v>
      </c>
      <c r="Q11" s="1">
        <v>99</v>
      </c>
      <c r="R11" s="1">
        <v>89</v>
      </c>
      <c r="S11" s="1">
        <v>73</v>
      </c>
      <c r="T11" s="1">
        <v>74</v>
      </c>
      <c r="U11" s="1">
        <v>75</v>
      </c>
      <c r="V11" s="1">
        <v>61</v>
      </c>
      <c r="W11" s="1">
        <v>42</v>
      </c>
      <c r="X11" s="1">
        <v>81</v>
      </c>
      <c r="Y11" s="1">
        <v>69</v>
      </c>
      <c r="Z11" s="1">
        <v>49</v>
      </c>
      <c r="AA11" s="1">
        <v>44</v>
      </c>
      <c r="AB11" s="1">
        <v>47</v>
      </c>
      <c r="AC11" s="1">
        <v>55</v>
      </c>
      <c r="AD11" s="1">
        <v>57</v>
      </c>
      <c r="AE11" s="1">
        <v>53</v>
      </c>
      <c r="AF11" s="1">
        <v>37</v>
      </c>
      <c r="AG11" s="1">
        <v>19</v>
      </c>
      <c r="AH11" s="1">
        <v>18</v>
      </c>
      <c r="AI11" s="1">
        <v>16</v>
      </c>
      <c r="AJ11" s="1">
        <v>46</v>
      </c>
      <c r="AK11" s="1">
        <v>52</v>
      </c>
      <c r="AL11" s="1">
        <v>37</v>
      </c>
      <c r="AM11" s="1">
        <v>54</v>
      </c>
      <c r="AN11" s="1">
        <v>62</v>
      </c>
      <c r="AO11" s="1">
        <v>57</v>
      </c>
      <c r="AP11" s="1">
        <v>71</v>
      </c>
      <c r="AQ11" s="1">
        <v>98</v>
      </c>
      <c r="AR11" s="1">
        <v>96</v>
      </c>
      <c r="AS11" s="1">
        <v>56</v>
      </c>
      <c r="AT11" s="1">
        <v>124</v>
      </c>
      <c r="AU11" s="1">
        <v>131</v>
      </c>
      <c r="AV11" s="1">
        <v>111</v>
      </c>
      <c r="AW11" s="1">
        <v>125</v>
      </c>
      <c r="AX11" s="1">
        <v>106</v>
      </c>
      <c r="AY11" s="1">
        <v>104</v>
      </c>
      <c r="AZ11" s="1">
        <v>94</v>
      </c>
      <c r="BA11" s="1">
        <v>110</v>
      </c>
      <c r="BB11" s="1">
        <v>121</v>
      </c>
      <c r="BC11" s="1">
        <v>98</v>
      </c>
      <c r="BD11" s="10">
        <v>76</v>
      </c>
    </row>
    <row r="12" spans="1:56" x14ac:dyDescent="0.3">
      <c r="A12" s="9" t="s">
        <v>29</v>
      </c>
      <c r="B12" s="1">
        <v>45484534</v>
      </c>
      <c r="C12" s="1" t="s">
        <v>30</v>
      </c>
      <c r="D12" s="1" t="s">
        <v>31</v>
      </c>
      <c r="E12" s="1" t="s">
        <v>70</v>
      </c>
      <c r="F12" s="1">
        <v>427</v>
      </c>
      <c r="G12" s="1">
        <v>20</v>
      </c>
      <c r="H12" s="1">
        <v>5</v>
      </c>
      <c r="I12" s="1">
        <v>1</v>
      </c>
      <c r="J12" s="1">
        <v>1</v>
      </c>
      <c r="K12" s="1">
        <v>3</v>
      </c>
      <c r="L12" s="1">
        <v>1</v>
      </c>
      <c r="M12" s="1">
        <v>4</v>
      </c>
      <c r="N12" s="1">
        <v>1</v>
      </c>
      <c r="O12" s="1">
        <v>2</v>
      </c>
      <c r="P12" s="1">
        <v>1</v>
      </c>
      <c r="Q12" s="1">
        <v>2</v>
      </c>
      <c r="R12" s="1">
        <v>3</v>
      </c>
      <c r="S12" s="1">
        <v>2</v>
      </c>
      <c r="T12" s="1">
        <v>1</v>
      </c>
      <c r="U12" s="1">
        <v>3</v>
      </c>
      <c r="V12" s="1">
        <v>1</v>
      </c>
      <c r="W12" s="1">
        <v>1</v>
      </c>
      <c r="X12" s="1">
        <v>2</v>
      </c>
      <c r="Y12" s="1">
        <v>4</v>
      </c>
      <c r="Z12" s="1">
        <v>1</v>
      </c>
      <c r="AA12" s="1">
        <v>1</v>
      </c>
      <c r="AB12" s="1">
        <v>5</v>
      </c>
      <c r="AC12" s="1">
        <v>6</v>
      </c>
      <c r="AD12" s="1">
        <v>8</v>
      </c>
      <c r="AE12" s="1">
        <v>9</v>
      </c>
      <c r="AF12" s="1">
        <v>4</v>
      </c>
      <c r="AG12" s="1">
        <v>1</v>
      </c>
      <c r="AH12" s="1">
        <v>3</v>
      </c>
      <c r="AI12" s="1">
        <v>2</v>
      </c>
      <c r="AJ12" s="1">
        <v>4</v>
      </c>
      <c r="AK12" s="1">
        <v>2</v>
      </c>
      <c r="AL12" s="1">
        <v>5</v>
      </c>
      <c r="AM12" s="1">
        <v>7</v>
      </c>
      <c r="AN12" s="1">
        <v>10</v>
      </c>
      <c r="AO12" s="1">
        <v>7</v>
      </c>
      <c r="AP12" s="1">
        <v>15</v>
      </c>
      <c r="AQ12" s="1">
        <v>1</v>
      </c>
      <c r="AR12" s="1">
        <v>2</v>
      </c>
      <c r="AS12" s="1">
        <v>3</v>
      </c>
      <c r="AT12" s="1">
        <v>1</v>
      </c>
      <c r="AU12" s="1">
        <v>2</v>
      </c>
      <c r="AV12" s="1">
        <v>1</v>
      </c>
      <c r="AW12" s="1">
        <v>4</v>
      </c>
      <c r="AX12" s="1">
        <v>3</v>
      </c>
      <c r="AY12" s="1">
        <v>8</v>
      </c>
      <c r="AZ12" s="1">
        <v>6</v>
      </c>
      <c r="BA12" s="1">
        <v>7</v>
      </c>
      <c r="BB12" s="1">
        <v>15</v>
      </c>
      <c r="BC12" s="1">
        <v>20</v>
      </c>
      <c r="BD12" s="10">
        <v>3</v>
      </c>
    </row>
    <row r="13" spans="1:56" x14ac:dyDescent="0.3">
      <c r="A13" s="9" t="s">
        <v>32</v>
      </c>
      <c r="B13" s="1">
        <v>34077430</v>
      </c>
      <c r="C13" s="1" t="s">
        <v>33</v>
      </c>
      <c r="D13" s="1" t="s">
        <v>34</v>
      </c>
      <c r="E13" s="1" t="s">
        <v>71</v>
      </c>
      <c r="F13" s="1">
        <v>1086</v>
      </c>
      <c r="G13" s="1">
        <v>17</v>
      </c>
      <c r="H13" s="1">
        <v>25</v>
      </c>
      <c r="I13" s="1">
        <v>17</v>
      </c>
      <c r="J13" s="1">
        <v>19</v>
      </c>
      <c r="K13" s="1">
        <v>19</v>
      </c>
      <c r="L13" s="1">
        <v>15</v>
      </c>
      <c r="M13" s="1">
        <v>11</v>
      </c>
      <c r="N13" s="1">
        <v>23</v>
      </c>
      <c r="O13" s="1">
        <v>21</v>
      </c>
      <c r="P13" s="1">
        <v>20</v>
      </c>
      <c r="Q13" s="1">
        <v>29</v>
      </c>
      <c r="R13" s="1">
        <v>23</v>
      </c>
      <c r="S13" s="1">
        <v>17</v>
      </c>
      <c r="T13" s="1">
        <v>11</v>
      </c>
      <c r="U13" s="1">
        <v>17</v>
      </c>
      <c r="V13" s="1">
        <v>15</v>
      </c>
      <c r="W13" s="1">
        <v>15</v>
      </c>
      <c r="X13" s="1">
        <v>17</v>
      </c>
      <c r="Y13" s="1">
        <v>20</v>
      </c>
      <c r="Z13" s="1">
        <v>15</v>
      </c>
      <c r="AA13" s="1">
        <v>21</v>
      </c>
      <c r="AB13" s="1">
        <v>15</v>
      </c>
      <c r="AC13" s="1">
        <v>24</v>
      </c>
      <c r="AD13" s="1">
        <v>15</v>
      </c>
      <c r="AE13" s="1">
        <v>25</v>
      </c>
      <c r="AF13" s="1">
        <v>19</v>
      </c>
      <c r="AG13" s="1">
        <v>9</v>
      </c>
      <c r="AH13" s="1">
        <v>11</v>
      </c>
      <c r="AI13" s="1">
        <v>7</v>
      </c>
      <c r="AJ13" s="1">
        <v>12</v>
      </c>
      <c r="AK13" s="1">
        <v>11</v>
      </c>
      <c r="AL13" s="1">
        <v>4</v>
      </c>
      <c r="AM13" s="1">
        <v>11</v>
      </c>
      <c r="AN13" s="1">
        <v>22</v>
      </c>
      <c r="AO13" s="1">
        <v>23</v>
      </c>
      <c r="AP13" s="1">
        <v>14</v>
      </c>
      <c r="AQ13" s="1">
        <v>16</v>
      </c>
      <c r="AR13" s="1">
        <v>15</v>
      </c>
      <c r="AS13" s="1">
        <v>16</v>
      </c>
      <c r="AT13" s="1">
        <v>21</v>
      </c>
      <c r="AU13" s="1">
        <v>19</v>
      </c>
      <c r="AV13" s="1">
        <v>21</v>
      </c>
      <c r="AW13" s="1">
        <v>27</v>
      </c>
      <c r="AX13" s="1">
        <v>22</v>
      </c>
      <c r="AY13" s="1">
        <v>18</v>
      </c>
      <c r="AZ13" s="1">
        <v>21</v>
      </c>
      <c r="BA13" s="1">
        <v>28</v>
      </c>
      <c r="BB13" s="1">
        <v>18</v>
      </c>
      <c r="BC13" s="1">
        <v>21</v>
      </c>
      <c r="BD13" s="10">
        <v>19</v>
      </c>
    </row>
    <row r="14" spans="1:56" x14ac:dyDescent="0.3">
      <c r="A14" s="9" t="s">
        <v>35</v>
      </c>
      <c r="B14" s="1">
        <v>125076596</v>
      </c>
      <c r="C14" s="1" t="s">
        <v>36</v>
      </c>
      <c r="D14" s="1" t="s">
        <v>37</v>
      </c>
      <c r="E14" s="1" t="s">
        <v>72</v>
      </c>
      <c r="F14" s="1">
        <v>1849</v>
      </c>
      <c r="G14" s="1">
        <v>16</v>
      </c>
      <c r="H14" s="1">
        <v>17</v>
      </c>
      <c r="I14" s="1">
        <v>5</v>
      </c>
      <c r="J14" s="1">
        <v>8</v>
      </c>
      <c r="K14" s="1">
        <v>4</v>
      </c>
      <c r="L14" s="1">
        <v>11</v>
      </c>
      <c r="M14" s="1">
        <v>13</v>
      </c>
      <c r="N14" s="1">
        <v>10</v>
      </c>
      <c r="O14" s="1">
        <v>18</v>
      </c>
      <c r="P14" s="1">
        <v>15</v>
      </c>
      <c r="Q14" s="1">
        <v>9</v>
      </c>
      <c r="R14" s="1">
        <v>10</v>
      </c>
      <c r="S14" s="1">
        <v>10</v>
      </c>
      <c r="T14" s="1">
        <v>8</v>
      </c>
      <c r="U14" s="1">
        <v>6</v>
      </c>
      <c r="V14" s="1">
        <v>8</v>
      </c>
      <c r="W14" s="1">
        <v>14</v>
      </c>
      <c r="X14" s="1">
        <v>5</v>
      </c>
      <c r="Y14" s="1">
        <v>15</v>
      </c>
      <c r="Z14" s="1">
        <v>10</v>
      </c>
      <c r="AA14" s="1">
        <v>12</v>
      </c>
      <c r="AB14" s="1">
        <v>8</v>
      </c>
      <c r="AC14" s="1">
        <v>4</v>
      </c>
      <c r="AD14" s="1">
        <v>10</v>
      </c>
      <c r="AE14" s="1">
        <v>8</v>
      </c>
      <c r="AF14" s="1">
        <v>11</v>
      </c>
      <c r="AG14" s="1">
        <v>9</v>
      </c>
      <c r="AH14" s="1">
        <v>7</v>
      </c>
      <c r="AI14" s="1">
        <v>4</v>
      </c>
      <c r="AJ14" s="1">
        <v>13</v>
      </c>
      <c r="AK14" s="1">
        <v>0</v>
      </c>
      <c r="AL14" s="1">
        <v>2</v>
      </c>
      <c r="AM14" s="1">
        <v>5</v>
      </c>
      <c r="AN14" s="1">
        <v>2</v>
      </c>
      <c r="AO14" s="1">
        <v>5</v>
      </c>
      <c r="AP14" s="1">
        <v>5</v>
      </c>
      <c r="AQ14" s="1">
        <v>1</v>
      </c>
      <c r="AR14" s="1">
        <v>5</v>
      </c>
      <c r="AS14" s="1">
        <v>1</v>
      </c>
      <c r="AT14" s="1">
        <v>0</v>
      </c>
      <c r="AU14" s="1">
        <v>1</v>
      </c>
      <c r="AV14" s="1">
        <v>3</v>
      </c>
      <c r="AW14" s="1">
        <v>0</v>
      </c>
      <c r="AX14" s="1">
        <v>6</v>
      </c>
      <c r="AY14" s="1">
        <v>10</v>
      </c>
      <c r="AZ14" s="1">
        <v>8</v>
      </c>
      <c r="BA14" s="1">
        <v>7</v>
      </c>
      <c r="BB14" s="1">
        <v>10</v>
      </c>
      <c r="BC14" s="1">
        <v>7</v>
      </c>
      <c r="BD14" s="10">
        <v>18</v>
      </c>
    </row>
    <row r="15" spans="1:56" x14ac:dyDescent="0.3">
      <c r="A15" s="9" t="s">
        <v>38</v>
      </c>
      <c r="B15" s="1">
        <v>72698635</v>
      </c>
      <c r="C15" s="1" t="s">
        <v>39</v>
      </c>
      <c r="D15" s="1" t="s">
        <v>40</v>
      </c>
      <c r="E15" s="1" t="s">
        <v>73</v>
      </c>
      <c r="F15" s="1">
        <v>2069</v>
      </c>
      <c r="G15" s="1">
        <v>30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2</v>
      </c>
      <c r="AT15" s="1">
        <v>3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">
        <v>1</v>
      </c>
      <c r="BC15" s="1">
        <v>2</v>
      </c>
      <c r="BD15" s="10">
        <v>1</v>
      </c>
    </row>
    <row r="16" spans="1:56" x14ac:dyDescent="0.3">
      <c r="A16" s="9" t="s">
        <v>41</v>
      </c>
      <c r="B16" s="1">
        <v>74777410</v>
      </c>
      <c r="C16" s="1" t="s">
        <v>39</v>
      </c>
      <c r="D16" s="1" t="s">
        <v>42</v>
      </c>
      <c r="E16" s="1" t="s">
        <v>74</v>
      </c>
      <c r="F16" s="1">
        <v>1149</v>
      </c>
      <c r="G16" s="1">
        <v>16</v>
      </c>
      <c r="H16" s="1">
        <v>30</v>
      </c>
      <c r="I16" s="1">
        <v>39</v>
      </c>
      <c r="J16" s="1">
        <v>61</v>
      </c>
      <c r="K16" s="1">
        <v>46</v>
      </c>
      <c r="L16" s="1">
        <v>32</v>
      </c>
      <c r="M16" s="1">
        <v>41</v>
      </c>
      <c r="N16" s="1">
        <v>55</v>
      </c>
      <c r="O16" s="1">
        <v>48</v>
      </c>
      <c r="P16" s="1">
        <v>48</v>
      </c>
      <c r="Q16" s="1">
        <v>43</v>
      </c>
      <c r="R16" s="1">
        <v>50</v>
      </c>
      <c r="S16" s="1">
        <v>48</v>
      </c>
      <c r="T16" s="1">
        <v>36</v>
      </c>
      <c r="U16" s="1">
        <v>48</v>
      </c>
      <c r="V16" s="1">
        <v>53</v>
      </c>
      <c r="W16" s="1">
        <v>43</v>
      </c>
      <c r="X16" s="1">
        <v>38</v>
      </c>
      <c r="Y16" s="1">
        <v>58</v>
      </c>
      <c r="Z16" s="1">
        <v>83</v>
      </c>
      <c r="AA16" s="1">
        <v>88</v>
      </c>
      <c r="AB16" s="1">
        <v>126</v>
      </c>
      <c r="AC16" s="1">
        <v>110</v>
      </c>
      <c r="AD16" s="1">
        <v>79</v>
      </c>
      <c r="AE16" s="1">
        <v>102</v>
      </c>
      <c r="AF16" s="1">
        <v>119</v>
      </c>
      <c r="AG16" s="1">
        <v>94</v>
      </c>
      <c r="AH16" s="1">
        <v>89</v>
      </c>
      <c r="AI16" s="1">
        <v>69</v>
      </c>
      <c r="AJ16" s="1">
        <v>58</v>
      </c>
      <c r="AK16" s="1">
        <v>52</v>
      </c>
      <c r="AL16" s="1">
        <v>23</v>
      </c>
      <c r="AM16" s="1">
        <v>33</v>
      </c>
      <c r="AN16" s="1">
        <v>30</v>
      </c>
      <c r="AO16" s="1">
        <v>50</v>
      </c>
      <c r="AP16" s="1">
        <v>44</v>
      </c>
      <c r="AQ16" s="1">
        <v>45</v>
      </c>
      <c r="AR16" s="1">
        <v>40</v>
      </c>
      <c r="AS16" s="1">
        <v>48</v>
      </c>
      <c r="AT16" s="1">
        <v>53</v>
      </c>
      <c r="AU16" s="1">
        <v>42</v>
      </c>
      <c r="AV16" s="1">
        <v>38</v>
      </c>
      <c r="AW16" s="1">
        <v>47</v>
      </c>
      <c r="AX16" s="1">
        <v>35</v>
      </c>
      <c r="AY16" s="1">
        <v>43</v>
      </c>
      <c r="AZ16" s="1">
        <v>43</v>
      </c>
      <c r="BA16" s="1">
        <v>51</v>
      </c>
      <c r="BB16" s="1">
        <v>43</v>
      </c>
      <c r="BC16" s="1">
        <v>36</v>
      </c>
      <c r="BD16" s="10">
        <v>23</v>
      </c>
    </row>
    <row r="17" spans="1:56" x14ac:dyDescent="0.3">
      <c r="A17" s="9" t="s">
        <v>44</v>
      </c>
      <c r="B17" s="1">
        <v>119455661</v>
      </c>
      <c r="C17" s="1" t="s">
        <v>43</v>
      </c>
      <c r="D17" s="1" t="s">
        <v>45</v>
      </c>
      <c r="E17" s="1" t="s">
        <v>75</v>
      </c>
      <c r="F17" s="1">
        <v>931</v>
      </c>
      <c r="G17" s="1">
        <v>20</v>
      </c>
      <c r="H17" s="1">
        <v>51</v>
      </c>
      <c r="I17" s="1">
        <v>29</v>
      </c>
      <c r="J17" s="1">
        <v>32</v>
      </c>
      <c r="K17" s="1">
        <v>39</v>
      </c>
      <c r="L17" s="1">
        <v>24</v>
      </c>
      <c r="M17" s="1">
        <v>29</v>
      </c>
      <c r="N17" s="1">
        <v>36</v>
      </c>
      <c r="O17" s="1">
        <v>36</v>
      </c>
      <c r="P17" s="1">
        <v>35</v>
      </c>
      <c r="Q17" s="1">
        <v>32</v>
      </c>
      <c r="R17" s="1">
        <v>35</v>
      </c>
      <c r="S17" s="1">
        <v>31</v>
      </c>
      <c r="T17" s="1">
        <v>46</v>
      </c>
      <c r="U17" s="1">
        <v>30</v>
      </c>
      <c r="V17" s="1">
        <v>32</v>
      </c>
      <c r="W17" s="1">
        <v>25</v>
      </c>
      <c r="X17" s="1">
        <v>29</v>
      </c>
      <c r="Y17" s="1">
        <v>28</v>
      </c>
      <c r="Z17" s="1">
        <v>24</v>
      </c>
      <c r="AA17" s="1">
        <v>22</v>
      </c>
      <c r="AB17" s="1">
        <v>42</v>
      </c>
      <c r="AC17" s="1">
        <v>43</v>
      </c>
      <c r="AD17" s="1">
        <v>34</v>
      </c>
      <c r="AE17" s="1">
        <v>27</v>
      </c>
      <c r="AF17" s="1">
        <v>41</v>
      </c>
      <c r="AG17" s="1">
        <v>36</v>
      </c>
      <c r="AH17" s="1">
        <v>32</v>
      </c>
      <c r="AI17" s="1">
        <v>23</v>
      </c>
      <c r="AJ17" s="1">
        <v>32</v>
      </c>
      <c r="AK17" s="1">
        <v>16</v>
      </c>
      <c r="AL17" s="1">
        <v>7</v>
      </c>
      <c r="AM17" s="1">
        <v>12</v>
      </c>
      <c r="AN17" s="1">
        <v>24</v>
      </c>
      <c r="AO17" s="1">
        <v>19</v>
      </c>
      <c r="AP17" s="1">
        <v>21</v>
      </c>
      <c r="AQ17" s="1">
        <v>22</v>
      </c>
      <c r="AR17" s="1">
        <v>23</v>
      </c>
      <c r="AS17" s="1">
        <v>22</v>
      </c>
      <c r="AT17" s="1">
        <v>30</v>
      </c>
      <c r="AU17" s="1">
        <v>19</v>
      </c>
      <c r="AV17" s="1">
        <v>22</v>
      </c>
      <c r="AW17" s="1">
        <v>35</v>
      </c>
      <c r="AX17" s="1">
        <v>33</v>
      </c>
      <c r="AY17" s="1">
        <v>35</v>
      </c>
      <c r="AZ17" s="1">
        <v>35</v>
      </c>
      <c r="BA17" s="1">
        <v>35</v>
      </c>
      <c r="BB17" s="1">
        <v>29</v>
      </c>
      <c r="BC17" s="1">
        <v>53</v>
      </c>
      <c r="BD17" s="10">
        <v>28</v>
      </c>
    </row>
    <row r="18" spans="1:56" x14ac:dyDescent="0.3">
      <c r="A18" s="9" t="s">
        <v>46</v>
      </c>
      <c r="B18" s="1">
        <v>125107271</v>
      </c>
      <c r="C18" s="1" t="s">
        <v>43</v>
      </c>
      <c r="D18" s="1" t="s">
        <v>47</v>
      </c>
      <c r="E18" s="1" t="s">
        <v>76</v>
      </c>
      <c r="F18" s="1">
        <v>1449</v>
      </c>
      <c r="G18" s="1">
        <v>20</v>
      </c>
      <c r="H18" s="1">
        <v>22</v>
      </c>
      <c r="I18" s="1">
        <v>44</v>
      </c>
      <c r="J18" s="1">
        <v>38</v>
      </c>
      <c r="K18" s="1">
        <v>54</v>
      </c>
      <c r="L18" s="1">
        <v>54</v>
      </c>
      <c r="M18" s="1">
        <v>69</v>
      </c>
      <c r="N18" s="1">
        <v>99</v>
      </c>
      <c r="O18" s="1">
        <v>103</v>
      </c>
      <c r="P18" s="1">
        <v>122</v>
      </c>
      <c r="Q18" s="1">
        <v>131</v>
      </c>
      <c r="R18" s="1">
        <v>156</v>
      </c>
      <c r="S18" s="1">
        <v>143</v>
      </c>
      <c r="T18" s="1">
        <v>41</v>
      </c>
      <c r="U18" s="1">
        <v>82</v>
      </c>
      <c r="V18" s="1">
        <v>122</v>
      </c>
      <c r="W18" s="1">
        <v>133</v>
      </c>
      <c r="X18" s="1">
        <v>2</v>
      </c>
      <c r="Y18" s="1">
        <v>5</v>
      </c>
      <c r="Z18" s="1">
        <v>155</v>
      </c>
      <c r="AA18" s="1">
        <v>11</v>
      </c>
      <c r="AB18" s="1">
        <v>3</v>
      </c>
      <c r="AC18" s="1">
        <v>2</v>
      </c>
      <c r="AD18" s="1">
        <v>3</v>
      </c>
      <c r="AE18" s="1">
        <v>7</v>
      </c>
      <c r="AF18" s="1">
        <v>11</v>
      </c>
      <c r="AG18" s="1">
        <v>3</v>
      </c>
      <c r="AH18" s="1">
        <v>2</v>
      </c>
      <c r="AI18" s="1">
        <v>3</v>
      </c>
      <c r="AJ18" s="1">
        <v>3</v>
      </c>
      <c r="AK18" s="1">
        <v>1</v>
      </c>
      <c r="AL18" s="1">
        <v>1</v>
      </c>
      <c r="AM18" s="1">
        <v>6</v>
      </c>
      <c r="AN18" s="1">
        <v>3</v>
      </c>
      <c r="AO18" s="1">
        <v>3</v>
      </c>
      <c r="AP18" s="1">
        <v>3</v>
      </c>
      <c r="AQ18" s="1">
        <v>0</v>
      </c>
      <c r="AR18" s="1">
        <v>2</v>
      </c>
      <c r="AS18" s="1">
        <v>0</v>
      </c>
      <c r="AT18" s="1">
        <v>2</v>
      </c>
      <c r="AU18" s="1">
        <v>3</v>
      </c>
      <c r="AV18" s="1">
        <v>20</v>
      </c>
      <c r="AW18" s="1">
        <v>2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0">
        <v>2</v>
      </c>
    </row>
    <row r="19" spans="1:56" x14ac:dyDescent="0.3">
      <c r="A19" s="9" t="s">
        <v>48</v>
      </c>
      <c r="B19" s="1">
        <v>139344402</v>
      </c>
      <c r="C19" s="1" t="s">
        <v>49</v>
      </c>
      <c r="D19" s="1" t="s">
        <v>50</v>
      </c>
      <c r="E19" s="1" t="s">
        <v>56</v>
      </c>
      <c r="F19" s="1">
        <v>1426</v>
      </c>
      <c r="G19" s="1">
        <v>17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3</v>
      </c>
      <c r="P19" s="1">
        <v>0</v>
      </c>
      <c r="Q19" s="1">
        <v>1</v>
      </c>
      <c r="R19" s="1">
        <v>1</v>
      </c>
      <c r="S19" s="1">
        <v>2</v>
      </c>
      <c r="T19" s="1">
        <v>2</v>
      </c>
      <c r="U19" s="1">
        <v>4</v>
      </c>
      <c r="V19" s="1">
        <v>3</v>
      </c>
      <c r="W19" s="1">
        <v>5</v>
      </c>
      <c r="X19" s="1">
        <v>2</v>
      </c>
      <c r="Y19" s="1">
        <v>2</v>
      </c>
      <c r="Z19" s="1">
        <v>5</v>
      </c>
      <c r="AA19" s="1">
        <v>3</v>
      </c>
      <c r="AB19" s="1">
        <v>2</v>
      </c>
      <c r="AC19" s="1">
        <v>5</v>
      </c>
      <c r="AD19" s="1">
        <v>8</v>
      </c>
      <c r="AE19" s="1">
        <v>5</v>
      </c>
      <c r="AF19" s="1">
        <v>11</v>
      </c>
      <c r="AG19" s="1">
        <v>4</v>
      </c>
      <c r="AH19" s="1">
        <v>3</v>
      </c>
      <c r="AI19" s="1">
        <v>5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4</v>
      </c>
      <c r="AP19" s="1">
        <v>1</v>
      </c>
      <c r="AQ19" s="1">
        <v>2</v>
      </c>
      <c r="AR19" s="1">
        <v>2</v>
      </c>
      <c r="AS19" s="1">
        <v>2</v>
      </c>
      <c r="AT19" s="1">
        <v>2</v>
      </c>
      <c r="AU19" s="1">
        <v>2</v>
      </c>
      <c r="AV19" s="1">
        <v>4</v>
      </c>
      <c r="AW19" s="1">
        <v>2</v>
      </c>
      <c r="AX19" s="1">
        <v>0</v>
      </c>
      <c r="AY19" s="1">
        <v>2</v>
      </c>
      <c r="AZ19" s="1">
        <v>3</v>
      </c>
      <c r="BA19" s="1">
        <v>3</v>
      </c>
      <c r="BB19" s="1">
        <v>2</v>
      </c>
      <c r="BC19" s="1">
        <v>0</v>
      </c>
      <c r="BD19" s="10">
        <v>0</v>
      </c>
    </row>
    <row r="20" spans="1:56" x14ac:dyDescent="0.3">
      <c r="A20" s="14" t="s">
        <v>51</v>
      </c>
      <c r="B20" s="15">
        <v>120924563</v>
      </c>
      <c r="C20" s="15" t="s">
        <v>52</v>
      </c>
      <c r="D20" s="15" t="s">
        <v>53</v>
      </c>
      <c r="E20" s="15" t="s">
        <v>77</v>
      </c>
      <c r="F20" s="15">
        <v>1334</v>
      </c>
      <c r="G20" s="15">
        <v>20</v>
      </c>
      <c r="H20" s="15">
        <v>7</v>
      </c>
      <c r="I20" s="15">
        <v>3</v>
      </c>
      <c r="J20" s="15">
        <v>3</v>
      </c>
      <c r="K20" s="15">
        <v>6</v>
      </c>
      <c r="L20" s="15">
        <v>13</v>
      </c>
      <c r="M20" s="15">
        <v>5</v>
      </c>
      <c r="N20" s="15">
        <v>5</v>
      </c>
      <c r="O20" s="15">
        <v>6</v>
      </c>
      <c r="P20" s="15">
        <v>3</v>
      </c>
      <c r="Q20" s="15">
        <v>2</v>
      </c>
      <c r="R20" s="15">
        <v>5</v>
      </c>
      <c r="S20" s="15">
        <v>3</v>
      </c>
      <c r="T20" s="15">
        <v>5</v>
      </c>
      <c r="U20" s="15">
        <v>4</v>
      </c>
      <c r="V20" s="15">
        <v>3</v>
      </c>
      <c r="W20" s="15">
        <v>4</v>
      </c>
      <c r="X20" s="15">
        <v>5</v>
      </c>
      <c r="Y20" s="15">
        <v>2</v>
      </c>
      <c r="Z20" s="15">
        <v>3</v>
      </c>
      <c r="AA20" s="15">
        <v>3</v>
      </c>
      <c r="AB20" s="15">
        <v>3</v>
      </c>
      <c r="AC20" s="15">
        <v>3</v>
      </c>
      <c r="AD20" s="15">
        <v>3</v>
      </c>
      <c r="AE20" s="15">
        <v>2</v>
      </c>
      <c r="AF20" s="15">
        <v>0</v>
      </c>
      <c r="AG20" s="15">
        <v>4</v>
      </c>
      <c r="AH20" s="15">
        <v>2</v>
      </c>
      <c r="AI20" s="15">
        <v>3</v>
      </c>
      <c r="AJ20" s="15">
        <v>2</v>
      </c>
      <c r="AK20" s="15">
        <v>3</v>
      </c>
      <c r="AL20" s="15">
        <v>1</v>
      </c>
      <c r="AM20" s="15">
        <v>2</v>
      </c>
      <c r="AN20" s="15">
        <v>1</v>
      </c>
      <c r="AO20" s="15">
        <v>0</v>
      </c>
      <c r="AP20" s="15">
        <v>3</v>
      </c>
      <c r="AQ20" s="15">
        <v>1</v>
      </c>
      <c r="AR20" s="15">
        <v>0</v>
      </c>
      <c r="AS20" s="15">
        <v>3</v>
      </c>
      <c r="AT20" s="15">
        <v>0</v>
      </c>
      <c r="AU20" s="15">
        <v>1</v>
      </c>
      <c r="AV20" s="15">
        <v>2</v>
      </c>
      <c r="AW20" s="15">
        <v>2</v>
      </c>
      <c r="AX20" s="15">
        <v>1</v>
      </c>
      <c r="AY20" s="15">
        <v>2</v>
      </c>
      <c r="AZ20" s="15">
        <v>1</v>
      </c>
      <c r="BA20" s="15">
        <v>0</v>
      </c>
      <c r="BB20" s="15">
        <v>3</v>
      </c>
      <c r="BC20" s="15">
        <v>0</v>
      </c>
      <c r="BD20" s="20">
        <v>2</v>
      </c>
    </row>
  </sheetData>
  <conditionalFormatting sqref="H2:BD20">
    <cfRule type="cellIs" dxfId="37" priority="1" operator="equal">
      <formula>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55"/>
  <sheetViews>
    <sheetView showGridLines="0" topLeftCell="A34" workbookViewId="0">
      <selection activeCell="F26" sqref="F26"/>
    </sheetView>
  </sheetViews>
  <sheetFormatPr defaultRowHeight="14.4" x14ac:dyDescent="0.3"/>
  <cols>
    <col min="1" max="1" width="34.109375" customWidth="1"/>
    <col min="2" max="2" width="10.5546875" bestFit="1" customWidth="1"/>
    <col min="3" max="3" width="21.77734375" customWidth="1"/>
    <col min="4" max="4" width="20.77734375" customWidth="1"/>
    <col min="5" max="5" width="20.109375" bestFit="1" customWidth="1"/>
    <col min="6" max="6" width="16" bestFit="1" customWidth="1"/>
    <col min="7" max="7" width="16.21875" bestFit="1" customWidth="1"/>
    <col min="8" max="8" width="15.44140625" customWidth="1"/>
    <col min="9" max="9" width="16" bestFit="1" customWidth="1"/>
    <col min="10" max="10" width="16" customWidth="1"/>
    <col min="11" max="11" width="14.88671875" customWidth="1"/>
    <col min="12" max="12" width="17.77734375" customWidth="1"/>
    <col min="13" max="13" width="17.109375" bestFit="1" customWidth="1"/>
  </cols>
  <sheetData>
    <row r="1" spans="1:6" ht="38.25" customHeight="1" x14ac:dyDescent="0.3">
      <c r="A1" s="131" t="s">
        <v>125</v>
      </c>
      <c r="B1" s="132"/>
      <c r="C1" s="132"/>
      <c r="D1" s="132"/>
      <c r="E1" s="132"/>
      <c r="F1" s="132"/>
    </row>
    <row r="4" spans="1:6" x14ac:dyDescent="0.3">
      <c r="A4" s="21" t="s">
        <v>2</v>
      </c>
      <c r="B4" s="21" t="s">
        <v>80</v>
      </c>
      <c r="C4" t="s">
        <v>88</v>
      </c>
      <c r="D4" t="s">
        <v>87</v>
      </c>
    </row>
    <row r="5" spans="1:6" x14ac:dyDescent="0.3">
      <c r="A5" t="s">
        <v>107</v>
      </c>
      <c r="B5" s="8">
        <v>74268606</v>
      </c>
      <c r="C5" s="22">
        <f>SUMIF(Таблица1[SKU],Задание_3[[#This Row],[SKU]],Таблица1[Выручка с продаж])</f>
        <v>29383</v>
      </c>
      <c r="D5" s="22">
        <f>SUMIF(Таблица1[SKU],Задание_3[[#This Row],[SKU]],Таблица1[Количество продаж])</f>
        <v>89</v>
      </c>
    </row>
    <row r="6" spans="1:6" x14ac:dyDescent="0.3">
      <c r="A6" t="s">
        <v>99</v>
      </c>
      <c r="B6" s="8">
        <v>74210863</v>
      </c>
      <c r="C6" s="22">
        <f>SUMIF(Таблица1[SKU],Задание_3[[#This Row],[SKU]],Таблица1[Выручка с продаж])</f>
        <v>8006</v>
      </c>
      <c r="D6" s="22">
        <f>SUMIF(Таблица1[SKU],Задание_3[[#This Row],[SKU]],Таблица1[Количество продаж])</f>
        <v>30</v>
      </c>
    </row>
    <row r="7" spans="1:6" x14ac:dyDescent="0.3">
      <c r="A7" t="s">
        <v>103</v>
      </c>
      <c r="B7" s="8">
        <v>74210862</v>
      </c>
      <c r="C7" s="22">
        <f>SUMIF(Таблица1[SKU],Задание_3[[#This Row],[SKU]],Таблица1[Выручка с продаж])</f>
        <v>7485</v>
      </c>
      <c r="D7" s="22">
        <f>SUMIF(Таблица1[SKU],Задание_3[[#This Row],[SKU]],Таблица1[Количество продаж])</f>
        <v>28</v>
      </c>
    </row>
    <row r="8" spans="1:6" x14ac:dyDescent="0.3">
      <c r="A8" t="s">
        <v>104</v>
      </c>
      <c r="B8" s="8">
        <v>74210864</v>
      </c>
      <c r="C8" s="22">
        <f>SUMIF(Таблица1[SKU],Задание_3[[#This Row],[SKU]],Таблица1[Выручка с продаж])</f>
        <v>4573</v>
      </c>
      <c r="D8" s="22">
        <f>SUMIF(Таблица1[SKU],Задание_3[[#This Row],[SKU]],Таблица1[Количество продаж])</f>
        <v>17</v>
      </c>
    </row>
    <row r="9" spans="1:6" x14ac:dyDescent="0.3">
      <c r="A9" t="s">
        <v>102</v>
      </c>
      <c r="B9" s="8">
        <v>40557118</v>
      </c>
      <c r="C9" s="22">
        <f>SUMIF(Таблица1[SKU],Задание_3[[#This Row],[SKU]],Таблица1[Выручка с продаж])</f>
        <v>4159</v>
      </c>
      <c r="D9" s="22">
        <f>SUMIF(Таблица1[SKU],Задание_3[[#This Row],[SKU]],Таблица1[Количество продаж])</f>
        <v>7</v>
      </c>
    </row>
    <row r="15" spans="1:6" ht="37.200000000000003" customHeight="1" x14ac:dyDescent="0.3">
      <c r="A15" s="131" t="s">
        <v>124</v>
      </c>
      <c r="B15" s="132"/>
      <c r="C15" s="132"/>
      <c r="D15" s="132"/>
      <c r="E15" s="132"/>
      <c r="F15" s="132"/>
    </row>
    <row r="16" spans="1:6" x14ac:dyDescent="0.3">
      <c r="A16" s="114" t="s">
        <v>59</v>
      </c>
      <c r="B16" s="114"/>
      <c r="C16" s="114"/>
      <c r="D16" s="114"/>
      <c r="E16" s="114"/>
      <c r="F16" s="114"/>
    </row>
    <row r="21" spans="1:13" ht="43.2" x14ac:dyDescent="0.3">
      <c r="A21" s="38" t="s">
        <v>2</v>
      </c>
      <c r="B21" s="38" t="s">
        <v>80</v>
      </c>
      <c r="C21" s="23" t="s">
        <v>127</v>
      </c>
      <c r="D21" s="24" t="s">
        <v>128</v>
      </c>
      <c r="E21" s="25" t="s">
        <v>129</v>
      </c>
      <c r="F21" s="23" t="s">
        <v>130</v>
      </c>
      <c r="G21" s="24" t="s">
        <v>131</v>
      </c>
      <c r="H21" s="25" t="s">
        <v>132</v>
      </c>
      <c r="I21" s="24" t="s">
        <v>184</v>
      </c>
      <c r="J21" s="34" t="s">
        <v>185</v>
      </c>
      <c r="K21" s="25" t="s">
        <v>183</v>
      </c>
      <c r="L21" s="25" t="s">
        <v>190</v>
      </c>
      <c r="M21" s="25" t="s">
        <v>191</v>
      </c>
    </row>
    <row r="22" spans="1:13" x14ac:dyDescent="0.3">
      <c r="A22" s="43" t="s">
        <v>107</v>
      </c>
      <c r="B22" s="44">
        <v>74268606</v>
      </c>
      <c r="C22" s="22">
        <f>SUMIFS(Таблица1[Количество продаж],Таблица1[SKU],Задание_4[[#This Row],[SKU]],Таблица1[Статус акции],"")</f>
        <v>37</v>
      </c>
      <c r="D22" s="22">
        <f>SUMIFS(Таблица1[Выручка с продаж],Таблица1[SKU],Задание_4[[#This Row],[SKU]],Таблица1[Статус акции],"")</f>
        <v>12740</v>
      </c>
      <c r="E22" s="22">
        <f>SUMIFS(Таблица1[Прибыль с продаж],Таблица1[SKU],Задание_4[[#This Row],[SKU]],Таблица1[Статус акции],"")</f>
        <v>758.5</v>
      </c>
      <c r="F22" s="22">
        <f>SUMIFS(Таблица1[Количество продаж],Таблица1[SKU],Задание_4[[#This Row],[SKU]],Таблица1[Статус акции],"акция")</f>
        <v>52</v>
      </c>
      <c r="G22" s="22">
        <f>SUMIFS(Таблица1[Выручка с продаж],Таблица1[SKU],Задание_4[[#This Row],[SKU]],Таблица1[Статус акции],"акция")</f>
        <v>16643</v>
      </c>
      <c r="H22" s="22">
        <f>SUMIFS(Таблица1[Прибыль с продаж],Таблица1[SKU],Задание_4[[#This Row],[SKU]],Таблица1[Статус акции],"акция")</f>
        <v>364</v>
      </c>
      <c r="I22" s="37">
        <f t="shared" ref="I22:K25" si="0">(F22-C22)/C22</f>
        <v>0.40540540540540543</v>
      </c>
      <c r="J22" s="37">
        <f t="shared" si="0"/>
        <v>0.30635792778649923</v>
      </c>
      <c r="K22" s="37">
        <f t="shared" si="0"/>
        <v>-0.52010547132498353</v>
      </c>
      <c r="L22" s="22">
        <f>Задание_4[[#This Row],[Прибыль с продаж 
(ДО АКЦИИ)]]/Задание_4[[#This Row],[Выручка с продаж 
(ДО АКЦИИ)]]*100</f>
        <v>5.9536891679748818</v>
      </c>
      <c r="M22" s="22">
        <f>Задание_4[[#This Row],[Прибыль с продаж 
(НА АКЦИИ)]]/Задание_4[[#This Row],[Выручка с продаж 
(НА АКЦИИ)]]*100</f>
        <v>2.1871056900799135</v>
      </c>
    </row>
    <row r="23" spans="1:13" x14ac:dyDescent="0.3">
      <c r="A23" s="39" t="s">
        <v>99</v>
      </c>
      <c r="B23" s="40">
        <v>74210863</v>
      </c>
      <c r="C23" s="22">
        <f>SUMIFS(Таблица1[Количество продаж],Таблица1[SKU],Задание_4[[#This Row],[SKU]],Таблица1[Статус акции],"")</f>
        <v>7</v>
      </c>
      <c r="D23" s="22">
        <f>SUMIFS(Таблица1[Выручка с продаж],Таблица1[SKU],Задание_4[[#This Row],[SKU]],Таблица1[Статус акции],"")</f>
        <v>2149</v>
      </c>
      <c r="E23" s="22">
        <f>SUMIFS(Таблица1[Прибыль с продаж],Таблица1[SKU],Задание_4[[#This Row],[SKU]],Таблица1[Статус акции],"")</f>
        <v>133.69999999999999</v>
      </c>
      <c r="F23" s="22">
        <f>SUMIFS(Таблица1[Количество продаж],Таблица1[SKU],Задание_4[[#This Row],[SKU]],Таблица1[Статус акции],"акция")</f>
        <v>23</v>
      </c>
      <c r="G23" s="22">
        <f>SUMIFS(Таблица1[Выручка с продаж],Таблица1[SKU],Задание_4[[#This Row],[SKU]],Таблица1[Статус акции],"акция")</f>
        <v>5857</v>
      </c>
      <c r="H23" s="22">
        <f>SUMIFS(Таблица1[Прибыль с продаж],Таблица1[SKU],Задание_4[[#This Row],[SKU]],Таблица1[Статус акции],"акция")</f>
        <v>197.8</v>
      </c>
      <c r="I23" s="37">
        <f t="shared" si="0"/>
        <v>2.2857142857142856</v>
      </c>
      <c r="J23" s="37">
        <f t="shared" si="0"/>
        <v>1.7254536993950675</v>
      </c>
      <c r="K23" s="37">
        <f t="shared" si="0"/>
        <v>0.4794315632011969</v>
      </c>
      <c r="L23" s="22">
        <f>Задание_4[[#This Row],[Прибыль с продаж 
(ДО АКЦИИ)]]/Задание_4[[#This Row],[Выручка с продаж 
(ДО АКЦИИ)]]*100</f>
        <v>6.2214983713355041</v>
      </c>
      <c r="M23" s="22">
        <f>Задание_4[[#This Row],[Прибыль с продаж 
(НА АКЦИИ)]]/Задание_4[[#This Row],[Выручка с продаж 
(НА АКЦИИ)]]*100</f>
        <v>3.3771555403790336</v>
      </c>
    </row>
    <row r="24" spans="1:13" x14ac:dyDescent="0.3">
      <c r="A24" s="39" t="s">
        <v>103</v>
      </c>
      <c r="B24" s="40">
        <v>74210862</v>
      </c>
      <c r="C24" s="22">
        <f>SUMIFS(Таблица1[Количество продаж],Таблица1[SKU],Задание_4[[#This Row],[SKU]],Таблица1[Статус акции],"")</f>
        <v>8</v>
      </c>
      <c r="D24" s="22">
        <f>SUMIFS(Таблица1[Выручка с продаж],Таблица1[SKU],Задание_4[[#This Row],[SKU]],Таблица1[Статус акции],"")</f>
        <v>2328</v>
      </c>
      <c r="E24" s="22">
        <f>SUMIFS(Таблица1[Прибыль с продаж],Таблица1[SKU],Задание_4[[#This Row],[SKU]],Таблица1[Статус акции],"")</f>
        <v>146.40000000000003</v>
      </c>
      <c r="F24" s="22">
        <f>SUMIFS(Таблица1[Количество продаж],Таблица1[SKU],Задание_4[[#This Row],[SKU]],Таблица1[Статус акции],"акция")</f>
        <v>20</v>
      </c>
      <c r="G24" s="22">
        <f>SUMIFS(Таблица1[Выручка с продаж],Таблица1[SKU],Задание_4[[#This Row],[SKU]],Таблица1[Статус акции],"акция")</f>
        <v>5157</v>
      </c>
      <c r="H24" s="22">
        <f>SUMIFS(Таблица1[Прибыль с продаж],Таблица1[SKU],Задание_4[[#This Row],[SKU]],Таблица1[Статус акции],"акция")</f>
        <v>244</v>
      </c>
      <c r="I24" s="37">
        <f t="shared" si="0"/>
        <v>1.5</v>
      </c>
      <c r="J24" s="37">
        <f t="shared" si="0"/>
        <v>1.2152061855670102</v>
      </c>
      <c r="K24" s="37">
        <f t="shared" si="0"/>
        <v>0.6666666666666663</v>
      </c>
      <c r="L24" s="22">
        <f>Задание_4[[#This Row],[Прибыль с продаж 
(ДО АКЦИИ)]]/Задание_4[[#This Row],[Выручка с продаж 
(ДО АКЦИИ)]]*100</f>
        <v>6.2886597938144346</v>
      </c>
      <c r="M24" s="22">
        <f>Задание_4[[#This Row],[Прибыль с продаж 
(НА АКЦИИ)]]/Задание_4[[#This Row],[Выручка с продаж 
(НА АКЦИИ)]]*100</f>
        <v>4.7314330036843124</v>
      </c>
    </row>
    <row r="25" spans="1:13" x14ac:dyDescent="0.3">
      <c r="A25" s="39" t="s">
        <v>104</v>
      </c>
      <c r="B25" s="40">
        <v>74210864</v>
      </c>
      <c r="C25" s="22">
        <f>SUMIFS(Таблица1[Количество продаж],Таблица1[SKU],Задание_4[[#This Row],[SKU]],Таблица1[Статус акции],"")</f>
        <v>3</v>
      </c>
      <c r="D25" s="22">
        <f>SUMIFS(Таблица1[Выручка с продаж],Таблица1[SKU],Задание_4[[#This Row],[SKU]],Таблица1[Статус акции],"")</f>
        <v>865</v>
      </c>
      <c r="E25" s="22">
        <f>SUMIFS(Таблица1[Прибыль с продаж],Таблица1[SKU],Задание_4[[#This Row],[SKU]],Таблица1[Статус акции],"")</f>
        <v>57.300000000000004</v>
      </c>
      <c r="F25" s="22">
        <f>SUMIFS(Таблица1[Количество продаж],Таблица1[SKU],Задание_4[[#This Row],[SKU]],Таблица1[Статус акции],"акция")</f>
        <v>14</v>
      </c>
      <c r="G25" s="22">
        <f>SUMIFS(Таблица1[Выручка с продаж],Таблица1[SKU],Задание_4[[#This Row],[SKU]],Таблица1[Статус акции],"акция")</f>
        <v>3708</v>
      </c>
      <c r="H25" s="22">
        <f>SUMIFS(Таблица1[Прибыль с продаж],Таблица1[SKU],Задание_4[[#This Row],[SKU]],Таблица1[Статус акции],"акция")</f>
        <v>120.4</v>
      </c>
      <c r="I25" s="37">
        <f t="shared" si="0"/>
        <v>3.6666666666666665</v>
      </c>
      <c r="J25" s="37">
        <f t="shared" si="0"/>
        <v>3.2867052023121386</v>
      </c>
      <c r="K25" s="37">
        <f t="shared" si="0"/>
        <v>1.1012216404886561</v>
      </c>
      <c r="L25" s="22">
        <f>Задание_4[[#This Row],[Прибыль с продаж 
(ДО АКЦИИ)]]/Задание_4[[#This Row],[Выручка с продаж 
(ДО АКЦИИ)]]*100</f>
        <v>6.6242774566474001</v>
      </c>
      <c r="M25" s="22">
        <f>Задание_4[[#This Row],[Прибыль с продаж 
(НА АКЦИИ)]]/Задание_4[[#This Row],[Выручка с продаж 
(НА АКЦИИ)]]*100</f>
        <v>3.2470334412081985</v>
      </c>
    </row>
    <row r="28" spans="1:13" x14ac:dyDescent="0.3">
      <c r="A28" s="112" t="s">
        <v>187</v>
      </c>
      <c r="B28" s="112"/>
      <c r="C28" s="112"/>
      <c r="D28" s="112"/>
      <c r="E28" s="112"/>
      <c r="F28" s="112"/>
      <c r="G28" s="112"/>
      <c r="H28" s="112"/>
      <c r="I28" s="112"/>
      <c r="J28" s="112"/>
    </row>
    <row r="29" spans="1:13" x14ac:dyDescent="0.3">
      <c r="A29" s="112"/>
      <c r="B29" s="112"/>
      <c r="C29" s="112"/>
      <c r="D29" s="112"/>
      <c r="E29" s="112"/>
      <c r="F29" s="112"/>
      <c r="G29" s="112"/>
      <c r="H29" s="112"/>
      <c r="I29" s="112"/>
      <c r="J29" s="112"/>
    </row>
    <row r="30" spans="1:13" x14ac:dyDescent="0.3">
      <c r="A30" s="112"/>
      <c r="B30" s="112"/>
      <c r="C30" s="112"/>
      <c r="D30" s="112"/>
      <c r="E30" s="112"/>
      <c r="F30" s="112"/>
      <c r="G30" s="112"/>
      <c r="H30" s="112"/>
      <c r="I30" s="112"/>
      <c r="J30" s="112"/>
    </row>
    <row r="31" spans="1:13" ht="14.4" customHeight="1" x14ac:dyDescent="0.3">
      <c r="A31" s="112" t="s">
        <v>188</v>
      </c>
      <c r="B31" s="112"/>
      <c r="C31" s="112"/>
      <c r="D31" s="112"/>
      <c r="E31" s="112"/>
      <c r="F31" s="112"/>
      <c r="G31" s="112"/>
      <c r="H31" s="112"/>
      <c r="I31" s="112"/>
      <c r="J31" s="112"/>
    </row>
    <row r="32" spans="1:13" x14ac:dyDescent="0.3">
      <c r="A32" s="112"/>
      <c r="B32" s="112"/>
      <c r="C32" s="112"/>
      <c r="D32" s="112"/>
      <c r="E32" s="112"/>
      <c r="F32" s="112"/>
      <c r="G32" s="112"/>
      <c r="H32" s="112"/>
      <c r="I32" s="112"/>
      <c r="J32" s="112"/>
    </row>
    <row r="33" spans="1:10" x14ac:dyDescent="0.3">
      <c r="A33" s="112"/>
      <c r="B33" s="112"/>
      <c r="C33" s="112"/>
      <c r="D33" s="112"/>
      <c r="E33" s="112"/>
      <c r="F33" s="112"/>
      <c r="G33" s="112"/>
      <c r="H33" s="112"/>
      <c r="I33" s="112"/>
      <c r="J33" s="112"/>
    </row>
    <row r="34" spans="1:10" ht="14.4" customHeight="1" x14ac:dyDescent="0.3">
      <c r="A34" s="112" t="s">
        <v>186</v>
      </c>
      <c r="B34" s="112"/>
      <c r="C34" s="112"/>
      <c r="D34" s="112"/>
      <c r="E34" s="112"/>
      <c r="F34" s="112"/>
      <c r="G34" s="112"/>
      <c r="H34" s="112"/>
      <c r="I34" s="112"/>
      <c r="J34" s="112"/>
    </row>
    <row r="35" spans="1:10" x14ac:dyDescent="0.3">
      <c r="A35" s="112"/>
      <c r="B35" s="112"/>
      <c r="C35" s="112"/>
      <c r="D35" s="112"/>
      <c r="E35" s="112"/>
      <c r="F35" s="112"/>
      <c r="G35" s="112"/>
      <c r="H35" s="112"/>
      <c r="I35" s="112"/>
      <c r="J35" s="112"/>
    </row>
    <row r="36" spans="1:10" x14ac:dyDescent="0.3">
      <c r="A36" s="112"/>
      <c r="B36" s="112"/>
      <c r="C36" s="112"/>
      <c r="D36" s="112"/>
      <c r="E36" s="112"/>
      <c r="F36" s="112"/>
      <c r="G36" s="112"/>
      <c r="H36" s="112"/>
      <c r="I36" s="112"/>
      <c r="J36" s="112"/>
    </row>
    <row r="37" spans="1:10" x14ac:dyDescent="0.3">
      <c r="A37" s="112"/>
      <c r="B37" s="112"/>
      <c r="C37" s="112"/>
      <c r="D37" s="112"/>
      <c r="E37" s="112"/>
      <c r="F37" s="112"/>
      <c r="G37" s="112"/>
      <c r="H37" s="112"/>
      <c r="I37" s="112"/>
      <c r="J37" s="112"/>
    </row>
    <row r="38" spans="1:10" ht="14.4" customHeight="1" x14ac:dyDescent="0.3">
      <c r="A38" s="112" t="s">
        <v>189</v>
      </c>
      <c r="B38" s="112"/>
      <c r="C38" s="112"/>
      <c r="D38" s="112"/>
      <c r="E38" s="112"/>
      <c r="F38" s="112"/>
      <c r="G38" s="112"/>
      <c r="H38" s="112"/>
      <c r="I38" s="112"/>
      <c r="J38" s="112"/>
    </row>
    <row r="39" spans="1:10" x14ac:dyDescent="0.3">
      <c r="A39" s="112"/>
      <c r="B39" s="112"/>
      <c r="C39" s="112"/>
      <c r="D39" s="112"/>
      <c r="E39" s="112"/>
      <c r="F39" s="112"/>
      <c r="G39" s="112"/>
      <c r="H39" s="112"/>
      <c r="I39" s="112"/>
      <c r="J39" s="112"/>
    </row>
    <row r="40" spans="1:10" x14ac:dyDescent="0.3">
      <c r="A40" s="112"/>
      <c r="B40" s="112"/>
      <c r="C40" s="112"/>
      <c r="D40" s="112"/>
      <c r="E40" s="112"/>
      <c r="F40" s="112"/>
      <c r="G40" s="112"/>
      <c r="H40" s="112"/>
      <c r="I40" s="112"/>
      <c r="J40" s="112"/>
    </row>
    <row r="41" spans="1:10" x14ac:dyDescent="0.3">
      <c r="A41" s="112"/>
      <c r="B41" s="112"/>
      <c r="C41" s="112"/>
      <c r="D41" s="112"/>
      <c r="E41" s="112"/>
      <c r="F41" s="112"/>
      <c r="G41" s="112"/>
      <c r="H41" s="112"/>
      <c r="I41" s="112"/>
      <c r="J41" s="112"/>
    </row>
    <row r="42" spans="1:10" x14ac:dyDescent="0.3">
      <c r="A42" s="112" t="s">
        <v>223</v>
      </c>
      <c r="B42" s="112"/>
      <c r="C42" s="112"/>
      <c r="D42" s="112"/>
      <c r="E42" s="112"/>
      <c r="F42" s="112"/>
      <c r="G42" s="112"/>
      <c r="H42" s="112"/>
      <c r="I42" s="112"/>
      <c r="J42" s="112"/>
    </row>
    <row r="43" spans="1:10" ht="14.4" customHeight="1" x14ac:dyDescent="0.3">
      <c r="A43" s="112"/>
      <c r="B43" s="112"/>
      <c r="C43" s="112"/>
      <c r="D43" s="112"/>
      <c r="E43" s="112"/>
      <c r="F43" s="112"/>
      <c r="G43" s="112"/>
      <c r="H43" s="112"/>
      <c r="I43" s="112"/>
      <c r="J43" s="112"/>
    </row>
    <row r="45" spans="1:10" ht="15.6" customHeight="1" x14ac:dyDescent="0.3">
      <c r="A45" s="112" t="s">
        <v>192</v>
      </c>
      <c r="B45" s="112"/>
      <c r="C45" s="112"/>
      <c r="D45" s="112"/>
      <c r="E45" s="112"/>
      <c r="F45" s="112"/>
      <c r="G45" s="112"/>
      <c r="H45" s="112"/>
      <c r="I45" s="112"/>
      <c r="J45" s="112"/>
    </row>
    <row r="46" spans="1:10" ht="14.4" customHeight="1" x14ac:dyDescent="0.3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ht="14.4" customHeight="1" x14ac:dyDescent="0.3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ht="14.4" customHeight="1" x14ac:dyDescent="0.3">
      <c r="A48" s="112"/>
      <c r="B48" s="112"/>
      <c r="C48" s="112"/>
      <c r="D48" s="112"/>
      <c r="E48" s="112"/>
      <c r="F48" s="112"/>
      <c r="G48" s="112"/>
      <c r="H48" s="112"/>
      <c r="I48" s="112"/>
      <c r="J48" s="112"/>
    </row>
    <row r="49" spans="1:10" ht="14.4" customHeight="1" x14ac:dyDescent="0.3">
      <c r="A49" s="112"/>
      <c r="B49" s="112"/>
      <c r="C49" s="112"/>
      <c r="D49" s="112"/>
      <c r="E49" s="112"/>
      <c r="F49" s="112"/>
      <c r="G49" s="112"/>
      <c r="H49" s="112"/>
      <c r="I49" s="112"/>
      <c r="J49" s="112"/>
    </row>
    <row r="50" spans="1:10" ht="14.4" customHeight="1" x14ac:dyDescent="0.3">
      <c r="A50" s="35"/>
      <c r="B50" s="35"/>
      <c r="C50" s="35"/>
      <c r="D50" s="35"/>
      <c r="E50" s="35"/>
      <c r="F50" s="35"/>
      <c r="G50" s="35"/>
      <c r="H50" s="35"/>
      <c r="I50" s="35"/>
      <c r="J50" s="35"/>
    </row>
    <row r="51" spans="1:10" ht="15.6" customHeight="1" x14ac:dyDescent="0.3">
      <c r="A51" s="35"/>
      <c r="B51" s="35"/>
      <c r="C51" s="35"/>
      <c r="D51" s="35"/>
      <c r="E51" s="35"/>
      <c r="F51" s="35"/>
      <c r="G51" s="35"/>
      <c r="H51" s="35"/>
      <c r="I51" s="35"/>
      <c r="J51" s="35"/>
    </row>
    <row r="52" spans="1:10" ht="14.4" customHeight="1" x14ac:dyDescent="0.3">
      <c r="A52" s="35"/>
      <c r="B52" s="35"/>
      <c r="C52" s="35"/>
      <c r="D52" s="35"/>
      <c r="E52" s="35"/>
      <c r="F52" s="35"/>
      <c r="G52" s="35"/>
      <c r="H52" s="35"/>
      <c r="I52" s="35"/>
      <c r="J52" s="35"/>
    </row>
    <row r="53" spans="1:10" ht="14.4" customHeight="1" x14ac:dyDescent="0.3">
      <c r="A53" s="35"/>
      <c r="B53" s="35"/>
      <c r="C53" s="35"/>
      <c r="D53" s="35"/>
      <c r="E53" s="35"/>
      <c r="F53" s="35"/>
      <c r="G53" s="35"/>
      <c r="H53" s="35"/>
      <c r="I53" s="35"/>
      <c r="J53" s="35"/>
    </row>
    <row r="54" spans="1:10" ht="14.4" customHeight="1" x14ac:dyDescent="0.3">
      <c r="A54" s="112"/>
      <c r="B54" s="112"/>
      <c r="C54" s="112"/>
      <c r="D54" s="112"/>
      <c r="E54" s="112"/>
      <c r="F54" s="112"/>
      <c r="G54" s="112"/>
      <c r="H54" s="112"/>
      <c r="I54" s="112"/>
      <c r="J54" s="112"/>
    </row>
    <row r="55" spans="1:10" ht="14.4" customHeight="1" x14ac:dyDescent="0.3">
      <c r="A55" s="112"/>
      <c r="B55" s="112"/>
      <c r="C55" s="112"/>
      <c r="D55" s="112"/>
      <c r="E55" s="112"/>
      <c r="F55" s="112"/>
      <c r="G55" s="112"/>
      <c r="H55" s="112"/>
      <c r="I55" s="112"/>
      <c r="J55" s="112"/>
    </row>
  </sheetData>
  <mergeCells count="10">
    <mergeCell ref="A15:F15"/>
    <mergeCell ref="A16:F16"/>
    <mergeCell ref="A1:F1"/>
    <mergeCell ref="A28:J30"/>
    <mergeCell ref="A54:J55"/>
    <mergeCell ref="A45:J49"/>
    <mergeCell ref="A34:J37"/>
    <mergeCell ref="A38:J41"/>
    <mergeCell ref="A31:J33"/>
    <mergeCell ref="A42:J43"/>
  </mergeCells>
  <conditionalFormatting sqref="C4:C9">
    <cfRule type="top10" dxfId="36" priority="65" bottom="1" rank="1"/>
    <cfRule type="top10" dxfId="35" priority="66" rank="1"/>
  </conditionalFormatting>
  <conditionalFormatting sqref="D5:D9">
    <cfRule type="top10" dxfId="34" priority="63" bottom="1" rank="1"/>
    <cfRule type="top10" dxfId="33" priority="64" rank="1"/>
  </conditionalFormatting>
  <conditionalFormatting sqref="D21">
    <cfRule type="top10" dxfId="32" priority="61" bottom="1" rank="1"/>
    <cfRule type="top10" dxfId="31" priority="62" rank="1"/>
  </conditionalFormatting>
  <conditionalFormatting sqref="F22">
    <cfRule type="cellIs" dxfId="30" priority="45" operator="greaterThan">
      <formula>$C22</formula>
    </cfRule>
  </conditionalFormatting>
  <conditionalFormatting sqref="F23">
    <cfRule type="cellIs" dxfId="29" priority="44" operator="greaterThan">
      <formula>$C23</formula>
    </cfRule>
  </conditionalFormatting>
  <conditionalFormatting sqref="F24">
    <cfRule type="cellIs" dxfId="28" priority="43" operator="greaterThan">
      <formula>$C24</formula>
    </cfRule>
  </conditionalFormatting>
  <conditionalFormatting sqref="F25">
    <cfRule type="cellIs" dxfId="27" priority="42" operator="greaterThan">
      <formula>$C25</formula>
    </cfRule>
  </conditionalFormatting>
  <conditionalFormatting sqref="I22:K25">
    <cfRule type="cellIs" dxfId="26" priority="32" operator="lessThan">
      <formula>0</formula>
    </cfRule>
    <cfRule type="cellIs" dxfId="25" priority="33" operator="greaterThan">
      <formula>0</formula>
    </cfRule>
  </conditionalFormatting>
  <conditionalFormatting sqref="G22:G25">
    <cfRule type="cellIs" dxfId="24" priority="168" operator="greaterThan">
      <formula>$D22</formula>
    </cfRule>
  </conditionalFormatting>
  <conditionalFormatting sqref="H22:H25">
    <cfRule type="cellIs" dxfId="23" priority="169" operator="lessThan">
      <formula>$E22</formula>
    </cfRule>
    <cfRule type="cellIs" dxfId="22" priority="170" operator="greaterThan">
      <formula>$E22</formula>
    </cfRule>
  </conditionalFormatting>
  <conditionalFormatting sqref="J21 G21">
    <cfRule type="top10" dxfId="21" priority="171" bottom="1" rank="1"/>
    <cfRule type="top10" dxfId="20" priority="172" rank="1"/>
  </conditionalFormatting>
  <conditionalFormatting sqref="D22:D25">
    <cfRule type="cellIs" dxfId="19" priority="175" operator="lessThan">
      <formula>$G22</formula>
    </cfRule>
  </conditionalFormatting>
  <conditionalFormatting sqref="C22:C25">
    <cfRule type="cellIs" dxfId="18" priority="176" operator="lessThan">
      <formula>$F22</formula>
    </cfRule>
  </conditionalFormatting>
  <conditionalFormatting sqref="E22:E25">
    <cfRule type="cellIs" dxfId="17" priority="177" operator="lessThan">
      <formula>$H22</formula>
    </cfRule>
  </conditionalFormatting>
  <conditionalFormatting sqref="E22:E25">
    <cfRule type="cellIs" dxfId="16" priority="178" operator="greaterThan">
      <formula>$H22</formula>
    </cfRule>
  </conditionalFormatting>
  <conditionalFormatting sqref="L22">
    <cfRule type="cellIs" dxfId="15" priority="20" operator="lessThan">
      <formula>$M22</formula>
    </cfRule>
    <cfRule type="cellIs" dxfId="14" priority="24" operator="greaterThan">
      <formula>$M22</formula>
    </cfRule>
  </conditionalFormatting>
  <conditionalFormatting sqref="L23">
    <cfRule type="cellIs" dxfId="13" priority="18" operator="lessThan">
      <formula>$M23</formula>
    </cfRule>
    <cfRule type="cellIs" dxfId="12" priority="19" operator="greaterThan">
      <formula>$M23</formula>
    </cfRule>
  </conditionalFormatting>
  <conditionalFormatting sqref="L24">
    <cfRule type="cellIs" dxfId="11" priority="14" operator="lessThan">
      <formula>$M24</formula>
    </cfRule>
    <cfRule type="cellIs" dxfId="10" priority="15" operator="greaterThan">
      <formula>$M24</formula>
    </cfRule>
  </conditionalFormatting>
  <conditionalFormatting sqref="L25">
    <cfRule type="cellIs" dxfId="9" priority="12" operator="lessThan">
      <formula>$M25</formula>
    </cfRule>
    <cfRule type="cellIs" dxfId="8" priority="13" operator="greaterThan">
      <formula>$M25</formula>
    </cfRule>
  </conditionalFormatting>
  <conditionalFormatting sqref="M22">
    <cfRule type="cellIs" dxfId="7" priority="7" operator="lessThan">
      <formula>$L22</formula>
    </cfRule>
    <cfRule type="cellIs" dxfId="6" priority="11" operator="greaterThan">
      <formula>$L22</formula>
    </cfRule>
  </conditionalFormatting>
  <conditionalFormatting sqref="M23">
    <cfRule type="cellIs" dxfId="5" priority="5" operator="lessThan">
      <formula>$L23</formula>
    </cfRule>
    <cfRule type="cellIs" dxfId="4" priority="6" operator="greaterThan">
      <formula>$L23</formula>
    </cfRule>
  </conditionalFormatting>
  <conditionalFormatting sqref="M24">
    <cfRule type="cellIs" dxfId="3" priority="3" operator="lessThan">
      <formula>$L24</formula>
    </cfRule>
    <cfRule type="cellIs" dxfId="2" priority="4" operator="greaterThan">
      <formula>$L24</formula>
    </cfRule>
  </conditionalFormatting>
  <conditionalFormatting sqref="M25">
    <cfRule type="cellIs" dxfId="1" priority="1" operator="lessThan">
      <formula>$L25</formula>
    </cfRule>
    <cfRule type="cellIs" dxfId="0" priority="2" operator="greaterThan">
      <formula>$L25</formula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62"/>
  <sheetViews>
    <sheetView showGridLines="0" topLeftCell="A46" workbookViewId="0">
      <selection activeCell="J67" sqref="J67"/>
    </sheetView>
  </sheetViews>
  <sheetFormatPr defaultRowHeight="14.4" x14ac:dyDescent="0.3"/>
  <cols>
    <col min="1" max="1" width="10.5546875" bestFit="1" customWidth="1"/>
    <col min="2" max="2" width="14.5546875" bestFit="1" customWidth="1"/>
    <col min="3" max="3" width="16" bestFit="1" customWidth="1"/>
    <col min="4" max="4" width="21.77734375" customWidth="1"/>
    <col min="5" max="5" width="15.5546875" customWidth="1"/>
    <col min="6" max="6" width="25.77734375" customWidth="1"/>
    <col min="7" max="7" width="11.21875" customWidth="1"/>
    <col min="8" max="8" width="12.44140625" customWidth="1"/>
    <col min="9" max="9" width="8.88671875" customWidth="1"/>
    <col min="10" max="10" width="11.77734375" customWidth="1"/>
    <col min="11" max="11" width="27" customWidth="1"/>
    <col min="12" max="12" width="15" bestFit="1" customWidth="1"/>
    <col min="13" max="13" width="22.6640625" customWidth="1"/>
    <col min="14" max="14" width="28.88671875" customWidth="1"/>
    <col min="15" max="15" width="12.88671875" bestFit="1" customWidth="1"/>
    <col min="16" max="16" width="16.21875" customWidth="1"/>
    <col min="17" max="17" width="20.33203125" customWidth="1"/>
    <col min="18" max="18" width="19.21875" customWidth="1"/>
    <col min="19" max="19" width="19.5546875" customWidth="1"/>
    <col min="20" max="20" width="22.44140625" customWidth="1"/>
    <col min="21" max="21" width="18.33203125" customWidth="1"/>
    <col min="22" max="22" width="20.33203125" customWidth="1"/>
    <col min="23" max="23" width="28.77734375" customWidth="1"/>
  </cols>
  <sheetData>
    <row r="1" spans="1:21" x14ac:dyDescent="0.3">
      <c r="A1" s="11" t="s">
        <v>78</v>
      </c>
      <c r="B1" s="41" t="s">
        <v>182</v>
      </c>
      <c r="C1" s="12" t="s">
        <v>79</v>
      </c>
      <c r="D1" s="12" t="s">
        <v>55</v>
      </c>
      <c r="E1" s="12" t="s">
        <v>0</v>
      </c>
      <c r="F1" s="13" t="s">
        <v>80</v>
      </c>
      <c r="G1" s="12" t="s">
        <v>1</v>
      </c>
      <c r="H1" s="12" t="s">
        <v>81</v>
      </c>
      <c r="I1" s="12" t="s">
        <v>2</v>
      </c>
      <c r="J1" s="12" t="s">
        <v>82</v>
      </c>
      <c r="K1" s="12" t="s">
        <v>83</v>
      </c>
      <c r="L1" s="12" t="s">
        <v>84</v>
      </c>
      <c r="M1" s="12" t="s">
        <v>85</v>
      </c>
      <c r="N1" s="12" t="s">
        <v>86</v>
      </c>
      <c r="O1" s="12" t="s">
        <v>87</v>
      </c>
      <c r="P1" s="12" t="s">
        <v>88</v>
      </c>
      <c r="Q1" s="12" t="s">
        <v>89</v>
      </c>
      <c r="R1" s="12" t="s">
        <v>90</v>
      </c>
      <c r="S1" s="12" t="s">
        <v>91</v>
      </c>
      <c r="T1" s="12" t="s">
        <v>92</v>
      </c>
      <c r="U1" s="12" t="s">
        <v>93</v>
      </c>
    </row>
    <row r="2" spans="1:21" x14ac:dyDescent="0.3">
      <c r="A2" s="26" t="s">
        <v>94</v>
      </c>
      <c r="B2" s="33" t="str">
        <f>IF(AND(MONTH(Таблица1[[#This Row],[Дата]])=11, DAY(Таблица1[[#This Row],[Дата]])&gt;=2, DAY(Таблица1[[#This Row],[Дата]])&lt;=8), "акция", "")</f>
        <v/>
      </c>
      <c r="C2" s="1" t="s">
        <v>95</v>
      </c>
      <c r="D2" s="1" t="s">
        <v>96</v>
      </c>
      <c r="E2" s="1" t="s">
        <v>97</v>
      </c>
      <c r="F2" s="4">
        <v>74210863</v>
      </c>
      <c r="G2" s="1" t="s">
        <v>10</v>
      </c>
      <c r="H2" s="1" t="s">
        <v>98</v>
      </c>
      <c r="I2" s="1" t="s">
        <v>99</v>
      </c>
      <c r="J2" s="5">
        <v>0</v>
      </c>
      <c r="K2" s="5">
        <v>0</v>
      </c>
      <c r="L2" s="5">
        <v>0</v>
      </c>
      <c r="M2" s="1">
        <v>315</v>
      </c>
      <c r="N2" s="1">
        <v>4.7</v>
      </c>
      <c r="O2" s="5">
        <v>0</v>
      </c>
      <c r="P2" s="5">
        <v>0</v>
      </c>
      <c r="Q2" s="1">
        <v>0</v>
      </c>
      <c r="R2" s="5">
        <v>0</v>
      </c>
      <c r="S2" s="5">
        <v>0</v>
      </c>
      <c r="T2" s="1">
        <v>0</v>
      </c>
      <c r="U2" s="1">
        <v>1</v>
      </c>
    </row>
    <row r="3" spans="1:21" x14ac:dyDescent="0.3">
      <c r="A3" s="26" t="s">
        <v>94</v>
      </c>
      <c r="B3" s="33" t="str">
        <f>IF(AND(MONTH(Таблица1[[#This Row],[Дата]])=11, DAY(Таблица1[[#This Row],[Дата]])&gt;=2, DAY(Таблица1[[#This Row],[Дата]])&lt;=8), "акция", "")</f>
        <v/>
      </c>
      <c r="C3" s="1" t="s">
        <v>95</v>
      </c>
      <c r="D3" s="1" t="s">
        <v>100</v>
      </c>
      <c r="E3" s="1" t="s">
        <v>101</v>
      </c>
      <c r="F3" s="4">
        <v>40557118</v>
      </c>
      <c r="G3" s="1" t="s">
        <v>24</v>
      </c>
      <c r="H3" s="1" t="s">
        <v>98</v>
      </c>
      <c r="I3" s="1" t="s">
        <v>102</v>
      </c>
      <c r="J3" s="6">
        <v>1230</v>
      </c>
      <c r="K3" s="1">
        <v>53</v>
      </c>
      <c r="L3" s="1">
        <v>578</v>
      </c>
      <c r="M3" s="1"/>
      <c r="N3" s="5">
        <v>0</v>
      </c>
      <c r="O3" s="1">
        <v>1</v>
      </c>
      <c r="P3" s="1">
        <v>578</v>
      </c>
      <c r="Q3" s="1">
        <v>12</v>
      </c>
      <c r="R3" s="5">
        <v>0</v>
      </c>
      <c r="S3" s="5">
        <v>0</v>
      </c>
      <c r="T3" s="1">
        <v>0</v>
      </c>
      <c r="U3" s="5">
        <v>0</v>
      </c>
    </row>
    <row r="4" spans="1:21" x14ac:dyDescent="0.3">
      <c r="A4" s="26" t="s">
        <v>94</v>
      </c>
      <c r="B4" s="33" t="str">
        <f>IF(AND(MONTH(Таблица1[[#This Row],[Дата]])=11, DAY(Таблица1[[#This Row],[Дата]])&gt;=2, DAY(Таблица1[[#This Row],[Дата]])&lt;=8), "акция", "")</f>
        <v/>
      </c>
      <c r="C4" s="1" t="s">
        <v>95</v>
      </c>
      <c r="D4" s="1" t="s">
        <v>96</v>
      </c>
      <c r="E4" s="1" t="s">
        <v>97</v>
      </c>
      <c r="F4" s="4">
        <v>74210862</v>
      </c>
      <c r="G4" s="1" t="s">
        <v>10</v>
      </c>
      <c r="H4" s="1" t="s">
        <v>98</v>
      </c>
      <c r="I4" s="1" t="s">
        <v>103</v>
      </c>
      <c r="J4" s="1">
        <v>948</v>
      </c>
      <c r="K4" s="1">
        <v>71</v>
      </c>
      <c r="L4" s="1">
        <v>275</v>
      </c>
      <c r="M4" s="1">
        <v>315</v>
      </c>
      <c r="N4" s="1">
        <v>4.7</v>
      </c>
      <c r="O4" s="1">
        <v>3</v>
      </c>
      <c r="P4" s="1">
        <v>849</v>
      </c>
      <c r="Q4" s="1">
        <v>54.900000000000006</v>
      </c>
      <c r="R4" s="5">
        <v>0</v>
      </c>
      <c r="S4" s="5">
        <v>0</v>
      </c>
      <c r="T4" s="1">
        <v>0</v>
      </c>
      <c r="U4" s="5">
        <v>0</v>
      </c>
    </row>
    <row r="5" spans="1:21" x14ac:dyDescent="0.3">
      <c r="A5" s="26" t="s">
        <v>94</v>
      </c>
      <c r="B5" s="33" t="str">
        <f>IF(AND(MONTH(Таблица1[[#This Row],[Дата]])=11, DAY(Таблица1[[#This Row],[Дата]])&gt;=2, DAY(Таблица1[[#This Row],[Дата]])&lt;=8), "акция", "")</f>
        <v/>
      </c>
      <c r="C5" s="1" t="s">
        <v>95</v>
      </c>
      <c r="D5" s="1" t="s">
        <v>96</v>
      </c>
      <c r="E5" s="1" t="s">
        <v>97</v>
      </c>
      <c r="F5" s="4">
        <v>74210864</v>
      </c>
      <c r="G5" s="1" t="s">
        <v>10</v>
      </c>
      <c r="H5" s="1" t="s">
        <v>98</v>
      </c>
      <c r="I5" s="1" t="s">
        <v>104</v>
      </c>
      <c r="J5" s="5">
        <v>0</v>
      </c>
      <c r="K5" s="5">
        <v>0</v>
      </c>
      <c r="L5" s="5">
        <v>0</v>
      </c>
      <c r="M5" s="7">
        <v>315</v>
      </c>
      <c r="N5" s="1">
        <v>4.7</v>
      </c>
      <c r="O5" s="5">
        <v>0</v>
      </c>
      <c r="P5" s="5">
        <v>0</v>
      </c>
      <c r="Q5" s="1">
        <v>0</v>
      </c>
      <c r="R5" s="5">
        <v>0</v>
      </c>
      <c r="S5" s="5">
        <v>0</v>
      </c>
      <c r="T5" s="1">
        <v>0</v>
      </c>
      <c r="U5" s="1">
        <v>1</v>
      </c>
    </row>
    <row r="6" spans="1:21" x14ac:dyDescent="0.3">
      <c r="A6" s="26" t="s">
        <v>94</v>
      </c>
      <c r="B6" s="33" t="str">
        <f>IF(AND(MONTH(Таблица1[[#This Row],[Дата]])=11, DAY(Таблица1[[#This Row],[Дата]])&gt;=2, DAY(Таблица1[[#This Row],[Дата]])&lt;=8), "акция", "")</f>
        <v/>
      </c>
      <c r="C6" s="1" t="s">
        <v>95</v>
      </c>
      <c r="D6" s="1" t="s">
        <v>105</v>
      </c>
      <c r="E6" s="1" t="s">
        <v>106</v>
      </c>
      <c r="F6" s="4">
        <v>74268606</v>
      </c>
      <c r="G6" s="1" t="s">
        <v>10</v>
      </c>
      <c r="H6" s="1" t="s">
        <v>98</v>
      </c>
      <c r="I6" s="1" t="s">
        <v>107</v>
      </c>
      <c r="J6" s="6">
        <v>1016</v>
      </c>
      <c r="K6" s="1">
        <v>69</v>
      </c>
      <c r="L6" s="1">
        <v>315</v>
      </c>
      <c r="M6" s="1">
        <v>359</v>
      </c>
      <c r="N6" s="1">
        <v>4.5</v>
      </c>
      <c r="O6" s="1">
        <v>4</v>
      </c>
      <c r="P6" s="1">
        <v>1284</v>
      </c>
      <c r="Q6" s="1">
        <v>82</v>
      </c>
      <c r="R6" s="5">
        <v>0</v>
      </c>
      <c r="S6" s="5">
        <v>0</v>
      </c>
      <c r="T6" s="1">
        <v>0</v>
      </c>
      <c r="U6" s="1">
        <v>8</v>
      </c>
    </row>
    <row r="7" spans="1:21" x14ac:dyDescent="0.3">
      <c r="A7" s="26" t="s">
        <v>108</v>
      </c>
      <c r="B7" s="33" t="str">
        <f>IF(AND(MONTH(Таблица1[[#This Row],[Дата]])=11, DAY(Таблица1[[#This Row],[Дата]])&gt;=2, DAY(Таблица1[[#This Row],[Дата]])&lt;=8), "акция", "")</f>
        <v/>
      </c>
      <c r="C7" s="1" t="s">
        <v>95</v>
      </c>
      <c r="D7" s="1" t="s">
        <v>100</v>
      </c>
      <c r="E7" s="1" t="s">
        <v>101</v>
      </c>
      <c r="F7" s="4">
        <v>40557118</v>
      </c>
      <c r="G7" s="1" t="s">
        <v>24</v>
      </c>
      <c r="H7" s="1" t="s">
        <v>98</v>
      </c>
      <c r="I7" s="1" t="s">
        <v>102</v>
      </c>
      <c r="J7" s="5">
        <v>0</v>
      </c>
      <c r="K7" s="5">
        <v>0</v>
      </c>
      <c r="L7" s="5">
        <v>0</v>
      </c>
      <c r="M7" s="1"/>
      <c r="N7" s="5">
        <v>0</v>
      </c>
      <c r="O7" s="5">
        <v>0</v>
      </c>
      <c r="P7" s="5">
        <v>0</v>
      </c>
      <c r="Q7" s="1">
        <v>0</v>
      </c>
      <c r="R7" s="5">
        <v>0</v>
      </c>
      <c r="S7" s="5">
        <v>0</v>
      </c>
      <c r="T7" s="1">
        <v>0</v>
      </c>
      <c r="U7" s="5">
        <v>0</v>
      </c>
    </row>
    <row r="8" spans="1:21" x14ac:dyDescent="0.3">
      <c r="A8" s="26" t="s">
        <v>108</v>
      </c>
      <c r="B8" s="33" t="str">
        <f>IF(AND(MONTH(Таблица1[[#This Row],[Дата]])=11, DAY(Таблица1[[#This Row],[Дата]])&gt;=2, DAY(Таблица1[[#This Row],[Дата]])&lt;=8), "акция", "")</f>
        <v/>
      </c>
      <c r="C8" s="1" t="s">
        <v>95</v>
      </c>
      <c r="D8" s="1" t="s">
        <v>96</v>
      </c>
      <c r="E8" s="1" t="s">
        <v>97</v>
      </c>
      <c r="F8" s="4">
        <v>74210862</v>
      </c>
      <c r="G8" s="1" t="s">
        <v>10</v>
      </c>
      <c r="H8" s="1" t="s">
        <v>98</v>
      </c>
      <c r="I8" s="1" t="s">
        <v>103</v>
      </c>
      <c r="J8" s="1">
        <v>934</v>
      </c>
      <c r="K8" s="1">
        <v>68</v>
      </c>
      <c r="L8" s="1">
        <v>299</v>
      </c>
      <c r="M8" s="1">
        <v>315</v>
      </c>
      <c r="N8" s="1">
        <v>4.7</v>
      </c>
      <c r="O8" s="1">
        <v>1</v>
      </c>
      <c r="P8" s="1">
        <v>299</v>
      </c>
      <c r="Q8" s="1">
        <v>18.3</v>
      </c>
      <c r="R8" s="5">
        <v>0</v>
      </c>
      <c r="S8" s="5">
        <v>0</v>
      </c>
      <c r="T8" s="1">
        <v>0</v>
      </c>
      <c r="U8" s="5">
        <v>0</v>
      </c>
    </row>
    <row r="9" spans="1:21" x14ac:dyDescent="0.3">
      <c r="A9" s="26" t="s">
        <v>108</v>
      </c>
      <c r="B9" s="33" t="str">
        <f>IF(AND(MONTH(Таблица1[[#This Row],[Дата]])=11, DAY(Таблица1[[#This Row],[Дата]])&gt;=2, DAY(Таблица1[[#This Row],[Дата]])&lt;=8), "акция", "")</f>
        <v/>
      </c>
      <c r="C9" s="1" t="s">
        <v>95</v>
      </c>
      <c r="D9" s="1" t="s">
        <v>105</v>
      </c>
      <c r="E9" s="1" t="s">
        <v>106</v>
      </c>
      <c r="F9" s="4">
        <v>74268606</v>
      </c>
      <c r="G9" s="1" t="s">
        <v>10</v>
      </c>
      <c r="H9" s="1" t="s">
        <v>98</v>
      </c>
      <c r="I9" s="1" t="s">
        <v>107</v>
      </c>
      <c r="J9" s="6">
        <v>1016</v>
      </c>
      <c r="K9" s="1">
        <v>69</v>
      </c>
      <c r="L9" s="1">
        <v>315</v>
      </c>
      <c r="M9" s="1">
        <v>359</v>
      </c>
      <c r="N9" s="1">
        <v>4.5</v>
      </c>
      <c r="O9" s="1">
        <v>4</v>
      </c>
      <c r="P9" s="1">
        <v>1328</v>
      </c>
      <c r="Q9" s="1">
        <v>82</v>
      </c>
      <c r="R9" s="5">
        <v>0</v>
      </c>
      <c r="S9" s="5">
        <v>0</v>
      </c>
      <c r="T9" s="1">
        <v>0</v>
      </c>
      <c r="U9" s="5">
        <v>0</v>
      </c>
    </row>
    <row r="10" spans="1:21" x14ac:dyDescent="0.3">
      <c r="A10" s="26" t="s">
        <v>109</v>
      </c>
      <c r="B10" s="33" t="str">
        <f>IF(AND(MONTH(Таблица1[[#This Row],[Дата]])=11, DAY(Таблица1[[#This Row],[Дата]])&gt;=2, DAY(Таблица1[[#This Row],[Дата]])&lt;=8), "акция", "")</f>
        <v/>
      </c>
      <c r="C10" s="1" t="s">
        <v>95</v>
      </c>
      <c r="D10" s="1" t="s">
        <v>96</v>
      </c>
      <c r="E10" s="1" t="s">
        <v>97</v>
      </c>
      <c r="F10" s="4">
        <v>74210863</v>
      </c>
      <c r="G10" s="1" t="s">
        <v>10</v>
      </c>
      <c r="H10" s="1" t="s">
        <v>98</v>
      </c>
      <c r="I10" s="1" t="s">
        <v>99</v>
      </c>
      <c r="J10" s="1">
        <v>955</v>
      </c>
      <c r="K10" s="1">
        <v>67</v>
      </c>
      <c r="L10" s="1">
        <v>315</v>
      </c>
      <c r="M10" s="1">
        <v>315</v>
      </c>
      <c r="N10" s="1">
        <v>4.7</v>
      </c>
      <c r="O10" s="1">
        <v>1</v>
      </c>
      <c r="P10" s="1">
        <v>315</v>
      </c>
      <c r="Q10" s="1">
        <v>19.100000000000001</v>
      </c>
      <c r="R10" s="5">
        <v>0</v>
      </c>
      <c r="S10" s="5">
        <v>0</v>
      </c>
      <c r="T10" s="1">
        <v>0</v>
      </c>
      <c r="U10" s="5">
        <v>0</v>
      </c>
    </row>
    <row r="11" spans="1:21" x14ac:dyDescent="0.3">
      <c r="A11" s="26" t="s">
        <v>109</v>
      </c>
      <c r="B11" s="33" t="str">
        <f>IF(AND(MONTH(Таблица1[[#This Row],[Дата]])=11, DAY(Таблица1[[#This Row],[Дата]])&gt;=2, DAY(Таблица1[[#This Row],[Дата]])&lt;=8), "акция", "")</f>
        <v/>
      </c>
      <c r="C11" s="1" t="s">
        <v>95</v>
      </c>
      <c r="D11" s="1" t="s">
        <v>100</v>
      </c>
      <c r="E11" s="1" t="s">
        <v>101</v>
      </c>
      <c r="F11" s="4">
        <v>40557118</v>
      </c>
      <c r="G11" s="1" t="s">
        <v>24</v>
      </c>
      <c r="H11" s="1" t="s">
        <v>98</v>
      </c>
      <c r="I11" s="1" t="s">
        <v>102</v>
      </c>
      <c r="J11" s="6">
        <v>1230</v>
      </c>
      <c r="K11" s="1">
        <v>53</v>
      </c>
      <c r="L11" s="1">
        <v>578</v>
      </c>
      <c r="M11" s="1"/>
      <c r="N11" s="5">
        <v>0</v>
      </c>
      <c r="O11" s="1">
        <v>2</v>
      </c>
      <c r="P11" s="1">
        <v>1207</v>
      </c>
      <c r="Q11" s="1">
        <v>24</v>
      </c>
      <c r="R11" s="5">
        <v>0</v>
      </c>
      <c r="S11" s="5">
        <v>0</v>
      </c>
      <c r="T11" s="1">
        <v>0</v>
      </c>
      <c r="U11" s="5">
        <v>0</v>
      </c>
    </row>
    <row r="12" spans="1:21" x14ac:dyDescent="0.3">
      <c r="A12" s="26" t="s">
        <v>109</v>
      </c>
      <c r="B12" s="33" t="str">
        <f>IF(AND(MONTH(Таблица1[[#This Row],[Дата]])=11, DAY(Таблица1[[#This Row],[Дата]])&gt;=2, DAY(Таблица1[[#This Row],[Дата]])&lt;=8), "акция", "")</f>
        <v/>
      </c>
      <c r="C12" s="1" t="s">
        <v>95</v>
      </c>
      <c r="D12" s="1" t="s">
        <v>96</v>
      </c>
      <c r="E12" s="1" t="s">
        <v>97</v>
      </c>
      <c r="F12" s="4">
        <v>74210862</v>
      </c>
      <c r="G12" s="1" t="s">
        <v>10</v>
      </c>
      <c r="H12" s="1" t="s">
        <v>98</v>
      </c>
      <c r="I12" s="1" t="s">
        <v>103</v>
      </c>
      <c r="J12" s="1">
        <v>948</v>
      </c>
      <c r="K12" s="1">
        <v>71</v>
      </c>
      <c r="L12" s="1">
        <v>275</v>
      </c>
      <c r="M12" s="1">
        <v>315</v>
      </c>
      <c r="N12" s="1">
        <v>4.7</v>
      </c>
      <c r="O12" s="1">
        <v>2</v>
      </c>
      <c r="P12" s="1">
        <v>550</v>
      </c>
      <c r="Q12" s="1">
        <v>36.6</v>
      </c>
      <c r="R12" s="5">
        <v>0</v>
      </c>
      <c r="S12" s="5">
        <v>0</v>
      </c>
      <c r="T12" s="1">
        <v>0</v>
      </c>
      <c r="U12" s="5">
        <v>0</v>
      </c>
    </row>
    <row r="13" spans="1:21" x14ac:dyDescent="0.3">
      <c r="A13" s="26" t="s">
        <v>109</v>
      </c>
      <c r="B13" s="33" t="str">
        <f>IF(AND(MONTH(Таблица1[[#This Row],[Дата]])=11, DAY(Таблица1[[#This Row],[Дата]])&gt;=2, DAY(Таблица1[[#This Row],[Дата]])&lt;=8), "акция", "")</f>
        <v/>
      </c>
      <c r="C13" s="1" t="s">
        <v>95</v>
      </c>
      <c r="D13" s="1" t="s">
        <v>96</v>
      </c>
      <c r="E13" s="1" t="s">
        <v>97</v>
      </c>
      <c r="F13" s="4">
        <v>74210864</v>
      </c>
      <c r="G13" s="1" t="s">
        <v>10</v>
      </c>
      <c r="H13" s="1" t="s">
        <v>98</v>
      </c>
      <c r="I13" s="1" t="s">
        <v>104</v>
      </c>
      <c r="J13" s="1">
        <v>948</v>
      </c>
      <c r="K13" s="1">
        <v>71</v>
      </c>
      <c r="L13" s="1">
        <v>275</v>
      </c>
      <c r="M13" s="1">
        <v>315</v>
      </c>
      <c r="N13" s="1">
        <v>4.7</v>
      </c>
      <c r="O13" s="1">
        <v>2</v>
      </c>
      <c r="P13" s="1">
        <v>590</v>
      </c>
      <c r="Q13" s="1">
        <v>38.200000000000003</v>
      </c>
      <c r="R13" s="5">
        <v>0</v>
      </c>
      <c r="S13" s="5">
        <v>0</v>
      </c>
      <c r="T13" s="1">
        <v>0</v>
      </c>
      <c r="U13" s="5">
        <v>0</v>
      </c>
    </row>
    <row r="14" spans="1:21" x14ac:dyDescent="0.3">
      <c r="A14" s="26" t="s">
        <v>109</v>
      </c>
      <c r="B14" s="33" t="str">
        <f>IF(AND(MONTH(Таблица1[[#This Row],[Дата]])=11, DAY(Таблица1[[#This Row],[Дата]])&gt;=2, DAY(Таблица1[[#This Row],[Дата]])&lt;=8), "акция", "")</f>
        <v/>
      </c>
      <c r="C14" s="1" t="s">
        <v>95</v>
      </c>
      <c r="D14" s="1" t="s">
        <v>105</v>
      </c>
      <c r="E14" s="1" t="s">
        <v>106</v>
      </c>
      <c r="F14" s="4">
        <v>74268606</v>
      </c>
      <c r="G14" s="1" t="s">
        <v>10</v>
      </c>
      <c r="H14" s="1" t="s">
        <v>98</v>
      </c>
      <c r="I14" s="1" t="s">
        <v>107</v>
      </c>
      <c r="J14" s="6">
        <v>1016</v>
      </c>
      <c r="K14" s="1">
        <v>69</v>
      </c>
      <c r="L14" s="1">
        <v>315</v>
      </c>
      <c r="M14" s="1">
        <v>359</v>
      </c>
      <c r="N14" s="1">
        <v>4.5</v>
      </c>
      <c r="O14" s="1">
        <v>6</v>
      </c>
      <c r="P14" s="1">
        <v>1998</v>
      </c>
      <c r="Q14" s="1">
        <v>123</v>
      </c>
      <c r="R14" s="5">
        <v>0</v>
      </c>
      <c r="S14" s="5">
        <v>0</v>
      </c>
      <c r="T14" s="1">
        <v>0</v>
      </c>
      <c r="U14" s="5">
        <v>0</v>
      </c>
    </row>
    <row r="15" spans="1:21" x14ac:dyDescent="0.3">
      <c r="A15" s="26" t="s">
        <v>110</v>
      </c>
      <c r="B15" s="33" t="str">
        <f>IF(AND(MONTH(Таблица1[[#This Row],[Дата]])=11, DAY(Таблица1[[#This Row],[Дата]])&gt;=2, DAY(Таблица1[[#This Row],[Дата]])&lt;=8), "акция", "")</f>
        <v/>
      </c>
      <c r="C15" s="1" t="s">
        <v>95</v>
      </c>
      <c r="D15" s="1" t="s">
        <v>96</v>
      </c>
      <c r="E15" s="1" t="s">
        <v>97</v>
      </c>
      <c r="F15" s="4">
        <v>74210863</v>
      </c>
      <c r="G15" s="1" t="s">
        <v>10</v>
      </c>
      <c r="H15" s="1" t="s">
        <v>98</v>
      </c>
      <c r="I15" s="1" t="s">
        <v>99</v>
      </c>
      <c r="J15" s="1">
        <v>955</v>
      </c>
      <c r="K15" s="1">
        <v>67</v>
      </c>
      <c r="L15" s="1">
        <v>315</v>
      </c>
      <c r="M15" s="1">
        <v>315</v>
      </c>
      <c r="N15" s="1">
        <v>4.7</v>
      </c>
      <c r="O15" s="1">
        <v>1</v>
      </c>
      <c r="P15" s="1">
        <v>315</v>
      </c>
      <c r="Q15" s="1">
        <v>19.100000000000001</v>
      </c>
      <c r="R15" s="5">
        <v>0</v>
      </c>
      <c r="S15" s="5">
        <v>0</v>
      </c>
      <c r="T15" s="1">
        <v>0</v>
      </c>
      <c r="U15" s="5">
        <v>0</v>
      </c>
    </row>
    <row r="16" spans="1:21" x14ac:dyDescent="0.3">
      <c r="A16" s="26" t="s">
        <v>110</v>
      </c>
      <c r="B16" s="33" t="str">
        <f>IF(AND(MONTH(Таблица1[[#This Row],[Дата]])=11, DAY(Таблица1[[#This Row],[Дата]])&gt;=2, DAY(Таблица1[[#This Row],[Дата]])&lt;=8), "акция", "")</f>
        <v/>
      </c>
      <c r="C16" s="1" t="s">
        <v>95</v>
      </c>
      <c r="D16" s="1" t="s">
        <v>96</v>
      </c>
      <c r="E16" s="1" t="s">
        <v>97</v>
      </c>
      <c r="F16" s="4">
        <v>74210862</v>
      </c>
      <c r="G16" s="1" t="s">
        <v>10</v>
      </c>
      <c r="H16" s="1" t="s">
        <v>98</v>
      </c>
      <c r="I16" s="1" t="s">
        <v>103</v>
      </c>
      <c r="J16" s="1">
        <v>955</v>
      </c>
      <c r="K16" s="1">
        <v>67</v>
      </c>
      <c r="L16" s="1">
        <v>315</v>
      </c>
      <c r="M16" s="1">
        <v>315</v>
      </c>
      <c r="N16" s="1">
        <v>4.7</v>
      </c>
      <c r="O16" s="1">
        <v>1</v>
      </c>
      <c r="P16" s="1">
        <v>315</v>
      </c>
      <c r="Q16" s="1">
        <v>18.3</v>
      </c>
      <c r="R16" s="5">
        <v>0</v>
      </c>
      <c r="S16" s="5">
        <v>0</v>
      </c>
      <c r="T16" s="1">
        <v>0</v>
      </c>
      <c r="U16" s="5">
        <v>0</v>
      </c>
    </row>
    <row r="17" spans="1:21" x14ac:dyDescent="0.3">
      <c r="A17" s="26" t="s">
        <v>110</v>
      </c>
      <c r="B17" s="33" t="str">
        <f>IF(AND(MONTH(Таблица1[[#This Row],[Дата]])=11, DAY(Таблица1[[#This Row],[Дата]])&gt;=2, DAY(Таблица1[[#This Row],[Дата]])&lt;=8), "акция", "")</f>
        <v/>
      </c>
      <c r="C17" s="1" t="s">
        <v>95</v>
      </c>
      <c r="D17" s="1" t="s">
        <v>96</v>
      </c>
      <c r="E17" s="1" t="s">
        <v>97</v>
      </c>
      <c r="F17" s="4">
        <v>74210864</v>
      </c>
      <c r="G17" s="1" t="s">
        <v>10</v>
      </c>
      <c r="H17" s="1" t="s">
        <v>98</v>
      </c>
      <c r="I17" s="1" t="s">
        <v>104</v>
      </c>
      <c r="J17" s="1">
        <v>948</v>
      </c>
      <c r="K17" s="1">
        <v>71</v>
      </c>
      <c r="L17" s="1">
        <v>275</v>
      </c>
      <c r="M17" s="1">
        <v>315</v>
      </c>
      <c r="N17" s="1">
        <v>4.7</v>
      </c>
      <c r="O17" s="1">
        <v>1</v>
      </c>
      <c r="P17" s="1">
        <v>275</v>
      </c>
      <c r="Q17" s="1">
        <v>19.100000000000001</v>
      </c>
      <c r="R17" s="5">
        <v>0</v>
      </c>
      <c r="S17" s="5">
        <v>0</v>
      </c>
      <c r="T17" s="1">
        <v>0</v>
      </c>
      <c r="U17" s="5">
        <v>0</v>
      </c>
    </row>
    <row r="18" spans="1:21" x14ac:dyDescent="0.3">
      <c r="A18" s="26" t="s">
        <v>110</v>
      </c>
      <c r="B18" s="33" t="str">
        <f>IF(AND(MONTH(Таблица1[[#This Row],[Дата]])=11, DAY(Таблица1[[#This Row],[Дата]])&gt;=2, DAY(Таблица1[[#This Row],[Дата]])&lt;=8), "акция", "")</f>
        <v/>
      </c>
      <c r="C18" s="1" t="s">
        <v>95</v>
      </c>
      <c r="D18" s="1" t="s">
        <v>105</v>
      </c>
      <c r="E18" s="1" t="s">
        <v>106</v>
      </c>
      <c r="F18" s="4">
        <v>74268606</v>
      </c>
      <c r="G18" s="1" t="s">
        <v>10</v>
      </c>
      <c r="H18" s="1" t="s">
        <v>98</v>
      </c>
      <c r="I18" s="1" t="s">
        <v>107</v>
      </c>
      <c r="J18" s="6">
        <v>1016</v>
      </c>
      <c r="K18" s="1">
        <v>69</v>
      </c>
      <c r="L18" s="1">
        <v>315</v>
      </c>
      <c r="M18" s="1">
        <v>359</v>
      </c>
      <c r="N18" s="1">
        <v>4.5</v>
      </c>
      <c r="O18" s="1">
        <v>4</v>
      </c>
      <c r="P18" s="1">
        <v>1372</v>
      </c>
      <c r="Q18" s="1">
        <v>82</v>
      </c>
      <c r="R18" s="5">
        <v>0</v>
      </c>
      <c r="S18" s="5">
        <v>0</v>
      </c>
      <c r="T18" s="1">
        <v>0</v>
      </c>
      <c r="U18" s="5">
        <v>0</v>
      </c>
    </row>
    <row r="19" spans="1:21" x14ac:dyDescent="0.3">
      <c r="A19" s="26" t="s">
        <v>111</v>
      </c>
      <c r="B19" s="33" t="str">
        <f>IF(AND(MONTH(Таблица1[[#This Row],[Дата]])=11, DAY(Таблица1[[#This Row],[Дата]])&gt;=2, DAY(Таблица1[[#This Row],[Дата]])&lt;=8), "акция", "")</f>
        <v/>
      </c>
      <c r="C19" s="1" t="s">
        <v>95</v>
      </c>
      <c r="D19" s="1" t="s">
        <v>96</v>
      </c>
      <c r="E19" s="1" t="s">
        <v>97</v>
      </c>
      <c r="F19" s="4">
        <v>74210863</v>
      </c>
      <c r="G19" s="1" t="s">
        <v>10</v>
      </c>
      <c r="H19" s="1" t="s">
        <v>98</v>
      </c>
      <c r="I19" s="1" t="s">
        <v>99</v>
      </c>
      <c r="J19" s="5">
        <v>0</v>
      </c>
      <c r="K19" s="5">
        <v>0</v>
      </c>
      <c r="L19" s="5">
        <v>0</v>
      </c>
      <c r="M19" s="1">
        <v>315</v>
      </c>
      <c r="N19" s="1">
        <v>4.7</v>
      </c>
      <c r="O19" s="5">
        <v>0</v>
      </c>
      <c r="P19" s="5">
        <v>0</v>
      </c>
      <c r="Q19" s="1">
        <v>0</v>
      </c>
      <c r="R19" s="5">
        <v>0</v>
      </c>
      <c r="S19" s="5">
        <v>0</v>
      </c>
      <c r="T19" s="1">
        <v>0</v>
      </c>
      <c r="U19" s="5">
        <v>0</v>
      </c>
    </row>
    <row r="20" spans="1:21" x14ac:dyDescent="0.3">
      <c r="A20" s="26" t="s">
        <v>111</v>
      </c>
      <c r="B20" s="33" t="str">
        <f>IF(AND(MONTH(Таблица1[[#This Row],[Дата]])=11, DAY(Таблица1[[#This Row],[Дата]])&gt;=2, DAY(Таблица1[[#This Row],[Дата]])&lt;=8), "акция", "")</f>
        <v/>
      </c>
      <c r="C20" s="1" t="s">
        <v>95</v>
      </c>
      <c r="D20" s="1" t="s">
        <v>105</v>
      </c>
      <c r="E20" s="1" t="s">
        <v>106</v>
      </c>
      <c r="F20" s="4">
        <v>74268606</v>
      </c>
      <c r="G20" s="1" t="s">
        <v>10</v>
      </c>
      <c r="H20" s="1" t="s">
        <v>98</v>
      </c>
      <c r="I20" s="1" t="s">
        <v>107</v>
      </c>
      <c r="J20" s="6">
        <v>1026</v>
      </c>
      <c r="K20" s="1">
        <v>65</v>
      </c>
      <c r="L20" s="1">
        <v>359</v>
      </c>
      <c r="M20" s="1">
        <v>359</v>
      </c>
      <c r="N20" s="1">
        <v>4.5</v>
      </c>
      <c r="O20" s="1">
        <v>6</v>
      </c>
      <c r="P20" s="1">
        <v>2110</v>
      </c>
      <c r="Q20" s="1">
        <v>123</v>
      </c>
      <c r="R20" s="5">
        <v>0</v>
      </c>
      <c r="S20" s="5">
        <v>0</v>
      </c>
      <c r="T20" s="1">
        <v>0</v>
      </c>
      <c r="U20" s="5">
        <v>0</v>
      </c>
    </row>
    <row r="21" spans="1:21" x14ac:dyDescent="0.3">
      <c r="A21" s="26" t="s">
        <v>112</v>
      </c>
      <c r="B21" s="33" t="str">
        <f>IF(AND(MONTH(Таблица1[[#This Row],[Дата]])=11, DAY(Таблица1[[#This Row],[Дата]])&gt;=2, DAY(Таблица1[[#This Row],[Дата]])&lt;=8), "акция", "")</f>
        <v/>
      </c>
      <c r="C21" s="1" t="s">
        <v>113</v>
      </c>
      <c r="D21" s="1" t="s">
        <v>96</v>
      </c>
      <c r="E21" s="1" t="s">
        <v>97</v>
      </c>
      <c r="F21" s="4">
        <v>74210863</v>
      </c>
      <c r="G21" s="1" t="s">
        <v>10</v>
      </c>
      <c r="H21" s="1" t="s">
        <v>98</v>
      </c>
      <c r="I21" s="1" t="s">
        <v>99</v>
      </c>
      <c r="J21" s="5">
        <v>0</v>
      </c>
      <c r="K21" s="5">
        <v>0</v>
      </c>
      <c r="L21" s="5">
        <v>0</v>
      </c>
      <c r="M21" s="1">
        <v>315</v>
      </c>
      <c r="N21" s="1">
        <v>4.7</v>
      </c>
      <c r="O21" s="5">
        <v>0</v>
      </c>
      <c r="P21" s="5">
        <v>0</v>
      </c>
      <c r="Q21" s="1">
        <v>0</v>
      </c>
      <c r="R21" s="5">
        <v>0</v>
      </c>
      <c r="S21" s="5">
        <v>0</v>
      </c>
      <c r="T21" s="1">
        <v>0</v>
      </c>
      <c r="U21" s="5">
        <v>0</v>
      </c>
    </row>
    <row r="22" spans="1:21" x14ac:dyDescent="0.3">
      <c r="A22" s="26" t="s">
        <v>112</v>
      </c>
      <c r="B22" s="33" t="str">
        <f>IF(AND(MONTH(Таблица1[[#This Row],[Дата]])=11, DAY(Таблица1[[#This Row],[Дата]])&gt;=2, DAY(Таблица1[[#This Row],[Дата]])&lt;=8), "акция", "")</f>
        <v/>
      </c>
      <c r="C22" s="1" t="s">
        <v>113</v>
      </c>
      <c r="D22" s="1" t="s">
        <v>100</v>
      </c>
      <c r="E22" s="1" t="s">
        <v>101</v>
      </c>
      <c r="F22" s="4">
        <v>40557118</v>
      </c>
      <c r="G22" s="1">
        <f>SUMIFS(Таблица1[Количество продаж],Таблица1[SKU],Таблица1[[#This Row],[SKU]],Таблица1[Дата], DATEVALUE(Лист3!A6) &gt;= DATE(2022,11,2))</f>
        <v>0</v>
      </c>
      <c r="H22" s="1" t="s">
        <v>98</v>
      </c>
      <c r="I22" s="1" t="s">
        <v>102</v>
      </c>
      <c r="J22" s="6">
        <v>1233</v>
      </c>
      <c r="K22" s="1">
        <v>49</v>
      </c>
      <c r="L22" s="1">
        <v>629</v>
      </c>
      <c r="M22" s="1"/>
      <c r="N22" s="5">
        <v>0</v>
      </c>
      <c r="O22" s="1">
        <v>1</v>
      </c>
      <c r="P22" s="1">
        <v>629</v>
      </c>
      <c r="Q22" s="1">
        <v>12</v>
      </c>
      <c r="R22" s="5">
        <v>0</v>
      </c>
      <c r="S22" s="5">
        <v>0</v>
      </c>
      <c r="T22" s="1">
        <v>0</v>
      </c>
      <c r="U22" s="5">
        <v>0</v>
      </c>
    </row>
    <row r="23" spans="1:21" x14ac:dyDescent="0.3">
      <c r="A23" s="26" t="s">
        <v>112</v>
      </c>
      <c r="B23" s="33" t="str">
        <f>IF(AND(MONTH(Таблица1[[#This Row],[Дата]])=11, DAY(Таблица1[[#This Row],[Дата]])&gt;=2, DAY(Таблица1[[#This Row],[Дата]])&lt;=8), "акция", "")</f>
        <v/>
      </c>
      <c r="C23" s="1" t="s">
        <v>113</v>
      </c>
      <c r="D23" s="1" t="s">
        <v>96</v>
      </c>
      <c r="E23" s="1" t="s">
        <v>97</v>
      </c>
      <c r="F23" s="4">
        <v>74210862</v>
      </c>
      <c r="G23" s="1" t="s">
        <v>10</v>
      </c>
      <c r="H23" s="1" t="s">
        <v>98</v>
      </c>
      <c r="I23" s="1" t="s">
        <v>103</v>
      </c>
      <c r="J23" s="5">
        <v>0</v>
      </c>
      <c r="K23" s="5">
        <v>0</v>
      </c>
      <c r="L23" s="5">
        <v>0</v>
      </c>
      <c r="M23" s="1">
        <v>315</v>
      </c>
      <c r="N23" s="1">
        <v>4.7</v>
      </c>
      <c r="O23" s="5">
        <v>0</v>
      </c>
      <c r="P23" s="5">
        <v>0</v>
      </c>
      <c r="Q23" s="1">
        <v>0</v>
      </c>
      <c r="R23" s="5">
        <v>0</v>
      </c>
      <c r="S23" s="5">
        <v>0</v>
      </c>
      <c r="T23" s="1">
        <v>0</v>
      </c>
      <c r="U23" s="5">
        <v>0</v>
      </c>
    </row>
    <row r="24" spans="1:21" x14ac:dyDescent="0.3">
      <c r="A24" s="26" t="s">
        <v>112</v>
      </c>
      <c r="B24" s="33" t="str">
        <f>IF(AND(MONTH(Таблица1[[#This Row],[Дата]])=11, DAY(Таблица1[[#This Row],[Дата]])&gt;=2, DAY(Таблица1[[#This Row],[Дата]])&lt;=8), "акция", "")</f>
        <v/>
      </c>
      <c r="C24" s="1" t="s">
        <v>113</v>
      </c>
      <c r="D24" s="1" t="s">
        <v>105</v>
      </c>
      <c r="E24" s="1" t="s">
        <v>106</v>
      </c>
      <c r="F24" s="4">
        <v>74268606</v>
      </c>
      <c r="G24" s="1" t="s">
        <v>10</v>
      </c>
      <c r="H24" s="1" t="s">
        <v>98</v>
      </c>
      <c r="I24" s="1" t="s">
        <v>107</v>
      </c>
      <c r="J24" s="6">
        <v>1026</v>
      </c>
      <c r="K24" s="1">
        <v>65</v>
      </c>
      <c r="L24" s="1">
        <v>359</v>
      </c>
      <c r="M24" s="1">
        <v>359</v>
      </c>
      <c r="N24" s="1">
        <v>4.5</v>
      </c>
      <c r="O24" s="1">
        <v>8</v>
      </c>
      <c r="P24" s="1">
        <v>2873</v>
      </c>
      <c r="Q24" s="1">
        <v>164</v>
      </c>
      <c r="R24" s="5">
        <v>0</v>
      </c>
      <c r="S24" s="5">
        <v>0</v>
      </c>
      <c r="T24" s="1">
        <v>0</v>
      </c>
      <c r="U24" s="5">
        <v>0</v>
      </c>
    </row>
    <row r="25" spans="1:21" x14ac:dyDescent="0.3">
      <c r="A25" s="26" t="s">
        <v>114</v>
      </c>
      <c r="B25" s="33" t="str">
        <f>IF(AND(MONTH(Таблица1[[#This Row],[Дата]])=11, DAY(Таблица1[[#This Row],[Дата]])&gt;=2, DAY(Таблица1[[#This Row],[Дата]])&lt;=8), "акция", "")</f>
        <v/>
      </c>
      <c r="C25" s="1" t="s">
        <v>113</v>
      </c>
      <c r="D25" s="1" t="s">
        <v>96</v>
      </c>
      <c r="E25" s="1" t="s">
        <v>97</v>
      </c>
      <c r="F25" s="4">
        <v>74210863</v>
      </c>
      <c r="G25" s="1" t="s">
        <v>10</v>
      </c>
      <c r="H25" s="1" t="s">
        <v>98</v>
      </c>
      <c r="I25" s="1" t="s">
        <v>99</v>
      </c>
      <c r="J25" s="1">
        <v>948</v>
      </c>
      <c r="K25" s="1">
        <v>71</v>
      </c>
      <c r="L25" s="1">
        <v>275</v>
      </c>
      <c r="M25" s="1">
        <v>315</v>
      </c>
      <c r="N25" s="1">
        <v>4.7</v>
      </c>
      <c r="O25" s="1">
        <v>5</v>
      </c>
      <c r="P25" s="1">
        <v>1519</v>
      </c>
      <c r="Q25" s="1">
        <v>95.5</v>
      </c>
      <c r="R25" s="5">
        <v>0</v>
      </c>
      <c r="S25" s="5">
        <v>0</v>
      </c>
      <c r="T25" s="1">
        <v>0</v>
      </c>
      <c r="U25" s="5">
        <v>0</v>
      </c>
    </row>
    <row r="26" spans="1:21" x14ac:dyDescent="0.3">
      <c r="A26" s="26" t="s">
        <v>114</v>
      </c>
      <c r="B26" s="33" t="str">
        <f>IF(AND(MONTH(Таблица1[[#This Row],[Дата]])=11, DAY(Таблица1[[#This Row],[Дата]])&gt;=2, DAY(Таблица1[[#This Row],[Дата]])&lt;=8), "акция", "")</f>
        <v/>
      </c>
      <c r="C26" s="1" t="s">
        <v>113</v>
      </c>
      <c r="D26" s="1" t="s">
        <v>96</v>
      </c>
      <c r="E26" s="1" t="s">
        <v>97</v>
      </c>
      <c r="F26" s="4">
        <v>74210862</v>
      </c>
      <c r="G26" s="1" t="s">
        <v>10</v>
      </c>
      <c r="H26" s="1" t="s">
        <v>98</v>
      </c>
      <c r="I26" s="1" t="s">
        <v>103</v>
      </c>
      <c r="J26" s="1">
        <v>955</v>
      </c>
      <c r="K26" s="1">
        <v>67</v>
      </c>
      <c r="L26" s="1">
        <v>315</v>
      </c>
      <c r="M26" s="1">
        <v>315</v>
      </c>
      <c r="N26" s="1">
        <v>4.7</v>
      </c>
      <c r="O26" s="1">
        <v>1</v>
      </c>
      <c r="P26" s="1">
        <v>315</v>
      </c>
      <c r="Q26" s="1">
        <v>18.3</v>
      </c>
      <c r="R26" s="5">
        <v>0</v>
      </c>
      <c r="S26" s="5">
        <v>0</v>
      </c>
      <c r="T26" s="1">
        <v>0</v>
      </c>
      <c r="U26" s="5">
        <v>0</v>
      </c>
    </row>
    <row r="27" spans="1:21" x14ac:dyDescent="0.3">
      <c r="A27" s="26" t="s">
        <v>114</v>
      </c>
      <c r="B27" s="33" t="str">
        <f>IF(AND(MONTH(Таблица1[[#This Row],[Дата]])=11, DAY(Таблица1[[#This Row],[Дата]])&gt;=2, DAY(Таблица1[[#This Row],[Дата]])&lt;=8), "акция", "")</f>
        <v/>
      </c>
      <c r="C27" s="1" t="s">
        <v>113</v>
      </c>
      <c r="D27" s="1" t="s">
        <v>96</v>
      </c>
      <c r="E27" s="1" t="s">
        <v>97</v>
      </c>
      <c r="F27" s="4">
        <v>74210864</v>
      </c>
      <c r="G27" s="1" t="s">
        <v>10</v>
      </c>
      <c r="H27" s="1" t="s">
        <v>98</v>
      </c>
      <c r="I27" s="1" t="s">
        <v>104</v>
      </c>
      <c r="J27" s="5">
        <v>0</v>
      </c>
      <c r="K27" s="5">
        <v>0</v>
      </c>
      <c r="L27" s="5">
        <v>0</v>
      </c>
      <c r="M27" s="1">
        <v>315</v>
      </c>
      <c r="N27" s="1">
        <v>4.7</v>
      </c>
      <c r="O27" s="5">
        <v>0</v>
      </c>
      <c r="P27" s="5">
        <v>0</v>
      </c>
      <c r="Q27" s="1">
        <v>0</v>
      </c>
      <c r="R27" s="5">
        <v>0</v>
      </c>
      <c r="S27" s="5">
        <v>0</v>
      </c>
      <c r="T27" s="1">
        <v>0</v>
      </c>
      <c r="U27" s="5">
        <v>0</v>
      </c>
    </row>
    <row r="28" spans="1:21" x14ac:dyDescent="0.3">
      <c r="A28" s="26" t="s">
        <v>114</v>
      </c>
      <c r="B28" s="33" t="str">
        <f>IF(AND(MONTH(Таблица1[[#This Row],[Дата]])=11, DAY(Таблица1[[#This Row],[Дата]])&gt;=2, DAY(Таблица1[[#This Row],[Дата]])&lt;=8), "акция", "")</f>
        <v/>
      </c>
      <c r="C28" s="1" t="s">
        <v>113</v>
      </c>
      <c r="D28" s="1" t="s">
        <v>105</v>
      </c>
      <c r="E28" s="1" t="s">
        <v>106</v>
      </c>
      <c r="F28" s="4">
        <v>74268606</v>
      </c>
      <c r="G28" s="1" t="s">
        <v>10</v>
      </c>
      <c r="H28" s="1" t="s">
        <v>98</v>
      </c>
      <c r="I28" s="1" t="s">
        <v>107</v>
      </c>
      <c r="J28" s="6">
        <v>1027</v>
      </c>
      <c r="K28" s="1">
        <v>67</v>
      </c>
      <c r="L28" s="1">
        <v>339</v>
      </c>
      <c r="M28" s="1">
        <v>359</v>
      </c>
      <c r="N28" s="1">
        <v>4.5</v>
      </c>
      <c r="O28" s="1">
        <v>5</v>
      </c>
      <c r="P28" s="1">
        <v>1775</v>
      </c>
      <c r="Q28" s="1">
        <v>102.5</v>
      </c>
      <c r="R28" s="5">
        <v>0</v>
      </c>
      <c r="S28" s="5">
        <v>0</v>
      </c>
      <c r="T28" s="1">
        <v>0</v>
      </c>
      <c r="U28" s="5">
        <v>0</v>
      </c>
    </row>
    <row r="29" spans="1:21" x14ac:dyDescent="0.3">
      <c r="A29" s="26" t="s">
        <v>115</v>
      </c>
      <c r="B29" s="33" t="str">
        <f>IF(AND(MONTH(Таблица1[[#This Row],[Дата]])=11, DAY(Таблица1[[#This Row],[Дата]])&gt;=2, DAY(Таблица1[[#This Row],[Дата]])&lt;=8), "акция", "")</f>
        <v>акция</v>
      </c>
      <c r="C29" s="1" t="s">
        <v>113</v>
      </c>
      <c r="D29" s="1" t="s">
        <v>96</v>
      </c>
      <c r="E29" s="1" t="s">
        <v>97</v>
      </c>
      <c r="F29" s="4">
        <v>74210863</v>
      </c>
      <c r="G29" s="1" t="s">
        <v>10</v>
      </c>
      <c r="H29" s="1" t="s">
        <v>98</v>
      </c>
      <c r="I29" s="1" t="s">
        <v>99</v>
      </c>
      <c r="J29" s="1">
        <v>955</v>
      </c>
      <c r="K29" s="1">
        <v>67</v>
      </c>
      <c r="L29" s="1">
        <v>315</v>
      </c>
      <c r="M29" s="7">
        <v>238</v>
      </c>
      <c r="N29" s="1">
        <v>4.7</v>
      </c>
      <c r="O29" s="1">
        <v>1</v>
      </c>
      <c r="P29" s="1">
        <v>315</v>
      </c>
      <c r="Q29" s="1">
        <v>8.6</v>
      </c>
      <c r="R29" s="5">
        <v>0</v>
      </c>
      <c r="S29" s="5">
        <v>0</v>
      </c>
      <c r="T29" s="1">
        <v>0</v>
      </c>
      <c r="U29" s="5">
        <v>0</v>
      </c>
    </row>
    <row r="30" spans="1:21" x14ac:dyDescent="0.3">
      <c r="A30" s="26" t="s">
        <v>115</v>
      </c>
      <c r="B30" s="33" t="str">
        <f>IF(AND(MONTH(Таблица1[[#This Row],[Дата]])=11, DAY(Таблица1[[#This Row],[Дата]])&gt;=2, DAY(Таблица1[[#This Row],[Дата]])&lt;=8), "акция", "")</f>
        <v>акция</v>
      </c>
      <c r="C30" s="1" t="s">
        <v>113</v>
      </c>
      <c r="D30" s="1" t="s">
        <v>100</v>
      </c>
      <c r="E30" s="1" t="s">
        <v>101</v>
      </c>
      <c r="F30" s="4">
        <v>40557118</v>
      </c>
      <c r="G30" s="1" t="s">
        <v>24</v>
      </c>
      <c r="H30" s="1" t="s">
        <v>98</v>
      </c>
      <c r="I30" s="1" t="s">
        <v>102</v>
      </c>
      <c r="J30" s="6">
        <v>1229</v>
      </c>
      <c r="K30" s="1">
        <v>48</v>
      </c>
      <c r="L30" s="1">
        <v>639</v>
      </c>
      <c r="M30" s="7"/>
      <c r="N30" s="5">
        <v>0</v>
      </c>
      <c r="O30" s="1">
        <v>1</v>
      </c>
      <c r="P30" s="1">
        <v>639</v>
      </c>
      <c r="Q30" s="1">
        <v>9</v>
      </c>
      <c r="R30" s="5">
        <v>0</v>
      </c>
      <c r="S30" s="5">
        <v>0</v>
      </c>
      <c r="T30" s="1">
        <v>0</v>
      </c>
      <c r="U30" s="5">
        <v>0</v>
      </c>
    </row>
    <row r="31" spans="1:21" x14ac:dyDescent="0.3">
      <c r="A31" s="26" t="s">
        <v>115</v>
      </c>
      <c r="B31" s="33" t="str">
        <f>IF(AND(MONTH(Таблица1[[#This Row],[Дата]])=11, DAY(Таблица1[[#This Row],[Дата]])&gt;=2, DAY(Таблица1[[#This Row],[Дата]])&lt;=8), "акция", "")</f>
        <v>акция</v>
      </c>
      <c r="C31" s="1" t="s">
        <v>113</v>
      </c>
      <c r="D31" s="1" t="s">
        <v>96</v>
      </c>
      <c r="E31" s="1" t="s">
        <v>97</v>
      </c>
      <c r="F31" s="4">
        <v>74210862</v>
      </c>
      <c r="G31" s="1" t="s">
        <v>10</v>
      </c>
      <c r="H31" s="1" t="s">
        <v>98</v>
      </c>
      <c r="I31" s="1" t="s">
        <v>103</v>
      </c>
      <c r="J31" s="1">
        <v>955</v>
      </c>
      <c r="K31" s="1">
        <v>67</v>
      </c>
      <c r="L31" s="1">
        <v>315</v>
      </c>
      <c r="M31" s="7">
        <v>238</v>
      </c>
      <c r="N31" s="1">
        <v>4.7</v>
      </c>
      <c r="O31" s="1">
        <v>2</v>
      </c>
      <c r="P31" s="1">
        <v>630</v>
      </c>
      <c r="Q31" s="1">
        <v>24.4</v>
      </c>
      <c r="R31" s="5">
        <v>0</v>
      </c>
      <c r="S31" s="5">
        <v>0</v>
      </c>
      <c r="T31" s="1">
        <v>0</v>
      </c>
      <c r="U31" s="5">
        <v>0</v>
      </c>
    </row>
    <row r="32" spans="1:21" x14ac:dyDescent="0.3">
      <c r="A32" s="26" t="s">
        <v>115</v>
      </c>
      <c r="B32" s="33" t="str">
        <f>IF(AND(MONTH(Таблица1[[#This Row],[Дата]])=11, DAY(Таблица1[[#This Row],[Дата]])&gt;=2, DAY(Таблица1[[#This Row],[Дата]])&lt;=8), "акция", "")</f>
        <v>акция</v>
      </c>
      <c r="C32" s="1" t="s">
        <v>113</v>
      </c>
      <c r="D32" s="1" t="s">
        <v>96</v>
      </c>
      <c r="E32" s="1" t="s">
        <v>97</v>
      </c>
      <c r="F32" s="4">
        <v>74210864</v>
      </c>
      <c r="G32" s="1" t="s">
        <v>10</v>
      </c>
      <c r="H32" s="1" t="s">
        <v>98</v>
      </c>
      <c r="I32" s="1" t="s">
        <v>104</v>
      </c>
      <c r="J32" s="1">
        <v>955</v>
      </c>
      <c r="K32" s="1">
        <v>67</v>
      </c>
      <c r="L32" s="1">
        <v>315</v>
      </c>
      <c r="M32" s="7">
        <v>238</v>
      </c>
      <c r="N32" s="1">
        <v>4.7</v>
      </c>
      <c r="O32" s="1">
        <v>2</v>
      </c>
      <c r="P32" s="1">
        <v>630</v>
      </c>
      <c r="Q32" s="1">
        <v>17.2</v>
      </c>
      <c r="R32" s="5">
        <v>0</v>
      </c>
      <c r="S32" s="5">
        <v>0</v>
      </c>
      <c r="T32" s="1">
        <v>0</v>
      </c>
      <c r="U32" s="5">
        <v>0</v>
      </c>
    </row>
    <row r="33" spans="1:21" x14ac:dyDescent="0.3">
      <c r="A33" s="26" t="s">
        <v>115</v>
      </c>
      <c r="B33" s="33" t="str">
        <f>IF(AND(MONTH(Таблица1[[#This Row],[Дата]])=11, DAY(Таблица1[[#This Row],[Дата]])&gt;=2, DAY(Таблица1[[#This Row],[Дата]])&lt;=8), "акция", "")</f>
        <v>акция</v>
      </c>
      <c r="C33" s="1" t="s">
        <v>113</v>
      </c>
      <c r="D33" s="1" t="s">
        <v>105</v>
      </c>
      <c r="E33" s="1" t="s">
        <v>106</v>
      </c>
      <c r="F33" s="4">
        <v>74268606</v>
      </c>
      <c r="G33" s="1" t="s">
        <v>10</v>
      </c>
      <c r="H33" s="1" t="s">
        <v>98</v>
      </c>
      <c r="I33" s="1" t="s">
        <v>107</v>
      </c>
      <c r="J33" s="6">
        <v>1016</v>
      </c>
      <c r="K33" s="1">
        <v>69</v>
      </c>
      <c r="L33" s="1">
        <v>315</v>
      </c>
      <c r="M33" s="7">
        <v>277</v>
      </c>
      <c r="N33" s="1">
        <v>4.5</v>
      </c>
      <c r="O33" s="1">
        <v>8</v>
      </c>
      <c r="P33" s="1">
        <v>2785</v>
      </c>
      <c r="Q33" s="1">
        <v>56</v>
      </c>
      <c r="R33" s="5">
        <v>0</v>
      </c>
      <c r="S33" s="5">
        <v>0</v>
      </c>
      <c r="T33" s="1">
        <v>0</v>
      </c>
      <c r="U33" s="5">
        <v>0</v>
      </c>
    </row>
    <row r="34" spans="1:21" x14ac:dyDescent="0.3">
      <c r="A34" s="26" t="s">
        <v>116</v>
      </c>
      <c r="B34" s="33" t="str">
        <f>IF(AND(MONTH(Таблица1[[#This Row],[Дата]])=11, DAY(Таблица1[[#This Row],[Дата]])&gt;=2, DAY(Таблица1[[#This Row],[Дата]])&lt;=8), "акция", "")</f>
        <v>акция</v>
      </c>
      <c r="C34" s="1" t="s">
        <v>113</v>
      </c>
      <c r="D34" s="1" t="s">
        <v>96</v>
      </c>
      <c r="E34" s="1" t="s">
        <v>97</v>
      </c>
      <c r="F34" s="4">
        <v>74210863</v>
      </c>
      <c r="G34" s="1" t="s">
        <v>10</v>
      </c>
      <c r="H34" s="1" t="s">
        <v>98</v>
      </c>
      <c r="I34" s="1" t="s">
        <v>99</v>
      </c>
      <c r="J34" s="5">
        <v>0</v>
      </c>
      <c r="K34" s="5">
        <v>0</v>
      </c>
      <c r="L34" s="5">
        <v>0</v>
      </c>
      <c r="M34" s="7">
        <v>238</v>
      </c>
      <c r="N34" s="1">
        <v>4.7</v>
      </c>
      <c r="O34" s="5">
        <v>0</v>
      </c>
      <c r="P34" s="5">
        <v>0</v>
      </c>
      <c r="Q34" s="1">
        <v>0</v>
      </c>
      <c r="R34" s="5">
        <v>0</v>
      </c>
      <c r="S34" s="5">
        <v>0</v>
      </c>
      <c r="T34" s="1">
        <v>0</v>
      </c>
      <c r="U34" s="1">
        <v>9</v>
      </c>
    </row>
    <row r="35" spans="1:21" x14ac:dyDescent="0.3">
      <c r="A35" s="26" t="s">
        <v>116</v>
      </c>
      <c r="B35" s="33" t="str">
        <f>IF(AND(MONTH(Таблица1[[#This Row],[Дата]])=11, DAY(Таблица1[[#This Row],[Дата]])&gt;=2, DAY(Таблица1[[#This Row],[Дата]])&lt;=8), "акция", "")</f>
        <v>акция</v>
      </c>
      <c r="C35" s="1" t="s">
        <v>113</v>
      </c>
      <c r="D35" s="1" t="s">
        <v>100</v>
      </c>
      <c r="E35" s="1" t="s">
        <v>101</v>
      </c>
      <c r="F35" s="4">
        <v>40557118</v>
      </c>
      <c r="G35" s="1" t="s">
        <v>24</v>
      </c>
      <c r="H35" s="1" t="s">
        <v>98</v>
      </c>
      <c r="I35" s="1" t="s">
        <v>102</v>
      </c>
      <c r="J35" s="5">
        <v>0</v>
      </c>
      <c r="K35" s="5">
        <v>0</v>
      </c>
      <c r="L35" s="5">
        <v>0</v>
      </c>
      <c r="M35" s="7"/>
      <c r="N35" s="5">
        <v>0</v>
      </c>
      <c r="O35" s="5">
        <v>0</v>
      </c>
      <c r="P35" s="5">
        <v>0</v>
      </c>
      <c r="Q35" s="1">
        <v>0</v>
      </c>
      <c r="R35" s="5">
        <v>0</v>
      </c>
      <c r="S35" s="5">
        <v>0</v>
      </c>
      <c r="T35" s="1">
        <v>0</v>
      </c>
      <c r="U35" s="1">
        <v>1</v>
      </c>
    </row>
    <row r="36" spans="1:21" x14ac:dyDescent="0.3">
      <c r="A36" s="26" t="s">
        <v>116</v>
      </c>
      <c r="B36" s="33" t="str">
        <f>IF(AND(MONTH(Таблица1[[#This Row],[Дата]])=11, DAY(Таблица1[[#This Row],[Дата]])&gt;=2, DAY(Таблица1[[#This Row],[Дата]])&lt;=8), "акция", "")</f>
        <v>акция</v>
      </c>
      <c r="C36" s="1" t="s">
        <v>113</v>
      </c>
      <c r="D36" s="1" t="s">
        <v>96</v>
      </c>
      <c r="E36" s="1" t="s">
        <v>97</v>
      </c>
      <c r="F36" s="4">
        <v>74210862</v>
      </c>
      <c r="G36" s="1" t="s">
        <v>10</v>
      </c>
      <c r="H36" s="1" t="s">
        <v>98</v>
      </c>
      <c r="I36" s="1" t="s">
        <v>103</v>
      </c>
      <c r="J36" s="1">
        <v>955</v>
      </c>
      <c r="K36" s="1">
        <v>67</v>
      </c>
      <c r="L36" s="1">
        <v>315</v>
      </c>
      <c r="M36" s="7">
        <v>238</v>
      </c>
      <c r="N36" s="1">
        <v>4.7</v>
      </c>
      <c r="O36" s="1">
        <v>2</v>
      </c>
      <c r="P36" s="1">
        <v>630</v>
      </c>
      <c r="Q36" s="1">
        <v>24.4</v>
      </c>
      <c r="R36" s="5">
        <v>0</v>
      </c>
      <c r="S36" s="5">
        <v>0</v>
      </c>
      <c r="T36" s="1">
        <v>0</v>
      </c>
      <c r="U36" s="1">
        <v>10</v>
      </c>
    </row>
    <row r="37" spans="1:21" x14ac:dyDescent="0.3">
      <c r="A37" s="26" t="s">
        <v>116</v>
      </c>
      <c r="B37" s="33" t="str">
        <f>IF(AND(MONTH(Таблица1[[#This Row],[Дата]])=11, DAY(Таблица1[[#This Row],[Дата]])&gt;=2, DAY(Таблица1[[#This Row],[Дата]])&lt;=8), "акция", "")</f>
        <v>акция</v>
      </c>
      <c r="C37" s="1" t="s">
        <v>113</v>
      </c>
      <c r="D37" s="1" t="s">
        <v>96</v>
      </c>
      <c r="E37" s="1" t="s">
        <v>97</v>
      </c>
      <c r="F37" s="4">
        <v>74210864</v>
      </c>
      <c r="G37" s="1" t="s">
        <v>10</v>
      </c>
      <c r="H37" s="1" t="s">
        <v>98</v>
      </c>
      <c r="I37" s="1" t="s">
        <v>104</v>
      </c>
      <c r="J37" s="5">
        <v>0</v>
      </c>
      <c r="K37" s="5">
        <v>0</v>
      </c>
      <c r="L37" s="5">
        <v>0</v>
      </c>
      <c r="M37" s="7">
        <v>238</v>
      </c>
      <c r="N37" s="1">
        <v>4.7</v>
      </c>
      <c r="O37" s="5">
        <v>0</v>
      </c>
      <c r="P37" s="5">
        <v>0</v>
      </c>
      <c r="Q37" s="1">
        <v>0</v>
      </c>
      <c r="R37" s="5">
        <v>0</v>
      </c>
      <c r="S37" s="5">
        <v>0</v>
      </c>
      <c r="T37" s="1">
        <v>0</v>
      </c>
      <c r="U37" s="1">
        <v>5</v>
      </c>
    </row>
    <row r="38" spans="1:21" x14ac:dyDescent="0.3">
      <c r="A38" s="26" t="s">
        <v>116</v>
      </c>
      <c r="B38" s="33" t="str">
        <f>IF(AND(MONTH(Таблица1[[#This Row],[Дата]])=11, DAY(Таблица1[[#This Row],[Дата]])&gt;=2, DAY(Таблица1[[#This Row],[Дата]])&lt;=8), "акция", "")</f>
        <v>акция</v>
      </c>
      <c r="C38" s="1" t="s">
        <v>113</v>
      </c>
      <c r="D38" s="1" t="s">
        <v>105</v>
      </c>
      <c r="E38" s="1" t="s">
        <v>106</v>
      </c>
      <c r="F38" s="4">
        <v>74268606</v>
      </c>
      <c r="G38" s="1" t="s">
        <v>10</v>
      </c>
      <c r="H38" s="1" t="s">
        <v>98</v>
      </c>
      <c r="I38" s="1" t="s">
        <v>107</v>
      </c>
      <c r="J38" s="6">
        <v>1026</v>
      </c>
      <c r="K38" s="1">
        <v>65</v>
      </c>
      <c r="L38" s="1">
        <v>359</v>
      </c>
      <c r="M38" s="7">
        <v>277</v>
      </c>
      <c r="N38" s="1">
        <v>4.5</v>
      </c>
      <c r="O38" s="1">
        <v>4</v>
      </c>
      <c r="P38" s="1">
        <v>1436</v>
      </c>
      <c r="Q38" s="1">
        <v>28</v>
      </c>
      <c r="R38" s="5">
        <v>0</v>
      </c>
      <c r="S38" s="5">
        <v>0</v>
      </c>
      <c r="T38" s="1">
        <v>0</v>
      </c>
      <c r="U38" s="1">
        <v>22</v>
      </c>
    </row>
    <row r="39" spans="1:21" x14ac:dyDescent="0.3">
      <c r="A39" s="26" t="s">
        <v>117</v>
      </c>
      <c r="B39" s="33" t="str">
        <f>IF(AND(MONTH(Таблица1[[#This Row],[Дата]])=11, DAY(Таблица1[[#This Row],[Дата]])&gt;=2, DAY(Таблица1[[#This Row],[Дата]])&lt;=8), "акция", "")</f>
        <v>акция</v>
      </c>
      <c r="C39" s="1" t="s">
        <v>113</v>
      </c>
      <c r="D39" s="1" t="s">
        <v>96</v>
      </c>
      <c r="E39" s="1" t="s">
        <v>97</v>
      </c>
      <c r="F39" s="4">
        <v>74210863</v>
      </c>
      <c r="G39" s="1" t="s">
        <v>10</v>
      </c>
      <c r="H39" s="1" t="s">
        <v>98</v>
      </c>
      <c r="I39" s="1" t="s">
        <v>99</v>
      </c>
      <c r="J39" s="1">
        <v>955</v>
      </c>
      <c r="K39" s="1">
        <v>75</v>
      </c>
      <c r="L39" s="1">
        <v>239</v>
      </c>
      <c r="M39" s="7">
        <v>238</v>
      </c>
      <c r="N39" s="1">
        <v>4.7</v>
      </c>
      <c r="O39" s="1">
        <v>5</v>
      </c>
      <c r="P39" s="1">
        <v>1330</v>
      </c>
      <c r="Q39" s="1">
        <v>43</v>
      </c>
      <c r="R39" s="5">
        <v>0</v>
      </c>
      <c r="S39" s="5">
        <v>0</v>
      </c>
      <c r="T39" s="1">
        <v>0</v>
      </c>
      <c r="U39" s="1">
        <v>6</v>
      </c>
    </row>
    <row r="40" spans="1:21" x14ac:dyDescent="0.3">
      <c r="A40" s="26" t="s">
        <v>117</v>
      </c>
      <c r="B40" s="33" t="str">
        <f>IF(AND(MONTH(Таблица1[[#This Row],[Дата]])=11, DAY(Таблица1[[#This Row],[Дата]])&gt;=2, DAY(Таблица1[[#This Row],[Дата]])&lt;=8), "акция", "")</f>
        <v>акция</v>
      </c>
      <c r="C40" s="1" t="s">
        <v>113</v>
      </c>
      <c r="D40" s="1" t="s">
        <v>96</v>
      </c>
      <c r="E40" s="1" t="s">
        <v>97</v>
      </c>
      <c r="F40" s="4">
        <v>74210862</v>
      </c>
      <c r="G40" s="1" t="s">
        <v>10</v>
      </c>
      <c r="H40" s="1" t="s">
        <v>98</v>
      </c>
      <c r="I40" s="1" t="s">
        <v>103</v>
      </c>
      <c r="J40" s="1">
        <v>955</v>
      </c>
      <c r="K40" s="1">
        <v>75</v>
      </c>
      <c r="L40" s="1">
        <v>239</v>
      </c>
      <c r="M40" s="7">
        <v>238</v>
      </c>
      <c r="N40" s="1">
        <v>4.7</v>
      </c>
      <c r="O40" s="1">
        <v>2</v>
      </c>
      <c r="P40" s="1">
        <v>478</v>
      </c>
      <c r="Q40" s="1">
        <v>24.4</v>
      </c>
      <c r="R40" s="5">
        <v>0</v>
      </c>
      <c r="S40" s="5">
        <v>0</v>
      </c>
      <c r="T40" s="1">
        <v>0</v>
      </c>
      <c r="U40" s="1">
        <v>8</v>
      </c>
    </row>
    <row r="41" spans="1:21" x14ac:dyDescent="0.3">
      <c r="A41" s="26" t="s">
        <v>117</v>
      </c>
      <c r="B41" s="33" t="str">
        <f>IF(AND(MONTH(Таблица1[[#This Row],[Дата]])=11, DAY(Таблица1[[#This Row],[Дата]])&gt;=2, DAY(Таблица1[[#This Row],[Дата]])&lt;=8), "акция", "")</f>
        <v>акция</v>
      </c>
      <c r="C41" s="1" t="s">
        <v>113</v>
      </c>
      <c r="D41" s="1" t="s">
        <v>96</v>
      </c>
      <c r="E41" s="1" t="s">
        <v>97</v>
      </c>
      <c r="F41" s="4">
        <v>74210864</v>
      </c>
      <c r="G41" s="1" t="s">
        <v>10</v>
      </c>
      <c r="H41" s="1" t="s">
        <v>98</v>
      </c>
      <c r="I41" s="1" t="s">
        <v>104</v>
      </c>
      <c r="J41" s="1">
        <v>955</v>
      </c>
      <c r="K41" s="1">
        <v>67</v>
      </c>
      <c r="L41" s="1">
        <v>315</v>
      </c>
      <c r="M41" s="7">
        <v>238</v>
      </c>
      <c r="N41" s="1">
        <v>4.7</v>
      </c>
      <c r="O41" s="1">
        <v>1</v>
      </c>
      <c r="P41" s="1">
        <v>315</v>
      </c>
      <c r="Q41" s="1">
        <v>8.6</v>
      </c>
      <c r="R41" s="5">
        <v>0</v>
      </c>
      <c r="S41" s="5">
        <v>0</v>
      </c>
      <c r="T41" s="1">
        <v>0</v>
      </c>
      <c r="U41" s="1">
        <v>4</v>
      </c>
    </row>
    <row r="42" spans="1:21" x14ac:dyDescent="0.3">
      <c r="A42" s="26" t="s">
        <v>117</v>
      </c>
      <c r="B42" s="33" t="str">
        <f>IF(AND(MONTH(Таблица1[[#This Row],[Дата]])=11, DAY(Таблица1[[#This Row],[Дата]])&gt;=2, DAY(Таблица1[[#This Row],[Дата]])&lt;=8), "акция", "")</f>
        <v>акция</v>
      </c>
      <c r="C42" s="1" t="s">
        <v>113</v>
      </c>
      <c r="D42" s="1" t="s">
        <v>105</v>
      </c>
      <c r="E42" s="1" t="s">
        <v>106</v>
      </c>
      <c r="F42" s="4">
        <v>74268606</v>
      </c>
      <c r="G42" s="1" t="s">
        <v>10</v>
      </c>
      <c r="H42" s="1" t="s">
        <v>98</v>
      </c>
      <c r="I42" s="1" t="s">
        <v>107</v>
      </c>
      <c r="J42" s="6">
        <v>1026</v>
      </c>
      <c r="K42" s="1">
        <v>65</v>
      </c>
      <c r="L42" s="1">
        <v>359</v>
      </c>
      <c r="M42" s="7">
        <v>277</v>
      </c>
      <c r="N42" s="1">
        <v>4.5</v>
      </c>
      <c r="O42" s="1">
        <v>2</v>
      </c>
      <c r="P42" s="1">
        <v>636</v>
      </c>
      <c r="Q42" s="1">
        <v>14</v>
      </c>
      <c r="R42" s="5">
        <v>0</v>
      </c>
      <c r="S42" s="5">
        <v>0</v>
      </c>
      <c r="T42" s="1">
        <v>0</v>
      </c>
      <c r="U42" s="1">
        <v>6</v>
      </c>
    </row>
    <row r="43" spans="1:21" x14ac:dyDescent="0.3">
      <c r="A43" s="26" t="s">
        <v>118</v>
      </c>
      <c r="B43" s="33" t="str">
        <f>IF(AND(MONTH(Таблица1[[#This Row],[Дата]])=11, DAY(Таблица1[[#This Row],[Дата]])&gt;=2, DAY(Таблица1[[#This Row],[Дата]])&lt;=8), "акция", "")</f>
        <v>акция</v>
      </c>
      <c r="C43" s="1" t="s">
        <v>113</v>
      </c>
      <c r="D43" s="1" t="s">
        <v>96</v>
      </c>
      <c r="E43" s="1" t="s">
        <v>97</v>
      </c>
      <c r="F43" s="4">
        <v>74210863</v>
      </c>
      <c r="G43" s="1" t="s">
        <v>10</v>
      </c>
      <c r="H43" s="1" t="s">
        <v>98</v>
      </c>
      <c r="I43" s="1" t="s">
        <v>99</v>
      </c>
      <c r="J43" s="1">
        <v>955</v>
      </c>
      <c r="K43" s="1">
        <v>75</v>
      </c>
      <c r="L43" s="1">
        <v>239</v>
      </c>
      <c r="M43" s="7">
        <v>238</v>
      </c>
      <c r="N43" s="1">
        <v>4.7</v>
      </c>
      <c r="O43" s="1">
        <v>4</v>
      </c>
      <c r="P43" s="1">
        <v>1108</v>
      </c>
      <c r="Q43" s="1">
        <v>34.4</v>
      </c>
      <c r="R43" s="5">
        <v>0</v>
      </c>
      <c r="S43" s="5">
        <v>0</v>
      </c>
      <c r="T43" s="1">
        <v>0</v>
      </c>
      <c r="U43" s="5">
        <v>0</v>
      </c>
    </row>
    <row r="44" spans="1:21" x14ac:dyDescent="0.3">
      <c r="A44" s="26" t="s">
        <v>118</v>
      </c>
      <c r="B44" s="33" t="str">
        <f>IF(AND(MONTH(Таблица1[[#This Row],[Дата]])=11, DAY(Таблица1[[#This Row],[Дата]])&gt;=2, DAY(Таблица1[[#This Row],[Дата]])&lt;=8), "акция", "")</f>
        <v>акция</v>
      </c>
      <c r="C44" s="1" t="s">
        <v>113</v>
      </c>
      <c r="D44" s="1" t="s">
        <v>100</v>
      </c>
      <c r="E44" s="1" t="s">
        <v>101</v>
      </c>
      <c r="F44" s="4">
        <v>40557118</v>
      </c>
      <c r="G44" s="1" t="s">
        <v>24</v>
      </c>
      <c r="H44" s="1" t="s">
        <v>98</v>
      </c>
      <c r="I44" s="1" t="s">
        <v>102</v>
      </c>
      <c r="J44" s="6">
        <v>1229</v>
      </c>
      <c r="K44" s="1">
        <v>55</v>
      </c>
      <c r="L44" s="1">
        <v>553</v>
      </c>
      <c r="M44" s="7"/>
      <c r="N44" s="5">
        <v>0</v>
      </c>
      <c r="O44" s="1">
        <v>1</v>
      </c>
      <c r="P44" s="1">
        <v>553</v>
      </c>
      <c r="Q44" s="1">
        <v>9</v>
      </c>
      <c r="R44" s="5">
        <v>0</v>
      </c>
      <c r="S44" s="5">
        <v>0</v>
      </c>
      <c r="T44" s="1">
        <v>0</v>
      </c>
      <c r="U44" s="5">
        <v>0</v>
      </c>
    </row>
    <row r="45" spans="1:21" x14ac:dyDescent="0.3">
      <c r="A45" s="26" t="s">
        <v>118</v>
      </c>
      <c r="B45" s="33" t="str">
        <f>IF(AND(MONTH(Таблица1[[#This Row],[Дата]])=11, DAY(Таблица1[[#This Row],[Дата]])&gt;=2, DAY(Таблица1[[#This Row],[Дата]])&lt;=8), "акция", "")</f>
        <v>акция</v>
      </c>
      <c r="C45" s="1" t="s">
        <v>113</v>
      </c>
      <c r="D45" s="1" t="s">
        <v>96</v>
      </c>
      <c r="E45" s="1" t="s">
        <v>97</v>
      </c>
      <c r="F45" s="4">
        <v>74210862</v>
      </c>
      <c r="G45" s="1" t="s">
        <v>10</v>
      </c>
      <c r="H45" s="1" t="s">
        <v>98</v>
      </c>
      <c r="I45" s="1" t="s">
        <v>103</v>
      </c>
      <c r="J45" s="1">
        <v>955</v>
      </c>
      <c r="K45" s="1">
        <v>75</v>
      </c>
      <c r="L45" s="1">
        <v>239</v>
      </c>
      <c r="M45" s="7">
        <v>238</v>
      </c>
      <c r="N45" s="1">
        <v>4.7</v>
      </c>
      <c r="O45" s="1">
        <v>2</v>
      </c>
      <c r="P45" s="1">
        <v>478</v>
      </c>
      <c r="Q45" s="1">
        <v>24.4</v>
      </c>
      <c r="R45" s="5">
        <v>0</v>
      </c>
      <c r="S45" s="5">
        <v>0</v>
      </c>
      <c r="T45" s="1">
        <v>0</v>
      </c>
      <c r="U45" s="5">
        <v>0</v>
      </c>
    </row>
    <row r="46" spans="1:21" x14ac:dyDescent="0.3">
      <c r="A46" s="26" t="s">
        <v>118</v>
      </c>
      <c r="B46" s="33" t="str">
        <f>IF(AND(MONTH(Таблица1[[#This Row],[Дата]])=11, DAY(Таблица1[[#This Row],[Дата]])&gt;=2, DAY(Таблица1[[#This Row],[Дата]])&lt;=8), "акция", "")</f>
        <v>акция</v>
      </c>
      <c r="C46" s="1" t="s">
        <v>113</v>
      </c>
      <c r="D46" s="1" t="s">
        <v>96</v>
      </c>
      <c r="E46" s="1" t="s">
        <v>97</v>
      </c>
      <c r="F46" s="4">
        <v>74210864</v>
      </c>
      <c r="G46" s="1" t="s">
        <v>10</v>
      </c>
      <c r="H46" s="1" t="s">
        <v>98</v>
      </c>
      <c r="I46" s="1" t="s">
        <v>104</v>
      </c>
      <c r="J46" s="1">
        <v>934</v>
      </c>
      <c r="K46" s="1">
        <v>68</v>
      </c>
      <c r="L46" s="1">
        <v>299</v>
      </c>
      <c r="M46" s="7">
        <v>238</v>
      </c>
      <c r="N46" s="1">
        <v>4.7</v>
      </c>
      <c r="O46" s="1">
        <v>3</v>
      </c>
      <c r="P46" s="1">
        <v>776</v>
      </c>
      <c r="Q46" s="1">
        <v>25.799999999999997</v>
      </c>
      <c r="R46" s="5">
        <v>0</v>
      </c>
      <c r="S46" s="5">
        <v>0</v>
      </c>
      <c r="T46" s="1">
        <v>0</v>
      </c>
      <c r="U46" s="5">
        <v>0</v>
      </c>
    </row>
    <row r="47" spans="1:21" x14ac:dyDescent="0.3">
      <c r="A47" s="26" t="s">
        <v>118</v>
      </c>
      <c r="B47" s="33" t="str">
        <f>IF(AND(MONTH(Таблица1[[#This Row],[Дата]])=11, DAY(Таблица1[[#This Row],[Дата]])&gt;=2, DAY(Таблица1[[#This Row],[Дата]])&lt;=8), "акция", "")</f>
        <v>акция</v>
      </c>
      <c r="C47" s="1" t="s">
        <v>113</v>
      </c>
      <c r="D47" s="1" t="s">
        <v>105</v>
      </c>
      <c r="E47" s="1" t="s">
        <v>106</v>
      </c>
      <c r="F47" s="4">
        <v>74268606</v>
      </c>
      <c r="G47" s="1" t="s">
        <v>10</v>
      </c>
      <c r="H47" s="1" t="s">
        <v>98</v>
      </c>
      <c r="I47" s="1" t="s">
        <v>107</v>
      </c>
      <c r="J47" s="6">
        <v>1016</v>
      </c>
      <c r="K47" s="1">
        <v>69</v>
      </c>
      <c r="L47" s="1">
        <v>315</v>
      </c>
      <c r="M47" s="7">
        <v>277</v>
      </c>
      <c r="N47" s="1">
        <v>4.5</v>
      </c>
      <c r="O47" s="1">
        <v>7</v>
      </c>
      <c r="P47" s="1">
        <v>2343</v>
      </c>
      <c r="Q47" s="1">
        <v>49</v>
      </c>
      <c r="R47" s="5">
        <v>0</v>
      </c>
      <c r="S47" s="5">
        <v>0</v>
      </c>
      <c r="T47" s="1">
        <v>0</v>
      </c>
      <c r="U47" s="5">
        <v>0</v>
      </c>
    </row>
    <row r="48" spans="1:21" x14ac:dyDescent="0.3">
      <c r="A48" s="26" t="s">
        <v>119</v>
      </c>
      <c r="B48" s="33" t="str">
        <f>IF(AND(MONTH(Таблица1[[#This Row],[Дата]])=11, DAY(Таблица1[[#This Row],[Дата]])&gt;=2, DAY(Таблица1[[#This Row],[Дата]])&lt;=8), "акция", "")</f>
        <v>акция</v>
      </c>
      <c r="C48" s="1" t="s">
        <v>113</v>
      </c>
      <c r="D48" s="1" t="s">
        <v>96</v>
      </c>
      <c r="E48" s="1" t="s">
        <v>97</v>
      </c>
      <c r="F48" s="4">
        <v>74210863</v>
      </c>
      <c r="G48" s="1" t="s">
        <v>10</v>
      </c>
      <c r="H48" s="1" t="s">
        <v>98</v>
      </c>
      <c r="I48" s="1" t="s">
        <v>99</v>
      </c>
      <c r="J48" s="1">
        <v>955</v>
      </c>
      <c r="K48" s="1">
        <v>75</v>
      </c>
      <c r="L48" s="1">
        <v>239</v>
      </c>
      <c r="M48" s="7">
        <v>238</v>
      </c>
      <c r="N48" s="1">
        <v>4.7</v>
      </c>
      <c r="O48" s="1">
        <v>4</v>
      </c>
      <c r="P48" s="1">
        <v>955</v>
      </c>
      <c r="Q48" s="1">
        <v>34.4</v>
      </c>
      <c r="R48" s="5">
        <v>0</v>
      </c>
      <c r="S48" s="5">
        <v>0</v>
      </c>
      <c r="T48" s="1">
        <v>0</v>
      </c>
      <c r="U48" s="1">
        <v>4</v>
      </c>
    </row>
    <row r="49" spans="1:21" x14ac:dyDescent="0.3">
      <c r="A49" s="26" t="s">
        <v>119</v>
      </c>
      <c r="B49" s="33" t="str">
        <f>IF(AND(MONTH(Таблица1[[#This Row],[Дата]])=11, DAY(Таблица1[[#This Row],[Дата]])&gt;=2, DAY(Таблица1[[#This Row],[Дата]])&lt;=8), "акция", "")</f>
        <v>акция</v>
      </c>
      <c r="C49" s="1" t="s">
        <v>113</v>
      </c>
      <c r="D49" s="1" t="s">
        <v>100</v>
      </c>
      <c r="E49" s="1" t="s">
        <v>101</v>
      </c>
      <c r="F49" s="4">
        <v>40557118</v>
      </c>
      <c r="G49" s="1" t="s">
        <v>24</v>
      </c>
      <c r="H49" s="1" t="s">
        <v>98</v>
      </c>
      <c r="I49" s="1" t="s">
        <v>102</v>
      </c>
      <c r="J49" s="5">
        <v>0</v>
      </c>
      <c r="K49" s="5">
        <v>0</v>
      </c>
      <c r="L49" s="5">
        <v>0</v>
      </c>
      <c r="M49" s="7"/>
      <c r="N49" s="5">
        <v>0</v>
      </c>
      <c r="O49" s="5">
        <v>0</v>
      </c>
      <c r="P49" s="5">
        <v>0</v>
      </c>
      <c r="Q49" s="1">
        <v>0</v>
      </c>
      <c r="R49" s="5">
        <v>0</v>
      </c>
      <c r="S49" s="5">
        <v>0</v>
      </c>
      <c r="T49" s="1">
        <v>0</v>
      </c>
      <c r="U49" s="1">
        <v>1</v>
      </c>
    </row>
    <row r="50" spans="1:21" x14ac:dyDescent="0.3">
      <c r="A50" s="26" t="s">
        <v>119</v>
      </c>
      <c r="B50" s="33" t="str">
        <f>IF(AND(MONTH(Таблица1[[#This Row],[Дата]])=11, DAY(Таблица1[[#This Row],[Дата]])&gt;=2, DAY(Таблица1[[#This Row],[Дата]])&lt;=8), "акция", "")</f>
        <v>акция</v>
      </c>
      <c r="C50" s="1" t="s">
        <v>113</v>
      </c>
      <c r="D50" s="1" t="s">
        <v>96</v>
      </c>
      <c r="E50" s="1" t="s">
        <v>97</v>
      </c>
      <c r="F50" s="4">
        <v>74210862</v>
      </c>
      <c r="G50" s="1" t="s">
        <v>10</v>
      </c>
      <c r="H50" s="1" t="s">
        <v>98</v>
      </c>
      <c r="I50" s="1" t="s">
        <v>103</v>
      </c>
      <c r="J50" s="1">
        <v>955</v>
      </c>
      <c r="K50" s="1">
        <v>75</v>
      </c>
      <c r="L50" s="1">
        <v>239</v>
      </c>
      <c r="M50" s="7">
        <v>238</v>
      </c>
      <c r="N50" s="1">
        <v>4.7</v>
      </c>
      <c r="O50" s="1">
        <v>3</v>
      </c>
      <c r="P50" s="1">
        <v>716</v>
      </c>
      <c r="Q50" s="1">
        <v>36.599999999999994</v>
      </c>
      <c r="R50" s="5">
        <v>0</v>
      </c>
      <c r="S50" s="5">
        <v>0</v>
      </c>
      <c r="T50" s="1">
        <v>0</v>
      </c>
      <c r="U50" s="1">
        <v>2</v>
      </c>
    </row>
    <row r="51" spans="1:21" x14ac:dyDescent="0.3">
      <c r="A51" s="26" t="s">
        <v>119</v>
      </c>
      <c r="B51" s="33" t="str">
        <f>IF(AND(MONTH(Таблица1[[#This Row],[Дата]])=11, DAY(Таблица1[[#This Row],[Дата]])&gt;=2, DAY(Таблица1[[#This Row],[Дата]])&lt;=8), "акция", "")</f>
        <v>акция</v>
      </c>
      <c r="C51" s="1" t="s">
        <v>113</v>
      </c>
      <c r="D51" s="1" t="s">
        <v>96</v>
      </c>
      <c r="E51" s="1" t="s">
        <v>97</v>
      </c>
      <c r="F51" s="4">
        <v>74210864</v>
      </c>
      <c r="G51" s="1" t="s">
        <v>10</v>
      </c>
      <c r="H51" s="1" t="s">
        <v>98</v>
      </c>
      <c r="I51" s="1" t="s">
        <v>104</v>
      </c>
      <c r="J51" s="1">
        <v>955</v>
      </c>
      <c r="K51" s="1">
        <v>75</v>
      </c>
      <c r="L51" s="1">
        <v>239</v>
      </c>
      <c r="M51" s="7">
        <v>238</v>
      </c>
      <c r="N51" s="1">
        <v>4.7</v>
      </c>
      <c r="O51" s="1">
        <v>1</v>
      </c>
      <c r="P51" s="1">
        <v>239</v>
      </c>
      <c r="Q51" s="1">
        <v>8.6</v>
      </c>
      <c r="R51" s="5">
        <v>0</v>
      </c>
      <c r="S51" s="5">
        <v>0</v>
      </c>
      <c r="T51" s="1">
        <v>0</v>
      </c>
      <c r="U51" s="1">
        <v>1</v>
      </c>
    </row>
    <row r="52" spans="1:21" x14ac:dyDescent="0.3">
      <c r="A52" s="26" t="s">
        <v>119</v>
      </c>
      <c r="B52" s="33" t="str">
        <f>IF(AND(MONTH(Таблица1[[#This Row],[Дата]])=11, DAY(Таблица1[[#This Row],[Дата]])&gt;=2, DAY(Таблица1[[#This Row],[Дата]])&lt;=8), "акция", "")</f>
        <v>акция</v>
      </c>
      <c r="C52" s="1" t="s">
        <v>113</v>
      </c>
      <c r="D52" s="1" t="s">
        <v>105</v>
      </c>
      <c r="E52" s="1" t="s">
        <v>106</v>
      </c>
      <c r="F52" s="4">
        <v>74268606</v>
      </c>
      <c r="G52" s="1" t="s">
        <v>10</v>
      </c>
      <c r="H52" s="1" t="s">
        <v>98</v>
      </c>
      <c r="I52" s="1" t="s">
        <v>107</v>
      </c>
      <c r="J52" s="6">
        <v>1016</v>
      </c>
      <c r="K52" s="1">
        <v>69</v>
      </c>
      <c r="L52" s="1">
        <v>315</v>
      </c>
      <c r="M52" s="7">
        <v>277</v>
      </c>
      <c r="N52" s="1">
        <v>4.5</v>
      </c>
      <c r="O52" s="1">
        <v>6</v>
      </c>
      <c r="P52" s="1">
        <v>2110</v>
      </c>
      <c r="Q52" s="1">
        <v>42</v>
      </c>
      <c r="R52" s="5">
        <v>0</v>
      </c>
      <c r="S52" s="5">
        <v>0</v>
      </c>
      <c r="T52" s="1">
        <v>0</v>
      </c>
      <c r="U52" s="1">
        <v>10</v>
      </c>
    </row>
    <row r="53" spans="1:21" x14ac:dyDescent="0.3">
      <c r="A53" s="26" t="s">
        <v>120</v>
      </c>
      <c r="B53" s="33" t="str">
        <f>IF(AND(MONTH(Таблица1[[#This Row],[Дата]])=11, DAY(Таблица1[[#This Row],[Дата]])&gt;=2, DAY(Таблица1[[#This Row],[Дата]])&lt;=8), "акция", "")</f>
        <v>акция</v>
      </c>
      <c r="C53" s="1" t="s">
        <v>121</v>
      </c>
      <c r="D53" s="1" t="s">
        <v>96</v>
      </c>
      <c r="E53" s="1" t="s">
        <v>97</v>
      </c>
      <c r="F53" s="4">
        <v>74210863</v>
      </c>
      <c r="G53" s="1" t="s">
        <v>10</v>
      </c>
      <c r="H53" s="1" t="s">
        <v>98</v>
      </c>
      <c r="I53" s="1" t="s">
        <v>99</v>
      </c>
      <c r="J53" s="1">
        <v>955</v>
      </c>
      <c r="K53" s="1">
        <v>75</v>
      </c>
      <c r="L53" s="1">
        <v>239</v>
      </c>
      <c r="M53" s="7">
        <v>238</v>
      </c>
      <c r="N53" s="1">
        <v>4.7</v>
      </c>
      <c r="O53" s="1">
        <v>4</v>
      </c>
      <c r="P53" s="1">
        <v>955</v>
      </c>
      <c r="Q53" s="1">
        <v>34.4</v>
      </c>
      <c r="R53" s="5">
        <v>0</v>
      </c>
      <c r="S53" s="5">
        <v>0</v>
      </c>
      <c r="T53" s="1">
        <v>0</v>
      </c>
      <c r="U53" s="5">
        <v>0</v>
      </c>
    </row>
    <row r="54" spans="1:21" x14ac:dyDescent="0.3">
      <c r="A54" s="26" t="s">
        <v>120</v>
      </c>
      <c r="B54" s="33" t="str">
        <f>IF(AND(MONTH(Таблица1[[#This Row],[Дата]])=11, DAY(Таблица1[[#This Row],[Дата]])&gt;=2, DAY(Таблица1[[#This Row],[Дата]])&lt;=8), "акция", "")</f>
        <v>акция</v>
      </c>
      <c r="C54" s="1" t="s">
        <v>121</v>
      </c>
      <c r="D54" s="1" t="s">
        <v>100</v>
      </c>
      <c r="E54" s="1" t="s">
        <v>101</v>
      </c>
      <c r="F54" s="4">
        <v>40557118</v>
      </c>
      <c r="G54" s="1" t="s">
        <v>24</v>
      </c>
      <c r="H54" s="1" t="s">
        <v>98</v>
      </c>
      <c r="I54" s="1" t="s">
        <v>102</v>
      </c>
      <c r="J54" s="5">
        <v>0</v>
      </c>
      <c r="K54" s="5">
        <v>0</v>
      </c>
      <c r="L54" s="5">
        <v>0</v>
      </c>
      <c r="M54" s="7"/>
      <c r="N54" s="5">
        <v>0</v>
      </c>
      <c r="O54" s="5">
        <v>0</v>
      </c>
      <c r="P54" s="5">
        <v>0</v>
      </c>
      <c r="Q54" s="1">
        <v>0</v>
      </c>
      <c r="R54" s="5">
        <v>0</v>
      </c>
      <c r="S54" s="5">
        <v>0</v>
      </c>
      <c r="T54" s="1">
        <v>0</v>
      </c>
      <c r="U54" s="1">
        <v>1</v>
      </c>
    </row>
    <row r="55" spans="1:21" x14ac:dyDescent="0.3">
      <c r="A55" s="26" t="s">
        <v>120</v>
      </c>
      <c r="B55" s="33" t="str">
        <f>IF(AND(MONTH(Таблица1[[#This Row],[Дата]])=11, DAY(Таблица1[[#This Row],[Дата]])&gt;=2, DAY(Таблица1[[#This Row],[Дата]])&lt;=8), "акция", "")</f>
        <v>акция</v>
      </c>
      <c r="C55" s="1" t="s">
        <v>121</v>
      </c>
      <c r="D55" s="1" t="s">
        <v>96</v>
      </c>
      <c r="E55" s="1" t="s">
        <v>97</v>
      </c>
      <c r="F55" s="4">
        <v>74210862</v>
      </c>
      <c r="G55" s="1" t="s">
        <v>10</v>
      </c>
      <c r="H55" s="1" t="s">
        <v>98</v>
      </c>
      <c r="I55" s="1" t="s">
        <v>103</v>
      </c>
      <c r="J55" s="1">
        <v>955</v>
      </c>
      <c r="K55" s="1">
        <v>75</v>
      </c>
      <c r="L55" s="1">
        <v>239</v>
      </c>
      <c r="M55" s="7">
        <v>238</v>
      </c>
      <c r="N55" s="1">
        <v>4.7</v>
      </c>
      <c r="O55" s="1">
        <v>5</v>
      </c>
      <c r="P55" s="1">
        <v>1194</v>
      </c>
      <c r="Q55" s="1">
        <v>61</v>
      </c>
      <c r="R55" s="5">
        <v>0</v>
      </c>
      <c r="S55" s="5">
        <v>0</v>
      </c>
      <c r="T55" s="1">
        <v>0</v>
      </c>
      <c r="U55" s="1">
        <v>1</v>
      </c>
    </row>
    <row r="56" spans="1:21" x14ac:dyDescent="0.3">
      <c r="A56" s="26" t="s">
        <v>120</v>
      </c>
      <c r="B56" s="33" t="str">
        <f>IF(AND(MONTH(Таблица1[[#This Row],[Дата]])=11, DAY(Таблица1[[#This Row],[Дата]])&gt;=2, DAY(Таблица1[[#This Row],[Дата]])&lt;=8), "акция", "")</f>
        <v>акция</v>
      </c>
      <c r="C56" s="1" t="s">
        <v>121</v>
      </c>
      <c r="D56" s="1" t="s">
        <v>96</v>
      </c>
      <c r="E56" s="1" t="s">
        <v>97</v>
      </c>
      <c r="F56" s="4">
        <v>74210864</v>
      </c>
      <c r="G56" s="1" t="s">
        <v>10</v>
      </c>
      <c r="H56" s="1" t="s">
        <v>98</v>
      </c>
      <c r="I56" s="1" t="s">
        <v>104</v>
      </c>
      <c r="J56" s="1">
        <v>955</v>
      </c>
      <c r="K56" s="1">
        <v>75</v>
      </c>
      <c r="L56" s="1">
        <v>239</v>
      </c>
      <c r="M56" s="7">
        <v>238</v>
      </c>
      <c r="N56" s="1">
        <v>4.7</v>
      </c>
      <c r="O56" s="1">
        <v>3</v>
      </c>
      <c r="P56" s="1">
        <v>793</v>
      </c>
      <c r="Q56" s="1">
        <v>25.799999999999997</v>
      </c>
      <c r="R56" s="5">
        <v>0</v>
      </c>
      <c r="S56" s="5">
        <v>0</v>
      </c>
      <c r="T56" s="1">
        <v>0</v>
      </c>
      <c r="U56" s="1">
        <v>3</v>
      </c>
    </row>
    <row r="57" spans="1:21" x14ac:dyDescent="0.3">
      <c r="A57" s="26" t="s">
        <v>120</v>
      </c>
      <c r="B57" s="33" t="str">
        <f>IF(AND(MONTH(Таблица1[[#This Row],[Дата]])=11, DAY(Таблица1[[#This Row],[Дата]])&gt;=2, DAY(Таблица1[[#This Row],[Дата]])&lt;=8), "акция", "")</f>
        <v>акция</v>
      </c>
      <c r="C57" s="1" t="s">
        <v>121</v>
      </c>
      <c r="D57" s="1" t="s">
        <v>105</v>
      </c>
      <c r="E57" s="1" t="s">
        <v>106</v>
      </c>
      <c r="F57" s="4">
        <v>74268606</v>
      </c>
      <c r="G57" s="1" t="s">
        <v>10</v>
      </c>
      <c r="H57" s="1" t="s">
        <v>98</v>
      </c>
      <c r="I57" s="1" t="s">
        <v>107</v>
      </c>
      <c r="J57" s="6">
        <v>1027</v>
      </c>
      <c r="K57" s="1">
        <v>67</v>
      </c>
      <c r="L57" s="1">
        <v>339</v>
      </c>
      <c r="M57" s="7">
        <v>277</v>
      </c>
      <c r="N57" s="1">
        <v>4.5</v>
      </c>
      <c r="O57" s="1">
        <v>14</v>
      </c>
      <c r="P57" s="1">
        <v>4286</v>
      </c>
      <c r="Q57" s="1">
        <v>98</v>
      </c>
      <c r="R57" s="5">
        <v>0</v>
      </c>
      <c r="S57" s="5">
        <v>0</v>
      </c>
      <c r="T57" s="1">
        <v>0</v>
      </c>
      <c r="U57" s="1">
        <v>5</v>
      </c>
    </row>
    <row r="58" spans="1:21" x14ac:dyDescent="0.3">
      <c r="A58" s="26" t="s">
        <v>122</v>
      </c>
      <c r="B58" s="33" t="str">
        <f>IF(AND(MONTH(Таблица1[[#This Row],[Дата]])=11, DAY(Таблица1[[#This Row],[Дата]])&gt;=2, DAY(Таблица1[[#This Row],[Дата]])&lt;=8), "акция", "")</f>
        <v>акция</v>
      </c>
      <c r="C58" s="1" t="s">
        <v>121</v>
      </c>
      <c r="D58" s="1" t="s">
        <v>96</v>
      </c>
      <c r="E58" s="1" t="s">
        <v>97</v>
      </c>
      <c r="F58" s="4">
        <v>74210863</v>
      </c>
      <c r="G58" s="1" t="s">
        <v>10</v>
      </c>
      <c r="H58" s="1" t="s">
        <v>98</v>
      </c>
      <c r="I58" s="1" t="s">
        <v>99</v>
      </c>
      <c r="J58" s="1">
        <v>955</v>
      </c>
      <c r="K58" s="1">
        <v>75</v>
      </c>
      <c r="L58" s="1">
        <v>239</v>
      </c>
      <c r="M58" s="7">
        <v>238</v>
      </c>
      <c r="N58" s="1">
        <v>4.7</v>
      </c>
      <c r="O58" s="1">
        <v>5</v>
      </c>
      <c r="P58" s="1">
        <v>1194</v>
      </c>
      <c r="Q58" s="1">
        <v>43</v>
      </c>
      <c r="R58" s="5">
        <v>0</v>
      </c>
      <c r="S58" s="5">
        <v>0</v>
      </c>
      <c r="T58" s="1">
        <v>0</v>
      </c>
      <c r="U58" s="1">
        <v>3</v>
      </c>
    </row>
    <row r="59" spans="1:21" x14ac:dyDescent="0.3">
      <c r="A59" s="26" t="s">
        <v>122</v>
      </c>
      <c r="B59" s="33" t="str">
        <f>IF(AND(MONTH(Таблица1[[#This Row],[Дата]])=11, DAY(Таблица1[[#This Row],[Дата]])&gt;=2, DAY(Таблица1[[#This Row],[Дата]])&lt;=8), "акция", "")</f>
        <v>акция</v>
      </c>
      <c r="C59" s="1" t="s">
        <v>121</v>
      </c>
      <c r="D59" s="1" t="s">
        <v>100</v>
      </c>
      <c r="E59" s="1" t="s">
        <v>101</v>
      </c>
      <c r="F59" s="4">
        <v>40557118</v>
      </c>
      <c r="G59" s="1" t="s">
        <v>24</v>
      </c>
      <c r="H59" s="1" t="s">
        <v>98</v>
      </c>
      <c r="I59" s="1" t="s">
        <v>102</v>
      </c>
      <c r="J59" s="6">
        <v>1229</v>
      </c>
      <c r="K59" s="1">
        <v>55</v>
      </c>
      <c r="L59" s="1">
        <v>553</v>
      </c>
      <c r="M59" s="7"/>
      <c r="N59" s="5">
        <v>0</v>
      </c>
      <c r="O59" s="1">
        <v>1</v>
      </c>
      <c r="P59" s="1">
        <v>553</v>
      </c>
      <c r="Q59" s="1">
        <v>9</v>
      </c>
      <c r="R59" s="5">
        <v>0</v>
      </c>
      <c r="S59" s="5">
        <v>0</v>
      </c>
      <c r="T59" s="1">
        <v>0</v>
      </c>
      <c r="U59" s="1">
        <v>1</v>
      </c>
    </row>
    <row r="60" spans="1:21" x14ac:dyDescent="0.3">
      <c r="A60" s="26" t="s">
        <v>122</v>
      </c>
      <c r="B60" s="33" t="str">
        <f>IF(AND(MONTH(Таблица1[[#This Row],[Дата]])=11, DAY(Таблица1[[#This Row],[Дата]])&gt;=2, DAY(Таблица1[[#This Row],[Дата]])&lt;=8), "акция", "")</f>
        <v>акция</v>
      </c>
      <c r="C60" s="1" t="s">
        <v>121</v>
      </c>
      <c r="D60" s="1" t="s">
        <v>96</v>
      </c>
      <c r="E60" s="1" t="s">
        <v>97</v>
      </c>
      <c r="F60" s="4">
        <v>74210862</v>
      </c>
      <c r="G60" s="1" t="s">
        <v>10</v>
      </c>
      <c r="H60" s="1" t="s">
        <v>98</v>
      </c>
      <c r="I60" s="1" t="s">
        <v>103</v>
      </c>
      <c r="J60" s="1">
        <v>955</v>
      </c>
      <c r="K60" s="1">
        <v>75</v>
      </c>
      <c r="L60" s="1">
        <v>239</v>
      </c>
      <c r="M60" s="7">
        <v>238</v>
      </c>
      <c r="N60" s="1">
        <v>4.7</v>
      </c>
      <c r="O60" s="1">
        <v>4</v>
      </c>
      <c r="P60" s="1">
        <v>1031</v>
      </c>
      <c r="Q60" s="1">
        <v>48.8</v>
      </c>
      <c r="R60" s="5">
        <v>0</v>
      </c>
      <c r="S60" s="5">
        <v>0</v>
      </c>
      <c r="T60" s="1">
        <v>0</v>
      </c>
      <c r="U60" s="1">
        <v>12</v>
      </c>
    </row>
    <row r="61" spans="1:21" x14ac:dyDescent="0.3">
      <c r="A61" s="26" t="s">
        <v>122</v>
      </c>
      <c r="B61" s="33" t="str">
        <f>IF(AND(MONTH(Таблица1[[#This Row],[Дата]])=11, DAY(Таблица1[[#This Row],[Дата]])&gt;=2, DAY(Таблица1[[#This Row],[Дата]])&lt;=8), "акция", "")</f>
        <v>акция</v>
      </c>
      <c r="C61" s="1" t="s">
        <v>121</v>
      </c>
      <c r="D61" s="1" t="s">
        <v>96</v>
      </c>
      <c r="E61" s="1" t="s">
        <v>97</v>
      </c>
      <c r="F61" s="4">
        <v>74210864</v>
      </c>
      <c r="G61" s="1" t="s">
        <v>10</v>
      </c>
      <c r="H61" s="1" t="s">
        <v>98</v>
      </c>
      <c r="I61" s="1" t="s">
        <v>104</v>
      </c>
      <c r="J61" s="1">
        <v>955</v>
      </c>
      <c r="K61" s="1">
        <v>75</v>
      </c>
      <c r="L61" s="1">
        <v>239</v>
      </c>
      <c r="M61" s="7">
        <v>238</v>
      </c>
      <c r="N61" s="1">
        <v>4.7</v>
      </c>
      <c r="O61" s="1">
        <v>4</v>
      </c>
      <c r="P61" s="1">
        <v>955</v>
      </c>
      <c r="Q61" s="1">
        <v>34.4</v>
      </c>
      <c r="R61" s="5">
        <v>0</v>
      </c>
      <c r="S61" s="5">
        <v>0</v>
      </c>
      <c r="T61" s="1">
        <v>0</v>
      </c>
      <c r="U61" s="1">
        <v>3</v>
      </c>
    </row>
    <row r="62" spans="1:21" x14ac:dyDescent="0.3">
      <c r="A62" s="27" t="s">
        <v>122</v>
      </c>
      <c r="B62" s="33" t="str">
        <f>IF(AND(MONTH(Таблица1[[#This Row],[Дата]])=11, DAY(Таблица1[[#This Row],[Дата]])&gt;=2, DAY(Таблица1[[#This Row],[Дата]])&lt;=8), "акция", "")</f>
        <v>акция</v>
      </c>
      <c r="C62" s="15" t="s">
        <v>121</v>
      </c>
      <c r="D62" s="15" t="s">
        <v>105</v>
      </c>
      <c r="E62" s="15" t="s">
        <v>106</v>
      </c>
      <c r="F62" s="16">
        <v>74268606</v>
      </c>
      <c r="G62" s="15" t="s">
        <v>10</v>
      </c>
      <c r="H62" s="15" t="s">
        <v>98</v>
      </c>
      <c r="I62" s="15" t="s">
        <v>107</v>
      </c>
      <c r="J62" s="17">
        <v>1026</v>
      </c>
      <c r="K62" s="15">
        <v>73</v>
      </c>
      <c r="L62" s="15">
        <v>277</v>
      </c>
      <c r="M62" s="18">
        <v>277</v>
      </c>
      <c r="N62" s="15">
        <v>4.5</v>
      </c>
      <c r="O62" s="15">
        <v>11</v>
      </c>
      <c r="P62" s="15">
        <v>3047</v>
      </c>
      <c r="Q62" s="15">
        <v>77</v>
      </c>
      <c r="R62" s="19">
        <v>0</v>
      </c>
      <c r="S62" s="19">
        <v>0</v>
      </c>
      <c r="T62" s="15">
        <v>0</v>
      </c>
      <c r="U62" s="15">
        <v>11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K N v W Y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U K N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j b 1 k o i k e 4 D g A A A B E A A A A T A B w A R m 9 y b X V s Y X M v U 2 V j d G l v b j E u b S C i G A A o o B Q A A A A A A A A A A A A A A A A A A A A A A A A A A A A r T k 0 u y c z P U w i G 0 I b W A F B L A Q I t A B Q A A g A I A F C j b 1 m A L f d N p w A A A P g A A A A S A A A A A A A A A A A A A A A A A A A A A A B D b 2 5 m a W c v U G F j a 2 F n Z S 5 4 b W x Q S w E C L Q A U A A I A C A B Q o 2 9 Z D 8 r p q 6 Q A A A D p A A A A E w A A A A A A A A A A A A A A A A D z A A A A W 0 N v b n R l b n R f V H l w Z X N d L n h t b F B L A Q I t A B Q A A g A I A F C j b 1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9 f p c o x R x E S K w x j O f X p t S g A A A A A A I A A A A A A B B m A A A A A Q A A I A A A A J b 6 v P A G / Z F u 5 t F G W p x N s X m / m U l Y 9 J L I J U W q K p 3 q c B d p A A A A A A 6 A A A A A A g A A I A A A A O h u S n 2 s 0 A A l F G v U W 0 y v + S 0 9 t x b t G K I z f L l T 9 U I D m m X B U A A A A C N 2 S i 6 6 o H f 0 G m + J I k o Z I d d k m s m H H c U q R Z m C w G b 0 R 8 p 6 Z u g b N 7 P X q R 8 d r k h V S C d j L K 9 t q O J X z j L U o Z d s O D d z + J z Z M g 3 d t W p j U x L M g C 2 T L m l y Q A A A A I e F R E W 4 D m y O s U 3 I n X W 8 8 y v a l D n i d Z d N H Q 9 b W m + + i J k O B J j Z X j q H S n C c z H 2 A u Q 5 a A q i s S e f q J 9 3 H y v 2 b p 8 C L D u Y = < / D a t a M a s h u p > 
</file>

<file path=customXml/itemProps1.xml><?xml version="1.0" encoding="utf-8"?>
<ds:datastoreItem xmlns:ds="http://schemas.openxmlformats.org/officeDocument/2006/customXml" ds:itemID="{D1D5D9F1-D4DF-48AB-B207-25DE5C4AB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Лист1.1</vt:lpstr>
      <vt:lpstr>Лист1.1_сводная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2025-01-16T20:53:06Z</dcterms:created>
  <dcterms:modified xsi:type="dcterms:W3CDTF">2025-01-16T20:54:02Z</dcterms:modified>
</cp:coreProperties>
</file>