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iitdmacin-my.sharepoint.com/personal/me21b1076_iiitdm_ac_in/Documents/"/>
    </mc:Choice>
  </mc:AlternateContent>
  <xr:revisionPtr revIDLastSave="225" documentId="8_{A8A0AF8C-895E-4798-82FA-16FCD81AC211}" xr6:coauthVersionLast="47" xr6:coauthVersionMax="47" xr10:uidLastSave="{596F914D-F856-426C-8D32-7A199FE841CA}"/>
  <bookViews>
    <workbookView xWindow="-108" yWindow="-108" windowWidth="23256" windowHeight="13176" tabRatio="500" firstSheet="7" activeTab="7" xr2:uid="{00000000-000D-0000-FFFF-FFFF00000000}"/>
  </bookViews>
  <sheets>
    <sheet name="Cat or Dog (2)" sheetId="9" r:id="rId1"/>
    <sheet name="school supplies (2)" sheetId="8" r:id="rId2"/>
    <sheet name="school supplies" sheetId="5" r:id="rId3"/>
    <sheet name="Cat or Dog" sheetId="6" r:id="rId4"/>
    <sheet name="vacations" sheetId="4" r:id="rId5"/>
    <sheet name="Printers" sheetId="2" r:id="rId6"/>
    <sheet name="cell phones" sheetId="1" r:id="rId7"/>
    <sheet name="cars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3" l="1"/>
  <c r="I18" i="3"/>
  <c r="G18" i="3"/>
  <c r="C18" i="3"/>
  <c r="D18" i="3"/>
  <c r="B18" i="3"/>
  <c r="H8" i="2"/>
  <c r="H9" i="2" s="1"/>
  <c r="H12" i="2" s="1"/>
  <c r="H14" i="2" s="1"/>
  <c r="I8" i="2"/>
  <c r="I9" i="2"/>
  <c r="I12" i="2" s="1"/>
  <c r="I14" i="2" s="1"/>
  <c r="G12" i="2"/>
  <c r="G14" i="2" s="1"/>
  <c r="G9" i="2"/>
  <c r="G8" i="2"/>
  <c r="G19" i="2"/>
  <c r="C8" i="2"/>
  <c r="C9" i="2" s="1"/>
  <c r="C12" i="2" s="1"/>
  <c r="C14" i="2" s="1"/>
  <c r="D8" i="2"/>
  <c r="D9" i="2"/>
  <c r="D12" i="2"/>
  <c r="D14" i="2" s="1"/>
  <c r="B8" i="2"/>
  <c r="B9" i="2" s="1"/>
  <c r="B12" i="2" s="1"/>
  <c r="B14" i="2" s="1"/>
  <c r="B19" i="2"/>
  <c r="I35" i="4"/>
  <c r="H35" i="4"/>
  <c r="G35" i="4"/>
  <c r="I29" i="4"/>
  <c r="H29" i="4"/>
  <c r="G29" i="4"/>
  <c r="I24" i="4"/>
  <c r="H24" i="4"/>
  <c r="G24" i="4"/>
  <c r="H19" i="4"/>
  <c r="G19" i="4"/>
  <c r="I17" i="4"/>
  <c r="I19" i="4" s="1"/>
  <c r="H17" i="4"/>
  <c r="G17" i="4"/>
  <c r="C38" i="4"/>
  <c r="D38" i="4"/>
  <c r="B38" i="4"/>
  <c r="C35" i="4"/>
  <c r="D35" i="4"/>
  <c r="B35" i="4"/>
  <c r="C29" i="4"/>
  <c r="D29" i="4"/>
  <c r="B29" i="4"/>
  <c r="C24" i="4"/>
  <c r="D24" i="4"/>
  <c r="B24" i="4"/>
  <c r="C17" i="4"/>
  <c r="C19" i="4" s="1"/>
  <c r="D17" i="4"/>
  <c r="D19" i="4" s="1"/>
  <c r="B17" i="4"/>
  <c r="B19" i="4" s="1"/>
  <c r="B16" i="6"/>
  <c r="C16" i="6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I3" i="5"/>
  <c r="I19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H3" i="5"/>
  <c r="G3" i="5"/>
  <c r="B18" i="9"/>
  <c r="C18" i="9"/>
  <c r="C9" i="6"/>
  <c r="C15" i="6"/>
  <c r="C18" i="6" s="1"/>
  <c r="B9" i="6"/>
  <c r="B15" i="6"/>
  <c r="H3" i="3"/>
  <c r="I3" i="3"/>
  <c r="G3" i="3"/>
  <c r="I16" i="3"/>
  <c r="I20" i="3" s="1"/>
  <c r="I22" i="3" s="1"/>
  <c r="I10" i="3"/>
  <c r="H16" i="3"/>
  <c r="H10" i="3"/>
  <c r="H20" i="3" s="1"/>
  <c r="H22" i="3" s="1"/>
  <c r="G16" i="3"/>
  <c r="G10" i="3"/>
  <c r="C16" i="3"/>
  <c r="C20" i="3" s="1"/>
  <c r="C22" i="3" s="1"/>
  <c r="C10" i="3"/>
  <c r="C4" i="3"/>
  <c r="D16" i="3"/>
  <c r="D10" i="3"/>
  <c r="D4" i="3"/>
  <c r="B16" i="3"/>
  <c r="B10" i="3"/>
  <c r="B4" i="3"/>
  <c r="I6" i="2"/>
  <c r="H6" i="2"/>
  <c r="G6" i="2"/>
  <c r="C6" i="2"/>
  <c r="D6" i="2"/>
  <c r="B6" i="2"/>
  <c r="K13" i="1"/>
  <c r="K15" i="1"/>
  <c r="J13" i="1"/>
  <c r="J15" i="1"/>
  <c r="I13" i="1"/>
  <c r="I15" i="1"/>
  <c r="C13" i="1"/>
  <c r="C15" i="1" s="1"/>
  <c r="D13" i="1"/>
  <c r="D15" i="1"/>
  <c r="B13" i="1"/>
  <c r="B15" i="1"/>
  <c r="G20" i="3" l="1"/>
  <c r="G22" i="3" s="1"/>
  <c r="B20" i="3"/>
  <c r="B22" i="3" s="1"/>
  <c r="D20" i="3"/>
  <c r="D22" i="3" s="1"/>
  <c r="I38" i="4"/>
  <c r="H38" i="4"/>
  <c r="G38" i="4"/>
  <c r="M19" i="5"/>
  <c r="L19" i="5"/>
  <c r="N19" i="5"/>
  <c r="H19" i="5"/>
  <c r="G19" i="5"/>
  <c r="B18" i="6"/>
</calcChain>
</file>

<file path=xl/sharedStrings.xml><?xml version="1.0" encoding="utf-8"?>
<sst xmlns="http://schemas.openxmlformats.org/spreadsheetml/2006/main" count="272" uniqueCount="110">
  <si>
    <t>Dog</t>
  </si>
  <si>
    <t>Cat</t>
  </si>
  <si>
    <t>Initial</t>
  </si>
  <si>
    <t>Purchase</t>
  </si>
  <si>
    <t>Collar</t>
  </si>
  <si>
    <t>Tag</t>
  </si>
  <si>
    <t>Bowl</t>
  </si>
  <si>
    <t>Leash</t>
  </si>
  <si>
    <t>Intial Toal</t>
  </si>
  <si>
    <t>Monthly</t>
  </si>
  <si>
    <t>Food</t>
  </si>
  <si>
    <t>Litter</t>
  </si>
  <si>
    <t>Treats</t>
  </si>
  <si>
    <t>Subtotal</t>
  </si>
  <si>
    <t>Monthly Total</t>
  </si>
  <si>
    <t>One Year Costs</t>
  </si>
  <si>
    <t>WaltMart</t>
  </si>
  <si>
    <t>Dollar Trap</t>
  </si>
  <si>
    <t>Office Repo</t>
  </si>
  <si>
    <t>Susan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</si>
  <si>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</si>
  <si>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</si>
  <si>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</si>
  <si>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</si>
  <si>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</si>
  <si>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</si>
  <si>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</si>
  <si>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</si>
  <si>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</si>
  <si>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</si>
  <si>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</si>
  <si>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</si>
  <si>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</si>
  <si>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</si>
  <si>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</si>
  <si>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Total</t>
  </si>
  <si>
    <t>Tim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</si>
  <si>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</si>
  <si>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</si>
  <si>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</si>
  <si>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</si>
  <si>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</si>
  <si>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</si>
  <si>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</si>
  <si>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</si>
  <si>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</si>
  <si>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</si>
  <si>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</si>
  <si>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</si>
  <si>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</si>
  <si>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</si>
  <si>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</si>
  <si>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</si>
  <si>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</si>
  <si>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</si>
  <si>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</si>
  <si>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</si>
  <si>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</si>
  <si>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 Rental Expenses</t>
  </si>
  <si>
    <t>Cost per Day</t>
  </si>
  <si>
    <t>Number of Days</t>
  </si>
  <si>
    <t>Car Rental Total</t>
  </si>
  <si>
    <t>Food Expenses</t>
  </si>
  <si>
    <t>Estimate per person per day</t>
  </si>
  <si>
    <t>Total Person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</si>
  <si>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</si>
  <si>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</si>
  <si>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</si>
  <si>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</si>
  <si>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</si>
  <si>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</si>
  <si>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</si>
  <si>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</si>
  <si>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</si>
  <si>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</si>
  <si>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</si>
  <si>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</si>
  <si>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</si>
  <si>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>Days in Week</t>
  </si>
  <si>
    <t>Weeks in Year</t>
  </si>
  <si>
    <t>Total Pages</t>
  </si>
  <si>
    <t>X-Mobile</t>
  </si>
  <si>
    <t>Veritium</t>
  </si>
  <si>
    <t>ABC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</si>
  <si>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</si>
  <si>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</si>
  <si>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</si>
  <si>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</si>
  <si>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</si>
  <si>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</si>
  <si>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</si>
  <si>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0 GB of Extra Data</t>
  </si>
  <si>
    <t>Total Monthly</t>
  </si>
  <si>
    <t>2 years Total</t>
  </si>
  <si>
    <t>Spark</t>
  </si>
  <si>
    <t>Mustang</t>
  </si>
  <si>
    <t>Escalade</t>
  </si>
  <si>
    <t>Initial Cost</t>
  </si>
  <si>
    <t>Price</t>
  </si>
  <si>
    <t>Yearly Cost</t>
  </si>
  <si>
    <t>Insurance</t>
  </si>
  <si>
    <t>Licence</t>
  </si>
  <si>
    <t>Gas Cost</t>
  </si>
  <si>
    <t>Miles</t>
  </si>
  <si>
    <t>MPG</t>
  </si>
  <si>
    <t>Price per gal</t>
  </si>
  <si>
    <t>Car Life Span</t>
  </si>
  <si>
    <t>Total Annual Costs</t>
  </si>
  <si>
    <t>Total Lifetime</t>
  </si>
  <si>
    <t>Avg Cost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</si>
</sst>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  <numFmt numFmtId="168" formatCode="_-[$$-409]* #,##0.00_ ;_-[$$-409]* \-#,##0.00\ ;_-[$$-409]* &quot;-&quot;??_ ;_-@_ 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0" fontId="0" fillId="5" borderId="0" xfId="0" applyFill="1"/>
    <xf numFmtId="165" fontId="0" fillId="5" borderId="0" xfId="2" applyFont="1" applyFill="1"/>
    <xf numFmtId="166" fontId="0" fillId="0" borderId="0" xfId="1" applyFont="1"/>
    <xf numFmtId="166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167" fontId="0" fillId="0" borderId="0" xfId="1" applyNumberFormat="1" applyFont="1"/>
    <xf numFmtId="165" fontId="0" fillId="7" borderId="0" xfId="2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6" borderId="0" xfId="2" applyFont="1" applyFill="1"/>
    <xf numFmtId="0" fontId="4" fillId="6" borderId="0" xfId="0" applyFont="1" applyFill="1"/>
    <xf numFmtId="0" fontId="4" fillId="7" borderId="0" xfId="0" applyFont="1" applyFill="1"/>
    <xf numFmtId="0" fontId="0" fillId="6" borderId="0" xfId="2" applyNumberFormat="1" applyFont="1" applyFill="1"/>
    <xf numFmtId="0" fontId="0" fillId="8" borderId="0" xfId="2" applyNumberFormat="1" applyFont="1" applyFill="1"/>
    <xf numFmtId="0" fontId="5" fillId="6" borderId="0" xfId="0" applyFont="1" applyFill="1"/>
    <xf numFmtId="0" fontId="5" fillId="8" borderId="0" xfId="0" applyFont="1" applyFill="1"/>
    <xf numFmtId="168" fontId="0" fillId="6" borderId="0" xfId="2" applyNumberFormat="1" applyFont="1" applyFill="1"/>
    <xf numFmtId="168" fontId="0" fillId="0" borderId="0" xfId="2" applyNumberFormat="1" applyFont="1"/>
    <xf numFmtId="168" fontId="0" fillId="8" borderId="0" xfId="2" applyNumberFormat="1" applyFont="1" applyFill="1"/>
    <xf numFmtId="168" fontId="0" fillId="0" borderId="0" xfId="2" applyNumberFormat="1" applyFont="1" applyFill="1"/>
    <xf numFmtId="0" fontId="5" fillId="7" borderId="0" xfId="0" applyFont="1" applyFill="1"/>
    <xf numFmtId="168" fontId="0" fillId="7" borderId="0" xfId="2" applyNumberFormat="1" applyFont="1" applyFill="1"/>
    <xf numFmtId="0" fontId="0" fillId="7" borderId="0" xfId="2" applyNumberFormat="1" applyFont="1" applyFill="1"/>
    <xf numFmtId="0" fontId="5" fillId="9" borderId="0" xfId="0" applyFont="1" applyFill="1"/>
    <xf numFmtId="168" fontId="0" fillId="9" borderId="0" xfId="2" applyNumberFormat="1" applyFont="1" applyFill="1"/>
    <xf numFmtId="0" fontId="0" fillId="9" borderId="0" xfId="0" applyFill="1"/>
    <xf numFmtId="0" fontId="0" fillId="9" borderId="0" xfId="2" applyNumberFormat="1" applyFont="1" applyFill="1"/>
    <xf numFmtId="0" fontId="0" fillId="10" borderId="0" xfId="0" applyFill="1"/>
    <xf numFmtId="168" fontId="0" fillId="10" borderId="0" xfId="0" applyNumberFormat="1" applyFill="1"/>
    <xf numFmtId="0" fontId="0" fillId="11" borderId="0" xfId="0" applyFill="1"/>
    <xf numFmtId="165" fontId="0" fillId="11" borderId="0" xfId="2" applyFont="1" applyFill="1"/>
    <xf numFmtId="0" fontId="0" fillId="12" borderId="0" xfId="0" applyFill="1"/>
    <xf numFmtId="165" fontId="0" fillId="12" borderId="0" xfId="2" applyFont="1" applyFill="1"/>
    <xf numFmtId="3" fontId="0" fillId="12" borderId="0" xfId="0" applyNumberFormat="1" applyFill="1"/>
  </cellXfs>
  <cellStyles count="41">
    <cellStyle name="Comma" xfId="1" builtinId="3"/>
    <cellStyle name="Currency" xfId="2" builtinId="4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32" builtinId="9" hidden="1"/>
    <cellStyle name="Followed Hyperlink" xfId="24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29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A-4F4C-A3CF-06D99C66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2048"/>
        <c:axId val="187351488"/>
      </c:barChart>
      <c:catAx>
        <c:axId val="18735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1488"/>
        <c:crosses val="autoZero"/>
        <c:auto val="1"/>
        <c:lblAlgn val="ctr"/>
        <c:lblOffset val="100"/>
        <c:noMultiLvlLbl val="0"/>
      </c:catAx>
      <c:valAx>
        <c:axId val="1873514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_-"$"* #,##0.00_-;\-"$"* #,##0.00_-;_-"$"*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455-9738-D7B627A8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0592"/>
        <c:axId val="269011152"/>
      </c:barChart>
      <c:catAx>
        <c:axId val="2690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1152"/>
        <c:crosses val="autoZero"/>
        <c:auto val="1"/>
        <c:lblAlgn val="ctr"/>
        <c:lblOffset val="100"/>
        <c:noMultiLvlLbl val="0"/>
      </c:catAx>
      <c:valAx>
        <c:axId val="2690111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cars!$B$21:$D$21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cars!$B$22:$D$22</c:f>
              <c:numCache>
                <c:formatCode>_-"$"* #,##0.00_-;\-"$"* #,##0.00_-;_-"$"* "-"??_-;_-@_-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20477.529411764706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7D2-A5B7-B69F821B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3392"/>
        <c:axId val="269013952"/>
      </c:barChart>
      <c:catAx>
        <c:axId val="26901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3952"/>
        <c:crosses val="autoZero"/>
        <c:auto val="1"/>
        <c:lblAlgn val="ctr"/>
        <c:lblOffset val="100"/>
        <c:noMultiLvlLbl val="0"/>
      </c:catAx>
      <c:valAx>
        <c:axId val="2690139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cars!$G$21:$I$21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cars!$G$22:$I$22</c:f>
              <c:numCache>
                <c:formatCode>_-"$"* #,##0.00_-;\-"$"* #,##0.00_-;_-"$"* "-"??_-;_-@_-</c:formatCode>
                <c:ptCount val="3"/>
                <c:pt idx="0">
                  <c:v>7731.4285714285706</c:v>
                </c:pt>
                <c:pt idx="1">
                  <c:v>14664.210526315788</c:v>
                </c:pt>
                <c:pt idx="2">
                  <c:v>23933.529411764706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F30-A089-130C8FC5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6192"/>
        <c:axId val="269016752"/>
      </c:barChart>
      <c:catAx>
        <c:axId val="2690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6752"/>
        <c:crosses val="autoZero"/>
        <c:auto val="1"/>
        <c:lblAlgn val="ctr"/>
        <c:lblOffset val="100"/>
        <c:noMultiLvlLbl val="0"/>
      </c:catAx>
      <c:valAx>
        <c:axId val="2690167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1-46CF-819B-A3A58E7C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7823695"/>
        <c:axId val="1977824655"/>
      </c:barChart>
      <c:catAx>
        <c:axId val="19778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4655"/>
        <c:crosses val="autoZero"/>
        <c:auto val="1"/>
        <c:lblAlgn val="ctr"/>
        <c:lblOffset val="100"/>
        <c:noMultiLvlLbl val="0"/>
      </c:catAx>
      <c:valAx>
        <c:axId val="19778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4A45-AD28-B0EB0ADF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1907007"/>
        <c:axId val="1901905567"/>
      </c:barChart>
      <c:catAx>
        <c:axId val="19019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5567"/>
        <c:crosses val="autoZero"/>
        <c:auto val="1"/>
        <c:lblAlgn val="ctr"/>
        <c:lblOffset val="100"/>
        <c:noMultiLvlLbl val="0"/>
      </c:catAx>
      <c:valAx>
        <c:axId val="19019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One Year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C-40BF-A00E-59A5E9BD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3486175"/>
        <c:axId val="1893487615"/>
      </c:barChart>
      <c:catAx>
        <c:axId val="18934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7615"/>
        <c:crosses val="autoZero"/>
        <c:auto val="1"/>
        <c:lblAlgn val="ctr"/>
        <c:lblOffset val="100"/>
        <c:noMultiLvlLbl val="0"/>
      </c:catAx>
      <c:valAx>
        <c:axId val="18934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vacations!$B$37:$D$37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vacations!$B$38:$D$38</c:f>
              <c:numCache>
                <c:formatCode>_-[$$-409]* #,##0.00_ ;_-[$$-409]* \-#,##0.00\ ;_-[$$-409]* "-"??_ ;_-@_ </c:formatCode>
                <c:ptCount val="3"/>
                <c:pt idx="0">
                  <c:v>1954</c:v>
                </c:pt>
                <c:pt idx="1">
                  <c:v>1953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7-4430-B23D-D1C4B4A994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3067951"/>
        <c:axId val="1643068431"/>
      </c:barChart>
      <c:catAx>
        <c:axId val="16430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68431"/>
        <c:crosses val="autoZero"/>
        <c:auto val="1"/>
        <c:lblAlgn val="ctr"/>
        <c:lblOffset val="100"/>
        <c:noMultiLvlLbl val="0"/>
      </c:catAx>
      <c:valAx>
        <c:axId val="16430684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164306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vacations!$G$37:$I$37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vacations!$G$38:$I$38</c:f>
              <c:numCache>
                <c:formatCode>_-[$$-409]* #,##0.00_ ;_-[$$-409]* \-#,##0.00\ ;_-[$$-409]* "-"??_ ;_-@_ </c:formatCode>
                <c:ptCount val="3"/>
                <c:pt idx="0">
                  <c:v>3148</c:v>
                </c:pt>
                <c:pt idx="1">
                  <c:v>3381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150-B958-ED65A45FF3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6020735"/>
        <c:axId val="1896021695"/>
      </c:barChart>
      <c:catAx>
        <c:axId val="18960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21695"/>
        <c:crosses val="autoZero"/>
        <c:auto val="1"/>
        <c:lblAlgn val="ctr"/>
        <c:lblOffset val="100"/>
        <c:noMultiLvlLbl val="0"/>
      </c:catAx>
      <c:valAx>
        <c:axId val="18960216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18960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30000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Printers!$B$14:$D$14</c:f>
              <c:numCache>
                <c:formatCode>_-"$"* #,##0.00_-;\-"$"* #,##0.00_-;_-"$"* "-"??_-;_-@_-</c:formatCode>
                <c:ptCount val="3"/>
                <c:pt idx="0">
                  <c:v>1589</c:v>
                </c:pt>
                <c:pt idx="1">
                  <c:v>851</c:v>
                </c:pt>
                <c:pt idx="2">
                  <c:v>811.36363636363637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4-4BE3-BA30-2C99E54B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2260447"/>
        <c:axId val="472259487"/>
        <c:axId val="0"/>
      </c:bar3DChart>
      <c:catAx>
        <c:axId val="4722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59487"/>
        <c:crosses val="autoZero"/>
        <c:auto val="1"/>
        <c:lblAlgn val="ctr"/>
        <c:lblOffset val="100"/>
        <c:noMultiLvlLbl val="0"/>
      </c:catAx>
      <c:valAx>
        <c:axId val="4722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6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Printers!$G$14:$I$14</c:f>
              <c:numCache>
                <c:formatCode>_-"$"* #,##0.00_-;\-"$"* #,##0.00_-;_-"$"* "-"??_-;_-@_-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2-4E8D-B318-011472B4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0269359"/>
        <c:axId val="1890269839"/>
        <c:axId val="0"/>
      </c:bar3DChart>
      <c:catAx>
        <c:axId val="189026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69839"/>
        <c:crosses val="autoZero"/>
        <c:auto val="1"/>
        <c:lblAlgn val="ctr"/>
        <c:lblOffset val="100"/>
        <c:noMultiLvlLbl val="0"/>
      </c:catAx>
      <c:valAx>
        <c:axId val="18902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6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_-"$"* #,##0.00_-;\-"$"* #,##0.00_-;_-"$"*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6-43F8-BFCA-30668A43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7792"/>
        <c:axId val="269008352"/>
      </c:barChart>
      <c:catAx>
        <c:axId val="2690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8352"/>
        <c:crosses val="autoZero"/>
        <c:auto val="1"/>
        <c:lblAlgn val="ctr"/>
        <c:lblOffset val="100"/>
        <c:noMultiLvlLbl val="0"/>
      </c:catAx>
      <c:valAx>
        <c:axId val="2690083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0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19</xdr:row>
      <xdr:rowOff>144780</xdr:rowOff>
    </xdr:from>
    <xdr:to>
      <xdr:col>9</xdr:col>
      <xdr:colOff>617220</xdr:colOff>
      <xdr:row>30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267F7-0918-FF4D-4DAF-4D376248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240030</xdr:colOff>
      <xdr:row>19</xdr:row>
      <xdr:rowOff>152400</xdr:rowOff>
    </xdr:from>
    <xdr:to>
      <xdr:col>14</xdr:col>
      <xdr:colOff>678180</xdr:colOff>
      <xdr:row>31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362FC-9F6F-7CD1-A839-E90C8487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</xdr:rowOff>
    </xdr:from>
    <xdr:to>
      <xdr:col>3</xdr:col>
      <xdr:colOff>167640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13311-75B9-8179-4137-21315A6B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39</xdr:row>
      <xdr:rowOff>15240</xdr:rowOff>
    </xdr:from>
    <xdr:to>
      <xdr:col>3</xdr:col>
      <xdr:colOff>121920</xdr:colOff>
      <xdr:row>52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0D2D-DE34-1BD5-47DE-00C4CC1D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39</xdr:row>
      <xdr:rowOff>15240</xdr:rowOff>
    </xdr:from>
    <xdr:to>
      <xdr:col>8</xdr:col>
      <xdr:colOff>518160</xdr:colOff>
      <xdr:row>52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427B0-1761-1555-66FF-C8ABF1D6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3</xdr:col>
      <xdr:colOff>716280</xdr:colOff>
      <xdr:row>33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0E487-DCA8-BDF8-C7C5-3FA3181E2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148590</xdr:colOff>
      <xdr:row>19</xdr:row>
      <xdr:rowOff>129540</xdr:rowOff>
    </xdr:from>
    <xdr:to>
      <xdr:col>8</xdr:col>
      <xdr:colOff>781050</xdr:colOff>
      <xdr:row>33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FBE0A-A335-96B9-1E9C-8FC62210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23</xdr:row>
      <xdr:rowOff>101600</xdr:rowOff>
    </xdr:from>
    <xdr:to>
      <xdr:col>4</xdr:col>
      <xdr:colOff>749300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23</xdr:row>
      <xdr:rowOff>88900</xdr:rowOff>
    </xdr:from>
    <xdr:to>
      <xdr:col>9</xdr:col>
      <xdr:colOff>558800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8"/>
  <sheetViews>
    <sheetView workbookViewId="0">
      <selection activeCell="D3" sqref="D3"/>
    </sheetView>
  </sheetViews>
  <sheetFormatPr defaultColWidth="11" defaultRowHeight="15.6"/>
  <cols>
    <col min="1" max="1" width="14.25" customWidth="1"/>
  </cols>
  <sheetData>
    <row r="2" spans="1:3">
      <c r="B2" t="s">
        <v>0</v>
      </c>
      <c r="C2" t="s">
        <v>1</v>
      </c>
    </row>
    <row r="3" spans="1:3">
      <c r="A3" s="24" t="s">
        <v>2</v>
      </c>
      <c r="B3" s="15"/>
      <c r="C3" s="15"/>
    </row>
    <row r="4" spans="1:3">
      <c r="A4" s="15" t="s">
        <v>3</v>
      </c>
      <c r="B4" s="19"/>
      <c r="C4" s="19"/>
    </row>
    <row r="5" spans="1:3">
      <c r="A5" s="15" t="s">
        <v>4</v>
      </c>
      <c r="B5" s="19"/>
      <c r="C5" s="19"/>
    </row>
    <row r="6" spans="1:3">
      <c r="A6" s="15" t="s">
        <v>5</v>
      </c>
      <c r="B6" s="19"/>
      <c r="C6" s="19"/>
    </row>
    <row r="7" spans="1:3">
      <c r="A7" s="15" t="s">
        <v>6</v>
      </c>
      <c r="B7" s="19"/>
      <c r="C7" s="19"/>
    </row>
    <row r="8" spans="1:3">
      <c r="A8" s="15" t="s">
        <v>7</v>
      </c>
      <c r="B8" s="19"/>
      <c r="C8" s="19"/>
    </row>
    <row r="9" spans="1:3">
      <c r="A9" s="15" t="s">
        <v>8</v>
      </c>
      <c r="B9" s="21"/>
      <c r="C9" s="21"/>
    </row>
    <row r="11" spans="1:3">
      <c r="A11" s="23" t="s">
        <v>9</v>
      </c>
      <c r="B11" s="14"/>
      <c r="C11" s="14"/>
    </row>
    <row r="12" spans="1:3">
      <c r="A12" s="14" t="s">
        <v>10</v>
      </c>
      <c r="B12" s="22"/>
      <c r="C12" s="22"/>
    </row>
    <row r="13" spans="1:3">
      <c r="A13" s="14" t="s">
        <v>11</v>
      </c>
      <c r="B13" s="22"/>
      <c r="C13" s="22"/>
    </row>
    <row r="14" spans="1:3">
      <c r="A14" s="14" t="s">
        <v>12</v>
      </c>
      <c r="B14" s="22"/>
      <c r="C14" s="22"/>
    </row>
    <row r="15" spans="1:3">
      <c r="A15" s="14" t="s">
        <v>13</v>
      </c>
      <c r="B15" s="22"/>
      <c r="C15" s="22"/>
    </row>
    <row r="16" spans="1:3">
      <c r="A16" s="14" t="s">
        <v>14</v>
      </c>
      <c r="B16" s="22"/>
      <c r="C16" s="22"/>
    </row>
    <row r="17" spans="1:3">
      <c r="B17" t="s">
        <v>0</v>
      </c>
      <c r="C17" t="s">
        <v>1</v>
      </c>
    </row>
    <row r="18" spans="1:3">
      <c r="A18" s="14" t="s">
        <v>15</v>
      </c>
      <c r="B18" s="20">
        <f>B9+B16*12</f>
        <v>0</v>
      </c>
      <c r="C18" s="20">
        <f>C9+C16*12</f>
        <v>0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9"/>
  <sheetViews>
    <sheetView workbookViewId="0">
      <selection activeCell="K2" sqref="K2"/>
    </sheetView>
  </sheetViews>
  <sheetFormatPr defaultColWidth="11" defaultRowHeight="15.6"/>
  <cols>
    <col min="1" max="1" width="17" bestFit="1" customWidth="1"/>
  </cols>
  <sheetData>
    <row r="2" spans="1:14">
      <c r="B2" t="s">
        <v>16</v>
      </c>
      <c r="C2" t="s">
        <v>17</v>
      </c>
      <c r="D2" t="s">
        <v>18</v>
      </c>
      <c r="F2" t="s">
        <v>19</v>
      </c>
      <c r="G2" t="s">
        <v>16</v>
      </c>
      <c r="H2" t="s">
        <v>17</v>
      </c>
      <c r="I2" t="s">
        <v>18</v>
      </c>
    </row>
    <row r="3" spans="1:14">
      <c r="A3" t="s">
        <v>20</v>
      </c>
      <c r="B3" s="17">
        <v>0.5</v>
      </c>
      <c r="C3" s="17">
        <v>0.4</v>
      </c>
      <c r="D3" s="17">
        <v>1.4</v>
      </c>
      <c r="F3" s="18">
        <v>3</v>
      </c>
      <c r="G3" s="3"/>
      <c r="H3" s="3"/>
      <c r="I3" s="3"/>
      <c r="K3" s="18"/>
      <c r="L3" s="3"/>
      <c r="M3" s="3"/>
      <c r="N3" s="3"/>
    </row>
    <row r="4" spans="1:14">
      <c r="A4" t="s">
        <v>21</v>
      </c>
      <c r="B4" s="17">
        <v>28</v>
      </c>
      <c r="C4" s="17">
        <v>33</v>
      </c>
      <c r="D4" s="17">
        <v>31</v>
      </c>
      <c r="F4" s="18">
        <v>1</v>
      </c>
      <c r="G4" s="3"/>
      <c r="H4" s="3"/>
      <c r="I4" s="3"/>
      <c r="K4" s="18"/>
      <c r="L4" s="3"/>
      <c r="M4" s="3"/>
      <c r="N4" s="3"/>
    </row>
    <row r="5" spans="1:14">
      <c r="A5" t="s">
        <v>22</v>
      </c>
      <c r="B5" s="17">
        <v>1.8</v>
      </c>
      <c r="C5" s="17">
        <v>1</v>
      </c>
      <c r="D5" s="17">
        <v>2</v>
      </c>
      <c r="F5" s="18">
        <v>7</v>
      </c>
      <c r="G5" s="3"/>
      <c r="H5" s="3"/>
      <c r="I5" s="3"/>
      <c r="K5" s="18"/>
      <c r="L5" s="3"/>
      <c r="M5" s="3"/>
      <c r="N5" s="3"/>
    </row>
    <row r="6" spans="1:14">
      <c r="A6" t="s">
        <v>23</v>
      </c>
      <c r="B6" s="17">
        <v>1.2</v>
      </c>
      <c r="C6" s="17">
        <v>0.8</v>
      </c>
      <c r="D6" s="17">
        <v>1.5</v>
      </c>
      <c r="F6" s="18">
        <v>1</v>
      </c>
      <c r="G6" s="3"/>
      <c r="H6" s="3"/>
      <c r="I6" s="3"/>
      <c r="K6" s="18"/>
      <c r="L6" s="3"/>
      <c r="M6" s="3"/>
      <c r="N6" s="3"/>
    </row>
    <row r="7" spans="1:14">
      <c r="A7" t="s">
        <v>24</v>
      </c>
      <c r="B7" s="17">
        <v>2.4</v>
      </c>
      <c r="C7" s="17">
        <v>1.4</v>
      </c>
      <c r="D7" s="17">
        <v>2.4</v>
      </c>
      <c r="F7" s="18">
        <v>2</v>
      </c>
      <c r="G7" s="3"/>
      <c r="H7" s="3"/>
      <c r="I7" s="3"/>
      <c r="K7" s="18"/>
      <c r="L7" s="3"/>
      <c r="M7" s="3"/>
      <c r="N7" s="3"/>
    </row>
    <row r="8" spans="1:14">
      <c r="A8" t="s">
        <v>25</v>
      </c>
      <c r="B8" s="17">
        <v>0.9</v>
      </c>
      <c r="C8" s="17">
        <v>0.2</v>
      </c>
      <c r="D8" s="17">
        <v>0.8</v>
      </c>
      <c r="F8" s="18">
        <v>2</v>
      </c>
      <c r="G8" s="3"/>
      <c r="H8" s="3"/>
      <c r="I8" s="3"/>
      <c r="K8" s="18"/>
      <c r="L8" s="3"/>
      <c r="M8" s="3"/>
      <c r="N8" s="3"/>
    </row>
    <row r="9" spans="1:14">
      <c r="A9" t="s">
        <v>26</v>
      </c>
      <c r="B9" s="17">
        <v>0.99</v>
      </c>
      <c r="C9" s="17">
        <v>0.59</v>
      </c>
      <c r="D9" s="17">
        <v>2.59</v>
      </c>
      <c r="F9" s="18">
        <v>1</v>
      </c>
      <c r="G9" s="3"/>
      <c r="H9" s="3"/>
      <c r="I9" s="3"/>
      <c r="K9" s="18"/>
      <c r="L9" s="3"/>
      <c r="M9" s="3"/>
      <c r="N9" s="3"/>
    </row>
    <row r="10" spans="1:14">
      <c r="A10" t="s">
        <v>27</v>
      </c>
      <c r="B10" s="17">
        <v>1.25</v>
      </c>
      <c r="C10" s="17">
        <v>3.25</v>
      </c>
      <c r="D10" s="17">
        <v>2.15</v>
      </c>
      <c r="F10" s="18">
        <v>4</v>
      </c>
      <c r="G10" s="3"/>
      <c r="H10" s="3"/>
      <c r="I10" s="3"/>
      <c r="K10" s="18"/>
      <c r="L10" s="3"/>
      <c r="M10" s="3"/>
      <c r="N10" s="3"/>
    </row>
    <row r="11" spans="1:14">
      <c r="A11" t="s">
        <v>28</v>
      </c>
      <c r="B11" s="17">
        <v>9.5</v>
      </c>
      <c r="C11" s="17">
        <v>14</v>
      </c>
      <c r="D11" s="17">
        <v>13</v>
      </c>
      <c r="F11" s="18">
        <v>1</v>
      </c>
      <c r="G11" s="3"/>
      <c r="H11" s="3"/>
      <c r="I11" s="3"/>
      <c r="K11" s="18"/>
      <c r="L11" s="3"/>
      <c r="M11" s="3"/>
      <c r="N11" s="3"/>
    </row>
    <row r="12" spans="1:14">
      <c r="A12" t="s">
        <v>29</v>
      </c>
      <c r="B12" s="17">
        <v>4.55</v>
      </c>
      <c r="C12" s="17">
        <v>2.5499999999999998</v>
      </c>
      <c r="D12" s="17">
        <v>6</v>
      </c>
      <c r="F12" s="18">
        <v>1</v>
      </c>
      <c r="G12" s="3"/>
      <c r="H12" s="3"/>
      <c r="I12" s="3"/>
      <c r="K12" s="18"/>
      <c r="L12" s="3"/>
      <c r="M12" s="3"/>
      <c r="N12" s="3"/>
    </row>
    <row r="13" spans="1:14">
      <c r="A13" t="s">
        <v>30</v>
      </c>
      <c r="B13" s="17">
        <v>4.2</v>
      </c>
      <c r="C13" s="17">
        <v>2.2000000000000002</v>
      </c>
      <c r="D13" s="17">
        <v>3</v>
      </c>
      <c r="F13" s="18">
        <v>1</v>
      </c>
      <c r="G13" s="3"/>
      <c r="H13" s="3"/>
      <c r="I13" s="3"/>
      <c r="K13" s="18"/>
      <c r="L13" s="3"/>
      <c r="M13" s="3"/>
      <c r="N13" s="3"/>
    </row>
    <row r="14" spans="1:14">
      <c r="A14" t="s">
        <v>31</v>
      </c>
      <c r="B14" s="17">
        <v>3.9</v>
      </c>
      <c r="C14" s="17">
        <v>5</v>
      </c>
      <c r="D14" s="17">
        <v>8</v>
      </c>
      <c r="F14" s="18">
        <v>1</v>
      </c>
      <c r="G14" s="3"/>
      <c r="H14" s="3"/>
      <c r="I14" s="3"/>
      <c r="K14" s="18"/>
      <c r="L14" s="3"/>
      <c r="M14" s="3"/>
      <c r="N14" s="3"/>
    </row>
    <row r="15" spans="1:14">
      <c r="A15" t="s">
        <v>32</v>
      </c>
      <c r="B15" s="17">
        <v>1</v>
      </c>
      <c r="C15" s="17">
        <v>2</v>
      </c>
      <c r="D15" s="17">
        <v>1</v>
      </c>
      <c r="F15" s="18">
        <v>1</v>
      </c>
      <c r="G15" s="3"/>
      <c r="H15" s="3"/>
      <c r="I15" s="3"/>
      <c r="K15" s="18"/>
      <c r="L15" s="3"/>
      <c r="M15" s="3"/>
      <c r="N15" s="3"/>
    </row>
    <row r="16" spans="1:14">
      <c r="A16" t="s">
        <v>33</v>
      </c>
      <c r="B16" s="17">
        <v>1.75</v>
      </c>
      <c r="C16" s="17">
        <v>2</v>
      </c>
      <c r="D16" s="17">
        <v>1</v>
      </c>
      <c r="F16" s="18">
        <v>1</v>
      </c>
      <c r="G16" s="3"/>
      <c r="H16" s="3"/>
      <c r="I16" s="3"/>
      <c r="K16" s="18"/>
      <c r="L16" s="3"/>
      <c r="M16" s="3"/>
      <c r="N16" s="3"/>
    </row>
    <row r="17" spans="1:14">
      <c r="A17" t="s">
        <v>34</v>
      </c>
      <c r="B17" s="17">
        <v>2</v>
      </c>
      <c r="C17" s="17">
        <v>1</v>
      </c>
      <c r="D17" s="17">
        <v>3</v>
      </c>
      <c r="F17" s="18">
        <v>1</v>
      </c>
      <c r="G17" s="3"/>
      <c r="H17" s="3"/>
      <c r="I17" s="3"/>
      <c r="K17" s="18"/>
      <c r="L17" s="3"/>
      <c r="M17" s="3"/>
      <c r="N17" s="3"/>
    </row>
    <row r="18" spans="1:14">
      <c r="G18" t="s">
        <v>16</v>
      </c>
      <c r="H18" t="s">
        <v>17</v>
      </c>
      <c r="I18" t="s">
        <v>18</v>
      </c>
    </row>
    <row r="19" spans="1:14">
      <c r="F19" t="s">
        <v>35</v>
      </c>
      <c r="G19" s="12">
        <v>98</v>
      </c>
      <c r="H19" s="12">
        <v>909</v>
      </c>
      <c r="I19" s="12">
        <v>909</v>
      </c>
      <c r="L19" s="12"/>
      <c r="M19" s="12"/>
      <c r="N1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9"/>
  <sheetViews>
    <sheetView topLeftCell="D1" workbookViewId="0">
      <selection activeCell="E25" sqref="E25"/>
    </sheetView>
  </sheetViews>
  <sheetFormatPr defaultColWidth="11" defaultRowHeight="15.6"/>
  <cols>
    <col min="1" max="1" width="17" bestFit="1" customWidth="1"/>
  </cols>
  <sheetData>
    <row r="2" spans="1:14">
      <c r="B2" t="s">
        <v>16</v>
      </c>
      <c r="C2" t="s">
        <v>17</v>
      </c>
      <c r="D2" t="s">
        <v>18</v>
      </c>
      <c r="F2" t="s">
        <v>19</v>
      </c>
      <c r="G2" t="s">
        <v>16</v>
      </c>
      <c r="H2" t="s">
        <v>17</v>
      </c>
      <c r="I2" t="s">
        <v>18</v>
      </c>
      <c r="K2" t="s">
        <v>36</v>
      </c>
      <c r="L2" t="s">
        <v>16</v>
      </c>
      <c r="M2" t="s">
        <v>17</v>
      </c>
      <c r="N2" t="s">
        <v>18</v>
      </c>
    </row>
    <row r="3" spans="1:14">
      <c r="A3" t="s">
        <v>20</v>
      </c>
      <c r="B3" s="17">
        <v>0.5</v>
      </c>
      <c r="C3" s="17">
        <v>0.4</v>
      </c>
      <c r="D3" s="17">
        <v>1.4</v>
      </c>
      <c r="F3" s="18">
        <v>3</v>
      </c>
      <c r="G3" s="3">
        <f>$F3*B3</f>
        <v>1.5</v>
      </c>
      <c r="H3" s="3">
        <f>$F3*C3</f>
        <v>1.2000000000000002</v>
      </c>
      <c r="I3" s="3">
        <f>$F3*D3</f>
        <v>4.1999999999999993</v>
      </c>
      <c r="K3" s="18">
        <v>5</v>
      </c>
      <c r="L3" s="3">
        <f>$K3*B3</f>
        <v>2.5</v>
      </c>
      <c r="M3" s="3">
        <f>$K3*C3</f>
        <v>2</v>
      </c>
      <c r="N3" s="3">
        <f>$K3*D3</f>
        <v>7</v>
      </c>
    </row>
    <row r="4" spans="1:14">
      <c r="A4" t="s">
        <v>21</v>
      </c>
      <c r="B4" s="17">
        <v>28</v>
      </c>
      <c r="C4" s="17">
        <v>33</v>
      </c>
      <c r="D4" s="17">
        <v>31</v>
      </c>
      <c r="F4" s="18">
        <v>1</v>
      </c>
      <c r="G4" s="3">
        <f t="shared" ref="G4:I17" si="0">$F4*B4</f>
        <v>28</v>
      </c>
      <c r="H4" s="3">
        <f t="shared" ref="H4:H17" si="1">$F4*C4</f>
        <v>33</v>
      </c>
      <c r="I4" s="3">
        <f t="shared" si="0"/>
        <v>31</v>
      </c>
      <c r="K4" s="18">
        <v>1</v>
      </c>
      <c r="L4" s="3">
        <f t="shared" ref="L4:L17" si="2">$K4*B4</f>
        <v>28</v>
      </c>
      <c r="M4" s="3">
        <f t="shared" ref="M4:M17" si="3">$K4*C4</f>
        <v>33</v>
      </c>
      <c r="N4" s="3">
        <f t="shared" ref="N4:N17" si="4">$K4*D4</f>
        <v>31</v>
      </c>
    </row>
    <row r="5" spans="1:14">
      <c r="A5" t="s">
        <v>22</v>
      </c>
      <c r="B5" s="17">
        <v>1.8</v>
      </c>
      <c r="C5" s="17">
        <v>1</v>
      </c>
      <c r="D5" s="17">
        <v>2</v>
      </c>
      <c r="F5" s="18">
        <v>7</v>
      </c>
      <c r="G5" s="3">
        <f t="shared" si="0"/>
        <v>12.6</v>
      </c>
      <c r="H5" s="3">
        <f t="shared" si="1"/>
        <v>7</v>
      </c>
      <c r="I5" s="3">
        <f t="shared" si="0"/>
        <v>14</v>
      </c>
      <c r="K5" s="18">
        <v>4</v>
      </c>
      <c r="L5" s="3">
        <f t="shared" si="2"/>
        <v>7.2</v>
      </c>
      <c r="M5" s="3">
        <f t="shared" si="3"/>
        <v>4</v>
      </c>
      <c r="N5" s="3">
        <f t="shared" si="4"/>
        <v>8</v>
      </c>
    </row>
    <row r="6" spans="1:14">
      <c r="A6" t="s">
        <v>23</v>
      </c>
      <c r="B6" s="17">
        <v>1.2</v>
      </c>
      <c r="C6" s="17">
        <v>0.8</v>
      </c>
      <c r="D6" s="17">
        <v>1.5</v>
      </c>
      <c r="F6" s="18">
        <v>1</v>
      </c>
      <c r="G6" s="3">
        <f t="shared" si="0"/>
        <v>1.2</v>
      </c>
      <c r="H6" s="3">
        <f t="shared" si="1"/>
        <v>0.8</v>
      </c>
      <c r="I6" s="3">
        <f t="shared" si="0"/>
        <v>1.5</v>
      </c>
      <c r="K6" s="18">
        <v>2</v>
      </c>
      <c r="L6" s="3">
        <f t="shared" si="2"/>
        <v>2.4</v>
      </c>
      <c r="M6" s="3">
        <f t="shared" si="3"/>
        <v>1.6</v>
      </c>
      <c r="N6" s="3">
        <f t="shared" si="4"/>
        <v>3</v>
      </c>
    </row>
    <row r="7" spans="1:14">
      <c r="A7" t="s">
        <v>24</v>
      </c>
      <c r="B7" s="17">
        <v>2.4</v>
      </c>
      <c r="C7" s="17">
        <v>1.4</v>
      </c>
      <c r="D7" s="17">
        <v>2.4</v>
      </c>
      <c r="F7" s="18">
        <v>2</v>
      </c>
      <c r="G7" s="3">
        <f t="shared" si="0"/>
        <v>4.8</v>
      </c>
      <c r="H7" s="3">
        <f t="shared" si="1"/>
        <v>2.8</v>
      </c>
      <c r="I7" s="3">
        <f t="shared" si="0"/>
        <v>4.8</v>
      </c>
      <c r="K7" s="18">
        <v>2</v>
      </c>
      <c r="L7" s="3">
        <f t="shared" si="2"/>
        <v>4.8</v>
      </c>
      <c r="M7" s="3">
        <f t="shared" si="3"/>
        <v>2.8</v>
      </c>
      <c r="N7" s="3">
        <f t="shared" si="4"/>
        <v>4.8</v>
      </c>
    </row>
    <row r="8" spans="1:14">
      <c r="A8" t="s">
        <v>25</v>
      </c>
      <c r="B8" s="17">
        <v>0.9</v>
      </c>
      <c r="C8" s="17">
        <v>0.2</v>
      </c>
      <c r="D8" s="17">
        <v>0.8</v>
      </c>
      <c r="F8" s="18">
        <v>2</v>
      </c>
      <c r="G8" s="3">
        <f t="shared" si="0"/>
        <v>1.8</v>
      </c>
      <c r="H8" s="3">
        <f t="shared" si="1"/>
        <v>0.4</v>
      </c>
      <c r="I8" s="3">
        <f t="shared" si="0"/>
        <v>1.6</v>
      </c>
      <c r="K8" s="18">
        <v>2</v>
      </c>
      <c r="L8" s="3">
        <f t="shared" si="2"/>
        <v>1.8</v>
      </c>
      <c r="M8" s="3">
        <f t="shared" si="3"/>
        <v>0.4</v>
      </c>
      <c r="N8" s="3">
        <f t="shared" si="4"/>
        <v>1.6</v>
      </c>
    </row>
    <row r="9" spans="1:14">
      <c r="A9" t="s">
        <v>26</v>
      </c>
      <c r="B9" s="17">
        <v>0.99</v>
      </c>
      <c r="C9" s="17">
        <v>0.59</v>
      </c>
      <c r="D9" s="17">
        <v>2.59</v>
      </c>
      <c r="F9" s="18">
        <v>1</v>
      </c>
      <c r="G9" s="3">
        <f t="shared" si="0"/>
        <v>0.99</v>
      </c>
      <c r="H9" s="3">
        <f t="shared" si="1"/>
        <v>0.59</v>
      </c>
      <c r="I9" s="3">
        <f t="shared" si="0"/>
        <v>2.59</v>
      </c>
      <c r="K9" s="18">
        <v>1</v>
      </c>
      <c r="L9" s="3">
        <f t="shared" si="2"/>
        <v>0.99</v>
      </c>
      <c r="M9" s="3">
        <f t="shared" si="3"/>
        <v>0.59</v>
      </c>
      <c r="N9" s="3">
        <f t="shared" si="4"/>
        <v>2.59</v>
      </c>
    </row>
    <row r="10" spans="1:14">
      <c r="A10" t="s">
        <v>27</v>
      </c>
      <c r="B10" s="17">
        <v>1.25</v>
      </c>
      <c r="C10" s="17">
        <v>3.25</v>
      </c>
      <c r="D10" s="17">
        <v>2.15</v>
      </c>
      <c r="F10" s="18">
        <v>4</v>
      </c>
      <c r="G10" s="3">
        <f t="shared" si="0"/>
        <v>5</v>
      </c>
      <c r="H10" s="3">
        <f t="shared" si="1"/>
        <v>13</v>
      </c>
      <c r="I10" s="3">
        <f t="shared" si="0"/>
        <v>8.6</v>
      </c>
      <c r="K10" s="18">
        <v>1</v>
      </c>
      <c r="L10" s="3">
        <f t="shared" si="2"/>
        <v>1.25</v>
      </c>
      <c r="M10" s="3">
        <f t="shared" si="3"/>
        <v>3.25</v>
      </c>
      <c r="N10" s="3">
        <f t="shared" si="4"/>
        <v>2.15</v>
      </c>
    </row>
    <row r="11" spans="1:14">
      <c r="A11" t="s">
        <v>28</v>
      </c>
      <c r="B11" s="17">
        <v>9.5</v>
      </c>
      <c r="C11" s="17">
        <v>14</v>
      </c>
      <c r="D11" s="17">
        <v>13</v>
      </c>
      <c r="F11" s="18">
        <v>1</v>
      </c>
      <c r="G11" s="3">
        <f t="shared" si="0"/>
        <v>9.5</v>
      </c>
      <c r="H11" s="3">
        <f t="shared" si="1"/>
        <v>14</v>
      </c>
      <c r="I11" s="3">
        <f t="shared" si="0"/>
        <v>13</v>
      </c>
      <c r="K11" s="18">
        <v>1</v>
      </c>
      <c r="L11" s="3">
        <f t="shared" si="2"/>
        <v>9.5</v>
      </c>
      <c r="M11" s="3">
        <f t="shared" si="3"/>
        <v>14</v>
      </c>
      <c r="N11" s="3">
        <f t="shared" si="4"/>
        <v>13</v>
      </c>
    </row>
    <row r="12" spans="1:14">
      <c r="A12" t="s">
        <v>29</v>
      </c>
      <c r="B12" s="17">
        <v>4.55</v>
      </c>
      <c r="C12" s="17">
        <v>2.5499999999999998</v>
      </c>
      <c r="D12" s="17">
        <v>6</v>
      </c>
      <c r="F12" s="18">
        <v>1</v>
      </c>
      <c r="G12" s="3">
        <f t="shared" si="0"/>
        <v>4.55</v>
      </c>
      <c r="H12" s="3">
        <f t="shared" si="1"/>
        <v>2.5499999999999998</v>
      </c>
      <c r="I12" s="3">
        <f t="shared" si="0"/>
        <v>6</v>
      </c>
      <c r="K12" s="18">
        <v>1</v>
      </c>
      <c r="L12" s="3">
        <f t="shared" si="2"/>
        <v>4.55</v>
      </c>
      <c r="M12" s="3">
        <f t="shared" si="3"/>
        <v>2.5499999999999998</v>
      </c>
      <c r="N12" s="3">
        <f t="shared" si="4"/>
        <v>6</v>
      </c>
    </row>
    <row r="13" spans="1:14">
      <c r="A13" t="s">
        <v>30</v>
      </c>
      <c r="B13" s="17">
        <v>4.2</v>
      </c>
      <c r="C13" s="17">
        <v>2.2000000000000002</v>
      </c>
      <c r="D13" s="17">
        <v>3</v>
      </c>
      <c r="F13" s="18">
        <v>1</v>
      </c>
      <c r="G13" s="3">
        <f t="shared" si="0"/>
        <v>4.2</v>
      </c>
      <c r="H13" s="3">
        <f t="shared" si="1"/>
        <v>2.2000000000000002</v>
      </c>
      <c r="I13" s="3">
        <f t="shared" si="0"/>
        <v>3</v>
      </c>
      <c r="K13" s="18">
        <v>2</v>
      </c>
      <c r="L13" s="3">
        <f t="shared" si="2"/>
        <v>8.4</v>
      </c>
      <c r="M13" s="3">
        <f t="shared" si="3"/>
        <v>4.4000000000000004</v>
      </c>
      <c r="N13" s="3">
        <f t="shared" si="4"/>
        <v>6</v>
      </c>
    </row>
    <row r="14" spans="1:14">
      <c r="A14" t="s">
        <v>31</v>
      </c>
      <c r="B14" s="17">
        <v>3.9</v>
      </c>
      <c r="C14" s="17">
        <v>5</v>
      </c>
      <c r="D14" s="17">
        <v>8</v>
      </c>
      <c r="F14" s="18">
        <v>1</v>
      </c>
      <c r="G14" s="3">
        <f t="shared" si="0"/>
        <v>3.9</v>
      </c>
      <c r="H14" s="3">
        <f t="shared" si="1"/>
        <v>5</v>
      </c>
      <c r="I14" s="3">
        <f t="shared" si="0"/>
        <v>8</v>
      </c>
      <c r="K14" s="18"/>
      <c r="L14" s="3">
        <f t="shared" si="2"/>
        <v>0</v>
      </c>
      <c r="M14" s="3">
        <f t="shared" si="3"/>
        <v>0</v>
      </c>
      <c r="N14" s="3">
        <f t="shared" si="4"/>
        <v>0</v>
      </c>
    </row>
    <row r="15" spans="1:14">
      <c r="A15" t="s">
        <v>32</v>
      </c>
      <c r="B15" s="17">
        <v>1</v>
      </c>
      <c r="C15" s="17">
        <v>2</v>
      </c>
      <c r="D15" s="17">
        <v>1</v>
      </c>
      <c r="F15" s="18">
        <v>1</v>
      </c>
      <c r="G15" s="3">
        <f t="shared" si="0"/>
        <v>1</v>
      </c>
      <c r="H15" s="3">
        <f t="shared" si="1"/>
        <v>2</v>
      </c>
      <c r="I15" s="3">
        <f t="shared" si="0"/>
        <v>1</v>
      </c>
      <c r="K15" s="18"/>
      <c r="L15" s="3">
        <f t="shared" si="2"/>
        <v>0</v>
      </c>
      <c r="M15" s="3">
        <f t="shared" si="3"/>
        <v>0</v>
      </c>
      <c r="N15" s="3">
        <f t="shared" si="4"/>
        <v>0</v>
      </c>
    </row>
    <row r="16" spans="1:14">
      <c r="A16" t="s">
        <v>33</v>
      </c>
      <c r="B16" s="17">
        <v>1.75</v>
      </c>
      <c r="C16" s="17">
        <v>2</v>
      </c>
      <c r="D16" s="17">
        <v>1</v>
      </c>
      <c r="F16" s="18">
        <v>1</v>
      </c>
      <c r="G16" s="3">
        <f t="shared" si="0"/>
        <v>1.75</v>
      </c>
      <c r="H16" s="3">
        <f t="shared" si="1"/>
        <v>2</v>
      </c>
      <c r="I16" s="3">
        <f t="shared" si="0"/>
        <v>1</v>
      </c>
      <c r="K16" s="18"/>
      <c r="L16" s="3">
        <f t="shared" si="2"/>
        <v>0</v>
      </c>
      <c r="M16" s="3">
        <f t="shared" si="3"/>
        <v>0</v>
      </c>
      <c r="N16" s="3">
        <f t="shared" si="4"/>
        <v>0</v>
      </c>
    </row>
    <row r="17" spans="1:14">
      <c r="A17" t="s">
        <v>34</v>
      </c>
      <c r="B17" s="17">
        <v>2</v>
      </c>
      <c r="C17" s="17">
        <v>1</v>
      </c>
      <c r="D17" s="17">
        <v>3</v>
      </c>
      <c r="F17" s="18">
        <v>1</v>
      </c>
      <c r="G17" s="3">
        <f t="shared" si="0"/>
        <v>2</v>
      </c>
      <c r="H17" s="3">
        <f t="shared" si="1"/>
        <v>1</v>
      </c>
      <c r="I17" s="3">
        <f t="shared" si="0"/>
        <v>3</v>
      </c>
      <c r="K17" s="18"/>
      <c r="L17" s="3">
        <f t="shared" si="2"/>
        <v>0</v>
      </c>
      <c r="M17" s="3">
        <f t="shared" si="3"/>
        <v>0</v>
      </c>
      <c r="N17" s="3">
        <f t="shared" si="4"/>
        <v>0</v>
      </c>
    </row>
    <row r="18" spans="1:14">
      <c r="G18" t="s">
        <v>16</v>
      </c>
      <c r="H18" t="s">
        <v>17</v>
      </c>
      <c r="I18" t="s">
        <v>18</v>
      </c>
      <c r="L18" t="s">
        <v>16</v>
      </c>
      <c r="M18" t="s">
        <v>17</v>
      </c>
      <c r="N18" t="s">
        <v>18</v>
      </c>
    </row>
    <row r="19" spans="1:14">
      <c r="G19" s="12">
        <f>SUM(G3:G17)</f>
        <v>82.79</v>
      </c>
      <c r="H19" s="12">
        <f t="shared" ref="H19:I19" si="5">SUM(H3:H17)</f>
        <v>87.539999999999992</v>
      </c>
      <c r="I19" s="12">
        <f t="shared" si="5"/>
        <v>103.28999999999999</v>
      </c>
      <c r="L19" s="12">
        <f>SUM(L3:L17)</f>
        <v>71.39</v>
      </c>
      <c r="M19" s="12">
        <f t="shared" ref="M19:N19" si="6">SUM(M3:M17)</f>
        <v>68.59</v>
      </c>
      <c r="N19" s="12">
        <f t="shared" si="6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8"/>
  <sheetViews>
    <sheetView topLeftCell="A2" workbookViewId="0">
      <selection activeCell="B12" sqref="B12:C12"/>
    </sheetView>
  </sheetViews>
  <sheetFormatPr defaultColWidth="11" defaultRowHeight="15.6"/>
  <cols>
    <col min="1" max="1" width="13.625" bestFit="1" customWidth="1"/>
  </cols>
  <sheetData>
    <row r="2" spans="1:3">
      <c r="B2" t="s">
        <v>0</v>
      </c>
      <c r="C2" t="s">
        <v>1</v>
      </c>
    </row>
    <row r="3" spans="1:3">
      <c r="A3" s="15" t="s">
        <v>2</v>
      </c>
      <c r="B3" s="15"/>
      <c r="C3" s="15"/>
    </row>
    <row r="4" spans="1:3">
      <c r="A4" s="15" t="s">
        <v>3</v>
      </c>
      <c r="B4" s="19">
        <v>50</v>
      </c>
      <c r="C4" s="19">
        <v>90</v>
      </c>
    </row>
    <row r="5" spans="1:3">
      <c r="A5" s="15" t="s">
        <v>4</v>
      </c>
      <c r="B5" s="19">
        <v>2</v>
      </c>
      <c r="C5" s="19">
        <v>2.5</v>
      </c>
    </row>
    <row r="6" spans="1:3">
      <c r="A6" s="15" t="s">
        <v>5</v>
      </c>
      <c r="B6" s="19">
        <v>4.5</v>
      </c>
      <c r="C6" s="19">
        <v>5.5</v>
      </c>
    </row>
    <row r="7" spans="1:3">
      <c r="A7" s="15" t="s">
        <v>6</v>
      </c>
      <c r="B7" s="19">
        <v>7</v>
      </c>
      <c r="C7" s="19">
        <v>7</v>
      </c>
    </row>
    <row r="8" spans="1:3">
      <c r="A8" s="15" t="s">
        <v>7</v>
      </c>
      <c r="B8" s="19"/>
      <c r="C8" s="19">
        <v>3</v>
      </c>
    </row>
    <row r="9" spans="1:3">
      <c r="A9" s="15" t="s">
        <v>8</v>
      </c>
      <c r="B9" s="21">
        <f>SUM(B4:B8)</f>
        <v>63.5</v>
      </c>
      <c r="C9" s="21">
        <f>SUM(C4:C8)</f>
        <v>108</v>
      </c>
    </row>
    <row r="11" spans="1:3">
      <c r="A11" s="14" t="s">
        <v>9</v>
      </c>
      <c r="B11" s="14"/>
      <c r="C11" s="14"/>
    </row>
    <row r="12" spans="1:3">
      <c r="A12" s="14" t="s">
        <v>10</v>
      </c>
      <c r="B12" s="22">
        <v>11</v>
      </c>
      <c r="C12" s="22">
        <v>21</v>
      </c>
    </row>
    <row r="13" spans="1:3">
      <c r="A13" s="14" t="s">
        <v>11</v>
      </c>
      <c r="B13" s="22">
        <v>8</v>
      </c>
      <c r="C13" s="22"/>
    </row>
    <row r="14" spans="1:3">
      <c r="A14" s="14" t="s">
        <v>12</v>
      </c>
      <c r="B14" s="22"/>
      <c r="C14" s="22">
        <v>3</v>
      </c>
    </row>
    <row r="15" spans="1:3">
      <c r="A15" s="14" t="s">
        <v>13</v>
      </c>
      <c r="B15" s="22">
        <f>SUM(B12:B14)</f>
        <v>19</v>
      </c>
      <c r="C15" s="22">
        <f>SUM(C12:C14)</f>
        <v>24</v>
      </c>
    </row>
    <row r="16" spans="1:3">
      <c r="A16" s="14" t="s">
        <v>14</v>
      </c>
      <c r="B16" s="22">
        <f>B15*2</f>
        <v>38</v>
      </c>
      <c r="C16" s="22">
        <f>C15*2</f>
        <v>48</v>
      </c>
    </row>
    <row r="17" spans="1:3">
      <c r="B17" t="s">
        <v>0</v>
      </c>
      <c r="C17" t="s">
        <v>1</v>
      </c>
    </row>
    <row r="18" spans="1:3">
      <c r="A18" s="14" t="s">
        <v>15</v>
      </c>
      <c r="B18" s="20">
        <f>B9+B16*12</f>
        <v>519.5</v>
      </c>
      <c r="C18" s="20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workbookViewId="0">
      <selection activeCell="E44" sqref="E44"/>
    </sheetView>
  </sheetViews>
  <sheetFormatPr defaultColWidth="11" defaultRowHeight="15.6"/>
  <cols>
    <col min="1" max="1" width="27.625" bestFit="1" customWidth="1"/>
    <col min="2" max="2" width="15.25" bestFit="1" customWidth="1"/>
    <col min="3" max="3" width="18.25" bestFit="1" customWidth="1"/>
    <col min="4" max="4" width="11.875" bestFit="1" customWidth="1"/>
    <col min="6" max="6" width="27.625" bestFit="1" customWidth="1"/>
    <col min="7" max="7" width="15.25" bestFit="1" customWidth="1"/>
    <col min="8" max="8" width="18.25" bestFit="1" customWidth="1"/>
    <col min="9" max="9" width="11.875" bestFit="1" customWidth="1"/>
  </cols>
  <sheetData>
    <row r="1" spans="1:9">
      <c r="A1" t="s">
        <v>19</v>
      </c>
      <c r="B1" t="s">
        <v>37</v>
      </c>
      <c r="C1" t="s">
        <v>38</v>
      </c>
      <c r="D1" t="s">
        <v>39</v>
      </c>
      <c r="F1" t="s">
        <v>36</v>
      </c>
      <c r="G1" t="s">
        <v>37</v>
      </c>
      <c r="H1" t="s">
        <v>38</v>
      </c>
      <c r="I1" t="s">
        <v>39</v>
      </c>
    </row>
    <row r="5" spans="1:9">
      <c r="A5" s="27" t="s">
        <v>40</v>
      </c>
      <c r="B5" s="14"/>
      <c r="C5" s="14"/>
      <c r="D5" s="14"/>
      <c r="F5" s="27" t="s">
        <v>40</v>
      </c>
      <c r="G5" s="14"/>
      <c r="H5" s="14"/>
      <c r="I5" s="14"/>
    </row>
    <row r="6" spans="1:9">
      <c r="A6" s="14" t="s">
        <v>41</v>
      </c>
      <c r="B6" s="29">
        <v>280</v>
      </c>
      <c r="C6" s="29">
        <v>100</v>
      </c>
      <c r="D6" s="29">
        <v>350</v>
      </c>
      <c r="F6" s="14" t="s">
        <v>41</v>
      </c>
      <c r="G6" s="29">
        <v>280</v>
      </c>
      <c r="H6" s="29">
        <v>100</v>
      </c>
      <c r="I6" s="29">
        <v>350</v>
      </c>
    </row>
    <row r="7" spans="1:9">
      <c r="A7" s="14" t="s">
        <v>42</v>
      </c>
      <c r="B7" s="29">
        <v>18</v>
      </c>
      <c r="C7" s="29"/>
      <c r="D7" s="29"/>
      <c r="F7" s="14" t="s">
        <v>42</v>
      </c>
      <c r="G7" s="29">
        <v>18</v>
      </c>
      <c r="H7" s="29"/>
      <c r="I7" s="29"/>
    </row>
    <row r="8" spans="1:9">
      <c r="A8" s="14" t="s">
        <v>43</v>
      </c>
      <c r="B8" s="29">
        <v>25</v>
      </c>
      <c r="C8" s="29"/>
      <c r="D8" s="29"/>
      <c r="F8" s="14" t="s">
        <v>43</v>
      </c>
      <c r="G8" s="29">
        <v>25</v>
      </c>
      <c r="H8" s="29"/>
      <c r="I8" s="29"/>
    </row>
    <row r="9" spans="1:9">
      <c r="A9" s="14" t="s">
        <v>44</v>
      </c>
      <c r="B9" s="29">
        <v>15</v>
      </c>
      <c r="C9" s="29"/>
      <c r="D9" s="29"/>
      <c r="F9" s="14" t="s">
        <v>44</v>
      </c>
      <c r="G9" s="29">
        <v>15</v>
      </c>
      <c r="H9" s="29"/>
      <c r="I9" s="29"/>
    </row>
    <row r="10" spans="1:9">
      <c r="A10" s="14" t="s">
        <v>45</v>
      </c>
      <c r="B10" s="29">
        <v>9</v>
      </c>
      <c r="C10" s="29"/>
      <c r="D10" s="29"/>
      <c r="F10" s="14" t="s">
        <v>45</v>
      </c>
      <c r="G10" s="29">
        <v>9</v>
      </c>
      <c r="H10" s="29"/>
      <c r="I10" s="29"/>
    </row>
    <row r="11" spans="1:9">
      <c r="A11" s="14" t="s">
        <v>46</v>
      </c>
      <c r="B11" s="29"/>
      <c r="C11" s="29">
        <v>99</v>
      </c>
      <c r="D11" s="29"/>
      <c r="F11" s="14" t="s">
        <v>46</v>
      </c>
      <c r="G11" s="29"/>
      <c r="H11" s="29">
        <v>99</v>
      </c>
      <c r="I11" s="29"/>
    </row>
    <row r="12" spans="1:9">
      <c r="A12" s="14" t="s">
        <v>47</v>
      </c>
      <c r="B12" s="29"/>
      <c r="C12" s="29">
        <v>95</v>
      </c>
      <c r="D12" s="29"/>
      <c r="F12" s="14" t="s">
        <v>47</v>
      </c>
      <c r="G12" s="29"/>
      <c r="H12" s="29">
        <v>95</v>
      </c>
      <c r="I12" s="29"/>
    </row>
    <row r="13" spans="1:9">
      <c r="A13" s="14" t="s">
        <v>48</v>
      </c>
      <c r="B13" s="29"/>
      <c r="C13" s="29">
        <v>85</v>
      </c>
      <c r="D13" s="29"/>
      <c r="F13" s="14" t="s">
        <v>48</v>
      </c>
      <c r="G13" s="29"/>
      <c r="H13" s="29">
        <v>85</v>
      </c>
      <c r="I13" s="29"/>
    </row>
    <row r="14" spans="1:9">
      <c r="A14" s="14" t="s">
        <v>49</v>
      </c>
      <c r="B14" s="29"/>
      <c r="C14" s="29">
        <v>85</v>
      </c>
      <c r="D14" s="29"/>
      <c r="F14" s="14" t="s">
        <v>49</v>
      </c>
      <c r="G14" s="29"/>
      <c r="H14" s="29">
        <v>85</v>
      </c>
      <c r="I14" s="29"/>
    </row>
    <row r="15" spans="1:9">
      <c r="A15" s="14" t="s">
        <v>50</v>
      </c>
      <c r="B15" s="29"/>
      <c r="C15" s="29"/>
      <c r="D15" s="29">
        <v>555</v>
      </c>
      <c r="F15" s="14" t="s">
        <v>50</v>
      </c>
      <c r="G15" s="29"/>
      <c r="H15" s="29"/>
      <c r="I15" s="29">
        <v>555</v>
      </c>
    </row>
    <row r="16" spans="1:9">
      <c r="B16" s="30"/>
      <c r="C16" s="30"/>
      <c r="D16" s="30"/>
      <c r="G16" s="30"/>
      <c r="H16" s="30"/>
      <c r="I16" s="30"/>
    </row>
    <row r="17" spans="1:9">
      <c r="A17" s="14" t="s">
        <v>51</v>
      </c>
      <c r="B17" s="29">
        <f>SUM(B6:B15)</f>
        <v>347</v>
      </c>
      <c r="C17" s="29">
        <f t="shared" ref="C17:D17" si="0">SUM(C6:C15)</f>
        <v>464</v>
      </c>
      <c r="D17" s="29">
        <f t="shared" si="0"/>
        <v>905</v>
      </c>
      <c r="F17" s="14" t="s">
        <v>51</v>
      </c>
      <c r="G17" s="29">
        <f>SUM(G6:G15)</f>
        <v>347</v>
      </c>
      <c r="H17" s="29">
        <f t="shared" ref="H17:I17" si="1">SUM(H6:H15)</f>
        <v>464</v>
      </c>
      <c r="I17" s="29">
        <f t="shared" si="1"/>
        <v>905</v>
      </c>
    </row>
    <row r="18" spans="1:9">
      <c r="A18" s="14" t="s">
        <v>52</v>
      </c>
      <c r="B18" s="25">
        <v>2</v>
      </c>
      <c r="C18" s="25">
        <v>2</v>
      </c>
      <c r="D18" s="25">
        <v>2</v>
      </c>
      <c r="F18" s="14" t="s">
        <v>52</v>
      </c>
      <c r="G18" s="25">
        <v>4</v>
      </c>
      <c r="H18" s="25">
        <v>4</v>
      </c>
      <c r="I18" s="25">
        <v>4</v>
      </c>
    </row>
    <row r="19" spans="1:9">
      <c r="A19" s="14" t="s">
        <v>53</v>
      </c>
      <c r="B19" s="29">
        <f>B17*B18</f>
        <v>694</v>
      </c>
      <c r="C19" s="29">
        <f t="shared" ref="C19:D19" si="2">C17*C18</f>
        <v>928</v>
      </c>
      <c r="D19" s="29">
        <f t="shared" si="2"/>
        <v>1810</v>
      </c>
      <c r="F19" s="14" t="s">
        <v>53</v>
      </c>
      <c r="G19" s="29">
        <f>G17*G18</f>
        <v>1388</v>
      </c>
      <c r="H19" s="29">
        <f t="shared" ref="H19" si="3">H17*H18</f>
        <v>1856</v>
      </c>
      <c r="I19" s="29">
        <f t="shared" ref="I19" si="4">I17*I18</f>
        <v>3620</v>
      </c>
    </row>
    <row r="20" spans="1:9">
      <c r="B20" s="30"/>
      <c r="C20" s="30"/>
      <c r="D20" s="30"/>
      <c r="G20" s="30"/>
      <c r="H20" s="30"/>
      <c r="I20" s="30"/>
    </row>
    <row r="21" spans="1:9">
      <c r="A21" s="28" t="s">
        <v>54</v>
      </c>
      <c r="B21" s="31"/>
      <c r="C21" s="31"/>
      <c r="D21" s="31"/>
      <c r="F21" s="28" t="s">
        <v>54</v>
      </c>
      <c r="G21" s="31"/>
      <c r="H21" s="31"/>
      <c r="I21" s="31"/>
    </row>
    <row r="22" spans="1:9">
      <c r="A22" s="16" t="s">
        <v>55</v>
      </c>
      <c r="B22" s="31">
        <v>120</v>
      </c>
      <c r="C22" s="31">
        <v>105</v>
      </c>
      <c r="D22" s="31">
        <v>0</v>
      </c>
      <c r="F22" s="16" t="s">
        <v>55</v>
      </c>
      <c r="G22" s="31">
        <v>120</v>
      </c>
      <c r="H22" s="31">
        <v>105</v>
      </c>
      <c r="I22" s="31">
        <v>0</v>
      </c>
    </row>
    <row r="23" spans="1:9">
      <c r="A23" s="16" t="s">
        <v>56</v>
      </c>
      <c r="B23" s="26">
        <v>5</v>
      </c>
      <c r="C23" s="26">
        <v>5</v>
      </c>
      <c r="D23" s="26">
        <v>5</v>
      </c>
      <c r="F23" s="16" t="s">
        <v>56</v>
      </c>
      <c r="G23" s="26">
        <v>5</v>
      </c>
      <c r="H23" s="26">
        <v>5</v>
      </c>
      <c r="I23" s="26">
        <v>5</v>
      </c>
    </row>
    <row r="24" spans="1:9">
      <c r="A24" s="16" t="s">
        <v>57</v>
      </c>
      <c r="B24" s="31">
        <f>B22*B23</f>
        <v>600</v>
      </c>
      <c r="C24" s="31">
        <f t="shared" ref="C24:D24" si="5">C22*C23</f>
        <v>525</v>
      </c>
      <c r="D24" s="31">
        <f t="shared" si="5"/>
        <v>0</v>
      </c>
      <c r="F24" s="16" t="s">
        <v>57</v>
      </c>
      <c r="G24" s="31">
        <f>G22*G23</f>
        <v>600</v>
      </c>
      <c r="H24" s="31">
        <f t="shared" ref="H24" si="6">H22*H23</f>
        <v>525</v>
      </c>
      <c r="I24" s="31">
        <f t="shared" ref="I24" si="7">I22*I23</f>
        <v>0</v>
      </c>
    </row>
    <row r="25" spans="1:9">
      <c r="B25" s="32"/>
      <c r="C25" s="32"/>
      <c r="D25" s="32"/>
      <c r="G25" s="32"/>
      <c r="H25" s="32"/>
      <c r="I25" s="32"/>
    </row>
    <row r="26" spans="1:9">
      <c r="A26" s="33" t="s">
        <v>58</v>
      </c>
      <c r="B26" s="34"/>
      <c r="C26" s="34"/>
      <c r="D26" s="34"/>
      <c r="F26" s="33" t="s">
        <v>58</v>
      </c>
      <c r="G26" s="34"/>
      <c r="H26" s="34"/>
      <c r="I26" s="34"/>
    </row>
    <row r="27" spans="1:9">
      <c r="A27" s="15" t="s">
        <v>59</v>
      </c>
      <c r="B27" s="34">
        <v>40</v>
      </c>
      <c r="C27" s="34">
        <v>0</v>
      </c>
      <c r="D27" s="34">
        <v>0</v>
      </c>
      <c r="F27" s="15" t="s">
        <v>59</v>
      </c>
      <c r="G27" s="34">
        <v>40</v>
      </c>
      <c r="H27" s="34">
        <v>0</v>
      </c>
      <c r="I27" s="34">
        <v>0</v>
      </c>
    </row>
    <row r="28" spans="1:9">
      <c r="A28" s="15" t="s">
        <v>60</v>
      </c>
      <c r="B28" s="35">
        <v>4</v>
      </c>
      <c r="C28" s="35">
        <v>4</v>
      </c>
      <c r="D28" s="35">
        <v>4</v>
      </c>
      <c r="F28" s="15" t="s">
        <v>60</v>
      </c>
      <c r="G28" s="35">
        <v>4</v>
      </c>
      <c r="H28" s="35">
        <v>4</v>
      </c>
      <c r="I28" s="35">
        <v>4</v>
      </c>
    </row>
    <row r="29" spans="1:9">
      <c r="A29" s="15" t="s">
        <v>61</v>
      </c>
      <c r="B29" s="34">
        <f>B27*B28</f>
        <v>160</v>
      </c>
      <c r="C29" s="34">
        <f t="shared" ref="C29:D29" si="8">C27*C28</f>
        <v>0</v>
      </c>
      <c r="D29" s="34">
        <f t="shared" si="8"/>
        <v>0</v>
      </c>
      <c r="F29" s="15" t="s">
        <v>61</v>
      </c>
      <c r="G29" s="34">
        <f>G27*G28</f>
        <v>160</v>
      </c>
      <c r="H29" s="34">
        <f t="shared" ref="H29" si="9">H27*H28</f>
        <v>0</v>
      </c>
      <c r="I29" s="34">
        <f t="shared" ref="I29" si="10">I27*I28</f>
        <v>0</v>
      </c>
    </row>
    <row r="31" spans="1:9">
      <c r="A31" s="36" t="s">
        <v>62</v>
      </c>
      <c r="B31" s="37"/>
      <c r="C31" s="37"/>
      <c r="D31" s="37"/>
      <c r="F31" s="36" t="s">
        <v>62</v>
      </c>
      <c r="G31" s="37"/>
      <c r="H31" s="37"/>
      <c r="I31" s="37"/>
    </row>
    <row r="32" spans="1:9">
      <c r="A32" s="38" t="s">
        <v>63</v>
      </c>
      <c r="B32" s="37">
        <v>50</v>
      </c>
      <c r="C32" s="37">
        <v>50</v>
      </c>
      <c r="D32" s="37">
        <v>0</v>
      </c>
      <c r="F32" s="38" t="s">
        <v>63</v>
      </c>
      <c r="G32" s="37">
        <v>50</v>
      </c>
      <c r="H32" s="37">
        <v>50</v>
      </c>
      <c r="I32" s="37">
        <v>0</v>
      </c>
    </row>
    <row r="33" spans="1:9">
      <c r="A33" s="38" t="s">
        <v>60</v>
      </c>
      <c r="B33" s="39">
        <v>5</v>
      </c>
      <c r="C33" s="39">
        <v>5</v>
      </c>
      <c r="D33" s="39">
        <v>5</v>
      </c>
      <c r="F33" s="38" t="s">
        <v>60</v>
      </c>
      <c r="G33" s="39">
        <v>5</v>
      </c>
      <c r="H33" s="39">
        <v>5</v>
      </c>
      <c r="I33" s="39">
        <v>5</v>
      </c>
    </row>
    <row r="34" spans="1:9">
      <c r="A34" s="38" t="s">
        <v>64</v>
      </c>
      <c r="B34" s="39">
        <v>2</v>
      </c>
      <c r="C34" s="39">
        <v>2</v>
      </c>
      <c r="D34" s="39">
        <v>2</v>
      </c>
      <c r="F34" s="38" t="s">
        <v>64</v>
      </c>
      <c r="G34" s="39">
        <v>4</v>
      </c>
      <c r="H34" s="39">
        <v>4</v>
      </c>
      <c r="I34" s="39">
        <v>4</v>
      </c>
    </row>
    <row r="35" spans="1:9">
      <c r="A35" s="38" t="s">
        <v>57</v>
      </c>
      <c r="B35" s="37">
        <f>B32*B33*B34</f>
        <v>500</v>
      </c>
      <c r="C35" s="37">
        <f t="shared" ref="C35:D35" si="11">C32*C33*C34</f>
        <v>500</v>
      </c>
      <c r="D35" s="37">
        <f t="shared" si="11"/>
        <v>0</v>
      </c>
      <c r="F35" s="38" t="s">
        <v>57</v>
      </c>
      <c r="G35" s="37">
        <f>G32*G33*G34</f>
        <v>1000</v>
      </c>
      <c r="H35" s="37">
        <f t="shared" ref="H35" si="12">H32*H33*H34</f>
        <v>1000</v>
      </c>
      <c r="I35" s="37">
        <f t="shared" ref="I35" si="13">I32*I33*I34</f>
        <v>0</v>
      </c>
    </row>
    <row r="37" spans="1:9">
      <c r="B37" t="s">
        <v>37</v>
      </c>
      <c r="C37" t="s">
        <v>38</v>
      </c>
      <c r="D37" t="s">
        <v>39</v>
      </c>
      <c r="G37" t="s">
        <v>37</v>
      </c>
      <c r="H37" t="s">
        <v>38</v>
      </c>
      <c r="I37" t="s">
        <v>39</v>
      </c>
    </row>
    <row r="38" spans="1:9">
      <c r="A38" s="40" t="s">
        <v>35</v>
      </c>
      <c r="B38" s="41">
        <f>SUM(B35,B29,B24,B19)</f>
        <v>1954</v>
      </c>
      <c r="C38" s="41">
        <f t="shared" ref="C38:D38" si="14">SUM(C35,C29,C24,C19)</f>
        <v>1953</v>
      </c>
      <c r="D38" s="41">
        <f t="shared" si="14"/>
        <v>1810</v>
      </c>
      <c r="F38" s="40" t="s">
        <v>35</v>
      </c>
      <c r="G38" s="41">
        <f>SUM(G35,G29,G24,G19)</f>
        <v>3148</v>
      </c>
      <c r="H38" s="41">
        <f t="shared" ref="H38:I38" si="15">SUM(H35,H29,H24,H19)</f>
        <v>3381</v>
      </c>
      <c r="I38" s="41">
        <f t="shared" si="15"/>
        <v>3620</v>
      </c>
    </row>
  </sheetData>
  <pageMargins left="0.75" right="0.75" top="1" bottom="1" header="0.5" footer="0.5"/>
  <pageSetup paperSize="12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topLeftCell="A8" workbookViewId="0">
      <selection activeCell="E13" sqref="E13"/>
    </sheetView>
  </sheetViews>
  <sheetFormatPr defaultColWidth="11" defaultRowHeight="15.6"/>
  <cols>
    <col min="1" max="1" width="23.375" customWidth="1"/>
    <col min="4" max="4" width="11.5" bestFit="1" customWidth="1"/>
    <col min="6" max="6" width="25.625" customWidth="1"/>
    <col min="7" max="7" width="14.625" customWidth="1"/>
    <col min="8" max="9" width="11.5" bestFit="1" customWidth="1"/>
  </cols>
  <sheetData>
    <row r="1" spans="1:9">
      <c r="A1" t="s">
        <v>19</v>
      </c>
      <c r="B1" t="s">
        <v>65</v>
      </c>
      <c r="C1" t="s">
        <v>66</v>
      </c>
      <c r="D1" t="s">
        <v>67</v>
      </c>
      <c r="F1" t="s">
        <v>36</v>
      </c>
      <c r="G1" t="s">
        <v>65</v>
      </c>
      <c r="H1" t="s">
        <v>66</v>
      </c>
      <c r="I1" t="s">
        <v>67</v>
      </c>
    </row>
    <row r="2" spans="1:9">
      <c r="A2" t="s">
        <v>68</v>
      </c>
      <c r="B2" s="3">
        <v>29</v>
      </c>
      <c r="C2" s="3">
        <v>149</v>
      </c>
      <c r="D2" s="3">
        <v>549</v>
      </c>
      <c r="F2" t="s">
        <v>68</v>
      </c>
      <c r="G2" s="3">
        <v>29</v>
      </c>
      <c r="H2" s="3">
        <v>149</v>
      </c>
      <c r="I2" s="3">
        <v>549</v>
      </c>
    </row>
    <row r="3" spans="1:9">
      <c r="B3" s="3"/>
      <c r="C3" s="3"/>
      <c r="D3" s="3"/>
      <c r="G3" s="3"/>
      <c r="H3" s="3"/>
      <c r="I3" s="3"/>
    </row>
    <row r="4" spans="1:9">
      <c r="A4" t="s">
        <v>69</v>
      </c>
      <c r="B4" s="3">
        <v>40</v>
      </c>
      <c r="C4" s="3">
        <v>90</v>
      </c>
      <c r="D4" s="3">
        <v>370</v>
      </c>
      <c r="F4" t="s">
        <v>69</v>
      </c>
      <c r="G4" s="3">
        <v>40</v>
      </c>
      <c r="H4" s="3">
        <v>90</v>
      </c>
      <c r="I4" s="3">
        <v>370</v>
      </c>
    </row>
    <row r="5" spans="1:9">
      <c r="A5" t="s">
        <v>70</v>
      </c>
      <c r="B5" s="10">
        <v>200</v>
      </c>
      <c r="C5" s="10">
        <v>1000</v>
      </c>
      <c r="D5" s="10">
        <v>11000</v>
      </c>
      <c r="F5" t="s">
        <v>70</v>
      </c>
      <c r="G5" s="10">
        <v>200</v>
      </c>
      <c r="H5" s="10">
        <v>1000</v>
      </c>
      <c r="I5" s="10">
        <v>11000</v>
      </c>
    </row>
    <row r="6" spans="1:9">
      <c r="A6" t="s">
        <v>71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71</v>
      </c>
      <c r="G6" s="3">
        <f>G4/G5</f>
        <v>0.2</v>
      </c>
      <c r="H6" s="3">
        <f t="shared" ref="H6" si="1">H4/H5</f>
        <v>0.09</v>
      </c>
      <c r="I6" s="3">
        <f t="shared" ref="I6" si="2">I4/I5</f>
        <v>3.3636363636363638E-2</v>
      </c>
    </row>
    <row r="7" spans="1:9">
      <c r="B7" s="3"/>
      <c r="C7" s="3"/>
      <c r="D7" s="3"/>
      <c r="G7" s="3"/>
      <c r="H7" s="3"/>
      <c r="I7" s="3"/>
    </row>
    <row r="8" spans="1:9">
      <c r="A8" t="s">
        <v>72</v>
      </c>
      <c r="B8" s="11">
        <f>$B19</f>
        <v>3900</v>
      </c>
      <c r="C8" s="11">
        <f t="shared" ref="C8:D8" si="3">$B19</f>
        <v>3900</v>
      </c>
      <c r="D8" s="11">
        <f t="shared" si="3"/>
        <v>3900</v>
      </c>
      <c r="F8" t="s">
        <v>72</v>
      </c>
      <c r="G8" s="11">
        <f>$G19</f>
        <v>130000</v>
      </c>
      <c r="H8" s="11">
        <f t="shared" ref="H8:I8" si="4">$G19</f>
        <v>130000</v>
      </c>
      <c r="I8" s="11">
        <f t="shared" si="4"/>
        <v>130000</v>
      </c>
    </row>
    <row r="9" spans="1:9">
      <c r="A9" t="s">
        <v>73</v>
      </c>
      <c r="B9" s="3">
        <f>B8*B6</f>
        <v>780</v>
      </c>
      <c r="C9" s="3">
        <f t="shared" ref="C9:D9" si="5">C8*C6</f>
        <v>351</v>
      </c>
      <c r="D9" s="3">
        <f t="shared" si="5"/>
        <v>131.18181818181819</v>
      </c>
      <c r="F9" t="s">
        <v>73</v>
      </c>
      <c r="G9" s="3">
        <f>G8*G6</f>
        <v>26000</v>
      </c>
      <c r="H9" s="3">
        <f t="shared" ref="H9:I9" si="6">H8*H6</f>
        <v>11700</v>
      </c>
      <c r="I9" s="3">
        <f t="shared" si="6"/>
        <v>4372.727272727273</v>
      </c>
    </row>
    <row r="10" spans="1:9">
      <c r="A10" t="s">
        <v>74</v>
      </c>
      <c r="B10">
        <v>2</v>
      </c>
      <c r="C10">
        <v>2</v>
      </c>
      <c r="D10">
        <v>2</v>
      </c>
      <c r="F10" t="s">
        <v>74</v>
      </c>
      <c r="G10">
        <v>2</v>
      </c>
      <c r="H10">
        <v>2</v>
      </c>
      <c r="I10">
        <v>2</v>
      </c>
    </row>
    <row r="12" spans="1:9">
      <c r="A12" t="s">
        <v>75</v>
      </c>
      <c r="B12" s="12">
        <f>B9*B10</f>
        <v>1560</v>
      </c>
      <c r="C12" s="12">
        <f t="shared" ref="C12:D12" si="7">C9*C10</f>
        <v>702</v>
      </c>
      <c r="D12" s="12">
        <f t="shared" si="7"/>
        <v>262.36363636363637</v>
      </c>
      <c r="F12" t="s">
        <v>75</v>
      </c>
      <c r="G12" s="12">
        <f>G9*G10</f>
        <v>52000</v>
      </c>
      <c r="H12" s="12">
        <f t="shared" ref="H12:I12" si="8">H9*H10</f>
        <v>23400</v>
      </c>
      <c r="I12" s="12">
        <f t="shared" si="8"/>
        <v>8745.454545454546</v>
      </c>
    </row>
    <row r="13" spans="1:9">
      <c r="B13" s="8" t="s">
        <v>65</v>
      </c>
      <c r="C13" s="8" t="s">
        <v>66</v>
      </c>
      <c r="D13" s="8" t="s">
        <v>67</v>
      </c>
      <c r="G13" s="8" t="s">
        <v>65</v>
      </c>
      <c r="H13" s="8" t="s">
        <v>66</v>
      </c>
      <c r="I13" s="8" t="s">
        <v>67</v>
      </c>
    </row>
    <row r="14" spans="1:9">
      <c r="A14" s="8" t="s">
        <v>76</v>
      </c>
      <c r="B14" s="13">
        <f>B2+B12</f>
        <v>1589</v>
      </c>
      <c r="C14" s="13">
        <f t="shared" ref="C14:D14" si="9">C2+C12</f>
        <v>851</v>
      </c>
      <c r="D14" s="13">
        <f t="shared" si="9"/>
        <v>811.36363636363637</v>
      </c>
      <c r="F14" s="8" t="s">
        <v>76</v>
      </c>
      <c r="G14" s="13">
        <f>G12+G2</f>
        <v>52029</v>
      </c>
      <c r="H14" s="13">
        <f t="shared" ref="H14:I14" si="10">H12+H2</f>
        <v>23549</v>
      </c>
      <c r="I14" s="13">
        <f t="shared" si="10"/>
        <v>9294.454545454546</v>
      </c>
    </row>
    <row r="16" spans="1:9">
      <c r="A16" t="s">
        <v>77</v>
      </c>
      <c r="B16" s="10">
        <v>15</v>
      </c>
      <c r="C16" s="10"/>
      <c r="D16" s="10"/>
      <c r="F16" t="s">
        <v>77</v>
      </c>
      <c r="G16" s="10">
        <v>500</v>
      </c>
    </row>
    <row r="17" spans="1:7">
      <c r="A17" t="s">
        <v>78</v>
      </c>
      <c r="B17" s="10">
        <v>5</v>
      </c>
      <c r="C17" s="10"/>
      <c r="D17" s="10"/>
      <c r="F17" t="s">
        <v>78</v>
      </c>
      <c r="G17" s="10">
        <v>5</v>
      </c>
    </row>
    <row r="18" spans="1:7">
      <c r="A18" t="s">
        <v>79</v>
      </c>
      <c r="B18" s="10">
        <v>52</v>
      </c>
      <c r="C18" s="10"/>
      <c r="D18" s="10"/>
      <c r="F18" t="s">
        <v>79</v>
      </c>
      <c r="G18" s="10">
        <v>52</v>
      </c>
    </row>
    <row r="19" spans="1:7">
      <c r="A19" t="s">
        <v>80</v>
      </c>
      <c r="B19" s="10">
        <f>B16*B17*B18</f>
        <v>3900</v>
      </c>
      <c r="F19" t="s">
        <v>80</v>
      </c>
      <c r="G19" s="10">
        <f>G16*G17*G18</f>
        <v>130000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topLeftCell="A8" workbookViewId="0">
      <selection activeCell="I37" sqref="I37"/>
    </sheetView>
  </sheetViews>
  <sheetFormatPr defaultColWidth="11" defaultRowHeight="15.6"/>
  <cols>
    <col min="1" max="1" width="13.875" customWidth="1"/>
  </cols>
  <sheetData>
    <row r="1" spans="1:11">
      <c r="A1" t="s">
        <v>19</v>
      </c>
      <c r="B1" t="s">
        <v>81</v>
      </c>
      <c r="C1" t="s">
        <v>82</v>
      </c>
      <c r="D1" t="s">
        <v>83</v>
      </c>
      <c r="H1" t="s">
        <v>36</v>
      </c>
      <c r="I1" t="s">
        <v>81</v>
      </c>
      <c r="J1" t="s">
        <v>82</v>
      </c>
      <c r="K1" t="s">
        <v>83</v>
      </c>
    </row>
    <row r="2" spans="1:11">
      <c r="A2" t="s">
        <v>84</v>
      </c>
      <c r="H2" t="s">
        <v>84</v>
      </c>
    </row>
    <row r="3" spans="1:11">
      <c r="A3" s="2" t="s">
        <v>85</v>
      </c>
      <c r="B3" s="4">
        <v>0</v>
      </c>
      <c r="C3" s="4">
        <v>500</v>
      </c>
      <c r="D3" s="4">
        <v>0</v>
      </c>
      <c r="H3" s="2" t="s">
        <v>85</v>
      </c>
      <c r="I3" s="4">
        <v>0</v>
      </c>
      <c r="J3" s="4">
        <v>500</v>
      </c>
      <c r="K3" s="4">
        <v>0</v>
      </c>
    </row>
    <row r="7" spans="1:11">
      <c r="A7" t="s">
        <v>86</v>
      </c>
      <c r="H7" t="s">
        <v>86</v>
      </c>
    </row>
    <row r="8" spans="1:11">
      <c r="A8" s="1" t="s">
        <v>87</v>
      </c>
      <c r="B8" s="5">
        <v>19</v>
      </c>
      <c r="C8" s="5">
        <v>35</v>
      </c>
      <c r="D8" s="5">
        <v>55</v>
      </c>
      <c r="H8" s="1" t="s">
        <v>87</v>
      </c>
      <c r="I8" s="5">
        <v>19</v>
      </c>
      <c r="J8" s="5">
        <v>35</v>
      </c>
      <c r="K8" s="5">
        <v>55</v>
      </c>
    </row>
    <row r="9" spans="1:11">
      <c r="A9" s="1" t="s">
        <v>88</v>
      </c>
      <c r="B9" s="5">
        <v>30</v>
      </c>
      <c r="C9" s="5">
        <v>0</v>
      </c>
      <c r="D9" s="5">
        <v>0</v>
      </c>
      <c r="H9" s="1" t="s">
        <v>88</v>
      </c>
      <c r="I9" s="5">
        <v>30</v>
      </c>
      <c r="J9" s="5">
        <v>0</v>
      </c>
      <c r="K9" s="5">
        <v>0</v>
      </c>
    </row>
    <row r="10" spans="1:11">
      <c r="A10" s="1" t="s">
        <v>89</v>
      </c>
      <c r="B10" s="5">
        <v>9.5</v>
      </c>
      <c r="C10" s="5">
        <v>0</v>
      </c>
      <c r="D10" s="5">
        <v>0</v>
      </c>
      <c r="H10" s="1" t="s">
        <v>89</v>
      </c>
      <c r="I10" s="5">
        <v>9.5</v>
      </c>
      <c r="J10" s="5">
        <v>0</v>
      </c>
      <c r="K10" s="5">
        <v>0</v>
      </c>
    </row>
    <row r="11" spans="1:11">
      <c r="A11" s="1" t="s">
        <v>90</v>
      </c>
      <c r="B11" s="5">
        <v>40</v>
      </c>
      <c r="C11" s="5">
        <v>30</v>
      </c>
      <c r="D11" s="5">
        <v>10</v>
      </c>
      <c r="H11" s="1" t="s">
        <v>91</v>
      </c>
      <c r="I11" s="5">
        <v>0</v>
      </c>
      <c r="J11" s="5">
        <v>0</v>
      </c>
      <c r="K11" s="5">
        <v>0</v>
      </c>
    </row>
    <row r="13" spans="1:11">
      <c r="A13" s="6" t="s">
        <v>92</v>
      </c>
      <c r="B13" s="7">
        <f>SUM(B8:B11)</f>
        <v>98.5</v>
      </c>
      <c r="C13" s="7">
        <f t="shared" ref="C13:D13" si="0">SUM(C8:C11)</f>
        <v>65</v>
      </c>
      <c r="D13" s="7">
        <f t="shared" si="0"/>
        <v>65</v>
      </c>
      <c r="H13" s="6" t="s">
        <v>92</v>
      </c>
      <c r="I13" s="7">
        <f>SUM(I8:I11)</f>
        <v>58.5</v>
      </c>
      <c r="J13" s="7">
        <f t="shared" ref="J13:K13" si="1">SUM(J8:J11)</f>
        <v>35</v>
      </c>
      <c r="K13" s="7">
        <f t="shared" si="1"/>
        <v>55</v>
      </c>
    </row>
    <row r="15" spans="1:11">
      <c r="A15" s="8" t="s">
        <v>93</v>
      </c>
      <c r="B15" s="9">
        <f>B13*24+B3</f>
        <v>2364</v>
      </c>
      <c r="C15" s="9">
        <f t="shared" ref="C15:D15" si="2">C13*24+C3</f>
        <v>2060</v>
      </c>
      <c r="D15" s="9">
        <f t="shared" si="2"/>
        <v>1560</v>
      </c>
      <c r="H15" s="8" t="s">
        <v>93</v>
      </c>
      <c r="I15" s="9">
        <f>I13*24+I3</f>
        <v>1404</v>
      </c>
      <c r="J15" s="9">
        <f t="shared" ref="J15:K15" si="3">J13*24+J3</f>
        <v>1340</v>
      </c>
      <c r="K15" s="9">
        <f t="shared" si="3"/>
        <v>1320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tabSelected="1" topLeftCell="A15" workbookViewId="0">
      <selection activeCell="E21" sqref="E21"/>
    </sheetView>
  </sheetViews>
  <sheetFormatPr defaultColWidth="11" defaultRowHeight="15.6"/>
  <cols>
    <col min="1" max="1" width="18.125" customWidth="1"/>
    <col min="2" max="2" width="11.5" bestFit="1" customWidth="1"/>
    <col min="3" max="4" width="12.5" bestFit="1" customWidth="1"/>
    <col min="6" max="6" width="18.125" customWidth="1"/>
    <col min="7" max="7" width="11.5" bestFit="1" customWidth="1"/>
    <col min="8" max="9" width="12.5" bestFit="1" customWidth="1"/>
  </cols>
  <sheetData>
    <row r="1" spans="1:9">
      <c r="A1" t="s">
        <v>19</v>
      </c>
      <c r="B1" t="s">
        <v>94</v>
      </c>
      <c r="C1" t="s">
        <v>95</v>
      </c>
      <c r="D1" t="s">
        <v>96</v>
      </c>
      <c r="F1" t="s">
        <v>36</v>
      </c>
      <c r="G1" t="s">
        <v>94</v>
      </c>
      <c r="H1" t="s">
        <v>95</v>
      </c>
      <c r="I1" t="s">
        <v>96</v>
      </c>
    </row>
    <row r="2" spans="1:9">
      <c r="A2" s="15" t="s">
        <v>97</v>
      </c>
      <c r="B2" s="15"/>
      <c r="C2" s="15"/>
      <c r="D2" s="15"/>
      <c r="F2" s="15" t="s">
        <v>97</v>
      </c>
      <c r="G2" s="15"/>
      <c r="H2" s="15"/>
      <c r="I2" s="15"/>
    </row>
    <row r="3" spans="1:9">
      <c r="A3" s="15" t="s">
        <v>98</v>
      </c>
      <c r="B3" s="19">
        <v>14500</v>
      </c>
      <c r="C3" s="19">
        <v>31000</v>
      </c>
      <c r="D3" s="19">
        <v>72000</v>
      </c>
      <c r="E3" s="3"/>
      <c r="F3" s="19" t="s">
        <v>98</v>
      </c>
      <c r="G3" s="19">
        <f>B3*1.4</f>
        <v>20300</v>
      </c>
      <c r="H3" s="19">
        <f t="shared" ref="H3:I3" si="0">C3*1.4</f>
        <v>43400</v>
      </c>
      <c r="I3" s="19">
        <f t="shared" si="0"/>
        <v>100800</v>
      </c>
    </row>
    <row r="4" spans="1:9">
      <c r="A4" s="15" t="s">
        <v>89</v>
      </c>
      <c r="B4" s="19">
        <f>B3*0.1</f>
        <v>1450</v>
      </c>
      <c r="C4" s="19">
        <f t="shared" ref="C4:D4" si="1">C3*0.1</f>
        <v>3100</v>
      </c>
      <c r="D4" s="19">
        <f t="shared" si="1"/>
        <v>7200</v>
      </c>
      <c r="E4" s="3"/>
      <c r="F4" s="19" t="s">
        <v>89</v>
      </c>
      <c r="G4" s="19">
        <v>1450</v>
      </c>
      <c r="H4" s="19">
        <v>3100</v>
      </c>
      <c r="I4" s="19">
        <v>7200</v>
      </c>
    </row>
    <row r="5" spans="1:9">
      <c r="B5" s="3"/>
      <c r="C5" s="3"/>
      <c r="D5" s="3"/>
      <c r="E5" s="3"/>
      <c r="F5" s="3"/>
      <c r="G5" s="3"/>
      <c r="H5" s="3"/>
      <c r="I5" s="3"/>
    </row>
    <row r="6" spans="1:9">
      <c r="A6" t="s">
        <v>99</v>
      </c>
      <c r="B6" s="3"/>
      <c r="C6" s="3"/>
      <c r="D6" s="3"/>
      <c r="E6" s="3"/>
      <c r="F6" s="3" t="s">
        <v>99</v>
      </c>
      <c r="G6" s="3"/>
      <c r="H6" s="3"/>
      <c r="I6" s="3"/>
    </row>
    <row r="7" spans="1:9">
      <c r="A7" s="42" t="s">
        <v>100</v>
      </c>
      <c r="B7" s="43">
        <v>1500</v>
      </c>
      <c r="C7" s="43">
        <v>2500</v>
      </c>
      <c r="D7" s="43">
        <v>3500</v>
      </c>
      <c r="E7" s="3"/>
      <c r="F7" s="42" t="s">
        <v>100</v>
      </c>
      <c r="G7" s="43">
        <v>1500</v>
      </c>
      <c r="H7" s="43">
        <v>2500</v>
      </c>
      <c r="I7" s="43">
        <v>3500</v>
      </c>
    </row>
    <row r="8" spans="1:9">
      <c r="A8" s="42" t="s">
        <v>101</v>
      </c>
      <c r="B8" s="43">
        <v>210</v>
      </c>
      <c r="C8" s="43">
        <v>300</v>
      </c>
      <c r="D8" s="43">
        <v>450</v>
      </c>
      <c r="E8" s="3"/>
      <c r="F8" s="43" t="s">
        <v>100</v>
      </c>
      <c r="G8" s="43">
        <v>210</v>
      </c>
      <c r="H8" s="43">
        <v>300</v>
      </c>
      <c r="I8" s="43">
        <v>450</v>
      </c>
    </row>
    <row r="10" spans="1:9">
      <c r="A10" s="44" t="s">
        <v>102</v>
      </c>
      <c r="B10" s="45">
        <f>B11/B12*B13</f>
        <v>3411.4285714285711</v>
      </c>
      <c r="C10" s="45">
        <f t="shared" ref="C10:D10" si="2">C11/C12*C13</f>
        <v>6284.21052631579</v>
      </c>
      <c r="D10" s="45">
        <f t="shared" si="2"/>
        <v>7023.5294117647063</v>
      </c>
      <c r="F10" s="44" t="s">
        <v>102</v>
      </c>
      <c r="G10" s="45">
        <f>G11/G12*G13</f>
        <v>3411.4285714285711</v>
      </c>
      <c r="H10" s="45">
        <f t="shared" ref="H10" si="3">H11/H12*H13</f>
        <v>6284.21052631579</v>
      </c>
      <c r="I10" s="45">
        <f t="shared" ref="I10" si="4">I11/I12*I13</f>
        <v>7023.5294117647063</v>
      </c>
    </row>
    <row r="11" spans="1:9">
      <c r="A11" s="44" t="s">
        <v>103</v>
      </c>
      <c r="B11" s="46">
        <v>30000</v>
      </c>
      <c r="C11" s="46">
        <v>30000</v>
      </c>
      <c r="D11" s="46">
        <v>30000</v>
      </c>
      <c r="F11" s="44" t="s">
        <v>103</v>
      </c>
      <c r="G11" s="46">
        <v>30000</v>
      </c>
      <c r="H11" s="46">
        <v>30000</v>
      </c>
      <c r="I11" s="46">
        <v>30000</v>
      </c>
    </row>
    <row r="12" spans="1:9">
      <c r="A12" s="44" t="s">
        <v>104</v>
      </c>
      <c r="B12" s="44">
        <v>35</v>
      </c>
      <c r="C12" s="44">
        <v>19</v>
      </c>
      <c r="D12" s="44">
        <v>17</v>
      </c>
      <c r="F12" s="44" t="s">
        <v>104</v>
      </c>
      <c r="G12" s="44">
        <v>35</v>
      </c>
      <c r="H12" s="44">
        <v>19</v>
      </c>
      <c r="I12" s="44">
        <v>17</v>
      </c>
    </row>
    <row r="13" spans="1:9">
      <c r="A13" s="44" t="s">
        <v>105</v>
      </c>
      <c r="B13" s="44">
        <v>3.98</v>
      </c>
      <c r="C13" s="44">
        <v>3.98</v>
      </c>
      <c r="D13" s="44">
        <v>3.98</v>
      </c>
      <c r="F13" s="44" t="s">
        <v>105</v>
      </c>
      <c r="G13" s="44">
        <v>3.98</v>
      </c>
      <c r="H13" s="44">
        <v>3.98</v>
      </c>
      <c r="I13" s="44">
        <v>3.98</v>
      </c>
    </row>
    <row r="16" spans="1:9">
      <c r="A16" t="s">
        <v>106</v>
      </c>
      <c r="B16">
        <f>250000/B11</f>
        <v>8.3333333333333339</v>
      </c>
      <c r="C16">
        <f t="shared" ref="C16:D16" si="5">250000/C11</f>
        <v>8.3333333333333339</v>
      </c>
      <c r="D16">
        <f t="shared" si="5"/>
        <v>8.3333333333333339</v>
      </c>
      <c r="F16" t="s">
        <v>106</v>
      </c>
      <c r="G16">
        <f>250000/G11</f>
        <v>8.3333333333333339</v>
      </c>
      <c r="H16">
        <f t="shared" ref="H16:I16" si="6">250000/H11</f>
        <v>8.3333333333333339</v>
      </c>
      <c r="I16">
        <f t="shared" si="6"/>
        <v>8.3333333333333339</v>
      </c>
    </row>
    <row r="18" spans="1:9">
      <c r="A18" t="s">
        <v>107</v>
      </c>
      <c r="B18" s="12">
        <f>B16*(B10+B8+B7)</f>
        <v>42678.571428571428</v>
      </c>
      <c r="C18" s="12">
        <f t="shared" ref="C18:D18" si="7">C16*(C10+C8+C7)</f>
        <v>75701.754385964916</v>
      </c>
      <c r="D18" s="12">
        <f t="shared" si="7"/>
        <v>91446.07843137256</v>
      </c>
      <c r="F18" t="s">
        <v>107</v>
      </c>
      <c r="G18" s="12">
        <f>G16*(G10+G8+G7)</f>
        <v>42678.571428571428</v>
      </c>
      <c r="H18" s="12">
        <f t="shared" ref="H18:I18" si="8">H16*(H10+H8+H7)</f>
        <v>75701.754385964916</v>
      </c>
      <c r="I18" s="12">
        <f t="shared" si="8"/>
        <v>91446.07843137256</v>
      </c>
    </row>
    <row r="20" spans="1:9">
      <c r="A20" t="s">
        <v>108</v>
      </c>
      <c r="B20" s="12">
        <f>B18+B3+B4</f>
        <v>58628.571428571428</v>
      </c>
      <c r="C20" s="12">
        <f>C18+C3+C4</f>
        <v>109801.75438596492</v>
      </c>
      <c r="D20" s="12">
        <f>D18+D3+D4</f>
        <v>170646.07843137256</v>
      </c>
      <c r="F20" t="s">
        <v>108</v>
      </c>
      <c r="G20" s="12">
        <f>G18+G3+G4</f>
        <v>64428.571428571428</v>
      </c>
      <c r="H20" s="12">
        <f>H18+H3+H4</f>
        <v>122201.75438596492</v>
      </c>
      <c r="I20" s="12">
        <f>I18+I3+I4</f>
        <v>199446.07843137256</v>
      </c>
    </row>
    <row r="21" spans="1:9">
      <c r="B21" t="s">
        <v>94</v>
      </c>
      <c r="C21" t="s">
        <v>95</v>
      </c>
      <c r="D21" t="s">
        <v>96</v>
      </c>
      <c r="G21" t="s">
        <v>94</v>
      </c>
      <c r="H21" t="s">
        <v>95</v>
      </c>
      <c r="I21" t="s">
        <v>96</v>
      </c>
    </row>
    <row r="22" spans="1:9">
      <c r="A22" t="s">
        <v>109</v>
      </c>
      <c r="B22" s="12">
        <f>B20/B16</f>
        <v>7035.4285714285706</v>
      </c>
      <c r="C22" s="12">
        <f t="shared" ref="C22:D22" si="9">C20/C16</f>
        <v>13176.210526315788</v>
      </c>
      <c r="D22" s="12">
        <f t="shared" si="9"/>
        <v>20477.529411764706</v>
      </c>
      <c r="F22" t="s">
        <v>109</v>
      </c>
      <c r="G22" s="12">
        <f>G20/G16</f>
        <v>7731.4285714285706</v>
      </c>
      <c r="H22" s="12">
        <f t="shared" ref="H22:I22" si="10">H20/H16</f>
        <v>14664.210526315788</v>
      </c>
      <c r="I22" s="12">
        <f t="shared" si="10"/>
        <v>23933.529411764706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8A0651726FD469076C49454448C82" ma:contentTypeVersion="11" ma:contentTypeDescription="Create a new document." ma:contentTypeScope="" ma:versionID="38bd4440d432f3b46398a26d393acbd6">
  <xsd:schema xmlns:xsd="http://www.w3.org/2001/XMLSchema" xmlns:xs="http://www.w3.org/2001/XMLSchema" xmlns:p="http://schemas.microsoft.com/office/2006/metadata/properties" xmlns:ns3="80cd176d-39a2-416d-a8c1-4e5561868e3a" xmlns:ns4="1a9e41f3-8954-4dae-8a49-006f39eda611" targetNamespace="http://schemas.microsoft.com/office/2006/metadata/properties" ma:root="true" ma:fieldsID="89a0257c1750f6edd4be39f1ed8fedbb" ns3:_="" ns4:_="">
    <xsd:import namespace="80cd176d-39a2-416d-a8c1-4e5561868e3a"/>
    <xsd:import namespace="1a9e41f3-8954-4dae-8a49-006f39eda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d176d-39a2-416d-a8c1-4e5561868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e41f3-8954-4dae-8a49-006f39eda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56BC6B-1F2B-467F-B6EC-5F1E625F1EC3}"/>
</file>

<file path=customXml/itemProps2.xml><?xml version="1.0" encoding="utf-8"?>
<ds:datastoreItem xmlns:ds="http://schemas.openxmlformats.org/officeDocument/2006/customXml" ds:itemID="{1B07821D-851A-475E-A3ED-716178877C46}"/>
</file>

<file path=customXml/itemProps3.xml><?xml version="1.0" encoding="utf-8"?>
<ds:datastoreItem xmlns:ds="http://schemas.openxmlformats.org/officeDocument/2006/customXml" ds:itemID="{6822A25A-D765-426A-A00A-15E45EE251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>Ayush Agrawal</cp:lastModifiedBy>
  <cp:revision/>
  <dcterms:created xsi:type="dcterms:W3CDTF">2015-08-18T02:04:09Z</dcterms:created>
  <dcterms:modified xsi:type="dcterms:W3CDTF">2023-06-07T22:19:53Z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0x01010086B8A0651726FD469076C49454448C82</vt:lpwstr>
  </property>
</Properties>
</file>