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Sales Sheet" sheetId="1" r:id="rId1"/>
    <sheet name="Salary Statement" sheetId="2" r:id="rId2"/>
    <sheet name="Electric Bill" sheetId="3" r:id="rId3"/>
    <sheet name="Income Tax" sheetId="4" r:id="rId4"/>
    <sheet name="Graph chart" sheetId="5" r:id="rId5"/>
    <sheet name="Result Sheet" sheetId="6" r:id="rId6"/>
    <sheet name="Result   Sheet" sheetId="7" r:id="rId7"/>
    <sheet name="Sheet1" sheetId="8" r:id="rId8"/>
  </sheets>
  <calcPr calcId="144525"/>
</workbook>
</file>

<file path=xl/calcChain.xml><?xml version="1.0" encoding="utf-8"?>
<calcChain xmlns="http://schemas.openxmlformats.org/spreadsheetml/2006/main">
  <c r="G31" i="4" l="1"/>
  <c r="G32" i="4"/>
  <c r="G33" i="4"/>
  <c r="G34" i="4"/>
  <c r="G35" i="4"/>
  <c r="G36" i="4"/>
  <c r="G37" i="4"/>
  <c r="G30" i="4"/>
  <c r="L11" i="3"/>
  <c r="L12" i="3"/>
  <c r="L13" i="3"/>
  <c r="L14" i="3"/>
  <c r="L15" i="3"/>
  <c r="L16" i="3"/>
  <c r="L10" i="3"/>
  <c r="L36" i="2"/>
  <c r="L37" i="2"/>
  <c r="L38" i="2"/>
  <c r="L39" i="2"/>
  <c r="L40" i="2"/>
  <c r="L41" i="2"/>
  <c r="L42" i="2"/>
  <c r="L35" i="2"/>
  <c r="K36" i="2"/>
  <c r="K37" i="2"/>
  <c r="K38" i="2"/>
  <c r="K39" i="2"/>
  <c r="K40" i="2"/>
  <c r="K41" i="2"/>
  <c r="K42" i="2"/>
  <c r="K35" i="2"/>
  <c r="J36" i="2"/>
  <c r="J37" i="2"/>
  <c r="J38" i="2"/>
  <c r="J39" i="2"/>
  <c r="J40" i="2"/>
  <c r="J41" i="2"/>
  <c r="J42" i="2"/>
  <c r="J35" i="2"/>
  <c r="H36" i="2"/>
  <c r="H37" i="2"/>
  <c r="H38" i="2"/>
  <c r="H39" i="2"/>
  <c r="H40" i="2"/>
  <c r="H41" i="2"/>
  <c r="H42" i="2"/>
  <c r="H35" i="2"/>
  <c r="J30" i="1"/>
  <c r="J31" i="1"/>
  <c r="J32" i="1"/>
  <c r="J33" i="1"/>
  <c r="J34" i="1"/>
  <c r="J29" i="1"/>
  <c r="I30" i="1"/>
  <c r="I31" i="1"/>
  <c r="I32" i="1"/>
  <c r="I33" i="1"/>
  <c r="I34" i="1"/>
  <c r="I29" i="1"/>
  <c r="G30" i="1"/>
  <c r="G31" i="1"/>
  <c r="G32" i="1"/>
  <c r="G33" i="1"/>
  <c r="G34" i="1"/>
  <c r="G29" i="1"/>
  <c r="E6" i="8" l="1"/>
  <c r="E7" i="8"/>
  <c r="E8" i="8"/>
  <c r="E9" i="8"/>
  <c r="E10" i="8"/>
  <c r="E11" i="8"/>
  <c r="E12" i="8"/>
  <c r="E5" i="8"/>
  <c r="D6" i="8"/>
  <c r="D7" i="8"/>
  <c r="D8" i="8"/>
  <c r="D9" i="8"/>
  <c r="D10" i="8"/>
  <c r="D11" i="8"/>
  <c r="D12" i="8"/>
  <c r="D5" i="8"/>
  <c r="H28" i="6"/>
  <c r="H29" i="6"/>
  <c r="H30" i="6"/>
  <c r="H31" i="6"/>
  <c r="H32" i="6"/>
  <c r="H33" i="6"/>
  <c r="H34" i="6"/>
  <c r="H27" i="6"/>
  <c r="J35" i="1" l="1"/>
  <c r="E31" i="8"/>
  <c r="E32" i="8"/>
  <c r="E33" i="8"/>
  <c r="E34" i="8"/>
  <c r="E35" i="8"/>
  <c r="E36" i="8"/>
  <c r="E37" i="8"/>
  <c r="E30" i="8"/>
  <c r="D31" i="8"/>
  <c r="D32" i="8"/>
  <c r="D33" i="8"/>
  <c r="D34" i="8"/>
  <c r="D35" i="8"/>
  <c r="D36" i="8"/>
  <c r="D37" i="8"/>
  <c r="D30" i="8"/>
  <c r="H9" i="7" l="1"/>
  <c r="H10" i="7"/>
  <c r="H11" i="7"/>
  <c r="H12" i="7"/>
  <c r="H13" i="7"/>
  <c r="H14" i="7"/>
  <c r="H15" i="7"/>
  <c r="H8" i="7"/>
  <c r="G9" i="7"/>
  <c r="G10" i="7"/>
  <c r="G11" i="7"/>
  <c r="G12" i="7"/>
  <c r="G13" i="7"/>
  <c r="G14" i="7"/>
  <c r="G15" i="7"/>
  <c r="G8" i="7"/>
  <c r="G27" i="6" l="1"/>
  <c r="G34" i="6"/>
  <c r="G33" i="6"/>
  <c r="G32" i="6"/>
  <c r="G31" i="6"/>
  <c r="G30" i="6"/>
  <c r="G29" i="6"/>
  <c r="G28" i="6"/>
  <c r="G5" i="6" l="1"/>
  <c r="H5" i="6"/>
  <c r="G6" i="6"/>
  <c r="H6" i="6" s="1"/>
  <c r="G7" i="6"/>
  <c r="H7" i="6"/>
  <c r="G8" i="6"/>
  <c r="H8" i="6" s="1"/>
  <c r="G9" i="6"/>
  <c r="H9" i="6"/>
  <c r="G10" i="6"/>
  <c r="H10" i="6" s="1"/>
  <c r="G11" i="6"/>
  <c r="H11" i="6"/>
  <c r="G12" i="6"/>
  <c r="H12" i="6" s="1"/>
  <c r="F13" i="4" l="1"/>
  <c r="H15" i="2"/>
  <c r="F14" i="4" l="1"/>
  <c r="F15" i="4"/>
  <c r="F16" i="4"/>
  <c r="F17" i="4"/>
  <c r="F18" i="4"/>
  <c r="F19" i="4"/>
  <c r="F20" i="4"/>
  <c r="D9" i="3" l="1"/>
  <c r="D10" i="3"/>
  <c r="D11" i="3"/>
  <c r="D12" i="3"/>
  <c r="D13" i="3"/>
  <c r="D14" i="3"/>
  <c r="D8" i="3"/>
  <c r="H22" i="2" l="1"/>
  <c r="J22" i="2" s="1"/>
  <c r="H21" i="2"/>
  <c r="J21" i="2" s="1"/>
  <c r="H20" i="2"/>
  <c r="J20" i="2" s="1"/>
  <c r="H19" i="2"/>
  <c r="J19" i="2" s="1"/>
  <c r="H18" i="2"/>
  <c r="J18" i="2" s="1"/>
  <c r="H17" i="2"/>
  <c r="J17" i="2" s="1"/>
  <c r="H16" i="2"/>
  <c r="J16" i="2" s="1"/>
  <c r="J15" i="2"/>
  <c r="K18" i="2" l="1"/>
  <c r="L18" i="2"/>
  <c r="K22" i="2"/>
  <c r="L22" i="2" s="1"/>
  <c r="K15" i="2"/>
  <c r="L15" i="2"/>
  <c r="K19" i="2"/>
  <c r="L19" i="2" s="1"/>
  <c r="K16" i="2"/>
  <c r="L16" i="2"/>
  <c r="K20" i="2"/>
  <c r="L20" i="2" s="1"/>
  <c r="K17" i="2"/>
  <c r="L17" i="2"/>
  <c r="K21" i="2"/>
  <c r="L21" i="2" s="1"/>
  <c r="H14" i="1" l="1"/>
  <c r="F14" i="1"/>
  <c r="I14" i="1" s="1"/>
  <c r="I13" i="1"/>
  <c r="H13" i="1"/>
  <c r="F13" i="1"/>
  <c r="H12" i="1"/>
  <c r="F12" i="1"/>
  <c r="I12" i="1" s="1"/>
  <c r="H11" i="1"/>
  <c r="F11" i="1"/>
  <c r="I11" i="1" s="1"/>
  <c r="H10" i="1"/>
  <c r="F10" i="1"/>
  <c r="I10" i="1" s="1"/>
  <c r="I9" i="1"/>
  <c r="H9" i="1"/>
  <c r="F9" i="1"/>
  <c r="I15" i="1" l="1"/>
</calcChain>
</file>

<file path=xl/sharedStrings.xml><?xml version="1.0" encoding="utf-8"?>
<sst xmlns="http://schemas.openxmlformats.org/spreadsheetml/2006/main" count="258" uniqueCount="113">
  <si>
    <t>Sales Sheet</t>
  </si>
  <si>
    <t>Item</t>
  </si>
  <si>
    <t>Rate</t>
  </si>
  <si>
    <t>Quantitty</t>
  </si>
  <si>
    <t>Parchase Price</t>
  </si>
  <si>
    <t>Sales</t>
  </si>
  <si>
    <t xml:space="preserve">Vat </t>
  </si>
  <si>
    <t>Profit</t>
  </si>
  <si>
    <t>Monitor</t>
  </si>
  <si>
    <t>HDD</t>
  </si>
  <si>
    <t>DVD</t>
  </si>
  <si>
    <t>M/B</t>
  </si>
  <si>
    <t>RAM</t>
  </si>
  <si>
    <t>Pen Drive</t>
  </si>
  <si>
    <t>Condition:</t>
  </si>
  <si>
    <t>When vat 7% on sales</t>
  </si>
  <si>
    <t>Then calculate Parchase price &amp; profit.</t>
  </si>
  <si>
    <t>Salary Statement</t>
  </si>
  <si>
    <t>Name</t>
  </si>
  <si>
    <t>Designation</t>
  </si>
  <si>
    <t>Basic Salary</t>
  </si>
  <si>
    <t>House Rent</t>
  </si>
  <si>
    <t xml:space="preserve">Medical </t>
  </si>
  <si>
    <t xml:space="preserve">Total Salary </t>
  </si>
  <si>
    <t>Probident fund</t>
  </si>
  <si>
    <t>Monthly Payment</t>
  </si>
  <si>
    <t>Masum Ahamed</t>
  </si>
  <si>
    <t>DD</t>
  </si>
  <si>
    <t>Salam</t>
  </si>
  <si>
    <t>AD</t>
  </si>
  <si>
    <t>Kalam</t>
  </si>
  <si>
    <t>AO</t>
  </si>
  <si>
    <t>Jobber</t>
  </si>
  <si>
    <t>UD</t>
  </si>
  <si>
    <t>Mizan</t>
  </si>
  <si>
    <t>OA</t>
  </si>
  <si>
    <t>Kazol</t>
  </si>
  <si>
    <t>Baburchi</t>
  </si>
  <si>
    <t>Rima</t>
  </si>
  <si>
    <t>Guard</t>
  </si>
  <si>
    <t>sima</t>
  </si>
  <si>
    <t>MLSS</t>
  </si>
  <si>
    <t>H rent=If(C10&gt;=16000,C10*40%,if(C10&lt;=16000,C10*45%)</t>
  </si>
  <si>
    <t>01.If Basic&gt;=16000,Then H rent 40%, otherwise 45%</t>
  </si>
  <si>
    <t>02.Medical=1500</t>
  </si>
  <si>
    <t>03.Probident fund 10% on total salary</t>
  </si>
  <si>
    <t>04.Calculate total salary&amp; Monthly Payment.</t>
  </si>
  <si>
    <t>Electric Bill</t>
  </si>
  <si>
    <t>Meter NO</t>
  </si>
  <si>
    <t>Unit</t>
  </si>
  <si>
    <t>amount</t>
  </si>
  <si>
    <t>Sima</t>
  </si>
  <si>
    <t>Condition</t>
  </si>
  <si>
    <t>01.If unit&lt;=100,then per unit cost 3.00 tk.</t>
  </si>
  <si>
    <t>02.If unit&lt;=300,then per unit cost 5.00 tk.</t>
  </si>
  <si>
    <t>03.If unit&lt;=500, then per unit cost 6.00 tk.</t>
  </si>
  <si>
    <t xml:space="preserve">If unit&gt;500, then per unit cost 8.00 tk </t>
  </si>
  <si>
    <t>name</t>
  </si>
  <si>
    <t xml:space="preserve">Electric Bill </t>
  </si>
  <si>
    <t>Metro No</t>
  </si>
  <si>
    <t>unit</t>
  </si>
  <si>
    <t>kalam</t>
  </si>
  <si>
    <t>jobber</t>
  </si>
  <si>
    <t>mizan</t>
  </si>
  <si>
    <t>Kajol</t>
  </si>
  <si>
    <t>Income Tax</t>
  </si>
  <si>
    <t>Mina</t>
  </si>
  <si>
    <t>Rahim</t>
  </si>
  <si>
    <t>Karim</t>
  </si>
  <si>
    <t>Rina</t>
  </si>
  <si>
    <t>Salary</t>
  </si>
  <si>
    <t>Tax</t>
  </si>
  <si>
    <t>Tina</t>
  </si>
  <si>
    <t>01.if salary 20000 to 40000, then tax 5%</t>
  </si>
  <si>
    <t>02.If salary above 40000, then tax7%</t>
  </si>
  <si>
    <t>03.Otherwise  "None"</t>
  </si>
  <si>
    <t>সূত্র: =IF(E13&gt;40000,E13*7%,IF(E13&gt;=20000,E13*5%,"none"))</t>
  </si>
  <si>
    <t>Turnament</t>
  </si>
  <si>
    <t>Sakib</t>
  </si>
  <si>
    <t>Tamim</t>
  </si>
  <si>
    <t>Mushfiq</t>
  </si>
  <si>
    <t>National League</t>
  </si>
  <si>
    <t>Office league</t>
  </si>
  <si>
    <t>Premeer League</t>
  </si>
  <si>
    <t>Result Sheet</t>
  </si>
  <si>
    <t>Word(100)</t>
  </si>
  <si>
    <t>Excel(100)</t>
  </si>
  <si>
    <t>Access(100)</t>
  </si>
  <si>
    <t>P_Point(100)</t>
  </si>
  <si>
    <t>Graphics(100)</t>
  </si>
  <si>
    <t>Total Marks(500)</t>
  </si>
  <si>
    <t>Grade</t>
  </si>
  <si>
    <t>01.If Total&gt;=400, Then Grade "A+"</t>
  </si>
  <si>
    <t>02.If Total&gt;=350, Then Grade "A"</t>
  </si>
  <si>
    <t>03.If Total&gt;=300, Then Grade "A-"</t>
  </si>
  <si>
    <t>04.If Total&gt;=250, Then Grade "B"</t>
  </si>
  <si>
    <t>05.If Total&lt;250, Then Grade "C"</t>
  </si>
  <si>
    <t>Total</t>
  </si>
  <si>
    <t>02.If Total&gt;=375, Then Grade "A"</t>
  </si>
  <si>
    <t>03.If Total&gt;=350, Then Grade "A-"</t>
  </si>
  <si>
    <t>04.If Total&gt;=300, Then Grade "B"</t>
  </si>
  <si>
    <t>05.If Total&gt;=250, Then Grade "C"</t>
  </si>
  <si>
    <t>06.If Total&lt;250, Then Grade "F"</t>
  </si>
  <si>
    <t>EMP_ID</t>
  </si>
  <si>
    <t>Working Hour</t>
  </si>
  <si>
    <t>Over Time</t>
  </si>
  <si>
    <t>Payment</t>
  </si>
  <si>
    <t>Wage Statement</t>
  </si>
  <si>
    <t>01.If working hour everyday 8 or Below,Then per hour wage 25 tk.</t>
  </si>
  <si>
    <t>03.If working hour above 8 hour ,Then  that hour is over time.</t>
  </si>
  <si>
    <t>02.If working hour above 8 hour,Then  extra per hour wage 30 tk.</t>
  </si>
  <si>
    <t>over time….. =IF(C5&gt;8,C5-8,0)</t>
  </si>
  <si>
    <t>payment,,,,,,=IF(D5&gt;0,D5*30+8*25,C5*25)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</si>
</sst>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6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7" fillId="6" borderId="0" applyNumberFormat="0" applyBorder="0" applyAlignment="0" applyProtection="0"/>
    <xf numFmtId="0" fontId="3" fillId="7" borderId="0" applyNumberFormat="0" applyBorder="0" applyAlignment="0" applyProtection="0"/>
    <xf numFmtId="0" fontId="6" fillId="8" borderId="0" applyNumberFormat="0" applyBorder="0" applyAlignment="0" applyProtection="0"/>
    <xf numFmtId="0" fontId="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6" fillId="12" borderId="0" applyNumberFormat="0" applyBorder="0" applyAlignment="0" applyProtection="0"/>
  </cellStyleXfs>
  <cellXfs count="44">
    <xf numFmtId="0" fontId="0" fillId="0" borderId="0" xfId="0"/>
    <xf numFmtId="0" fontId="3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3" applyBorder="1" applyAlignment="1">
      <alignment horizontal="center"/>
    </xf>
    <xf numFmtId="0" fontId="0" fillId="0" borderId="1" xfId="0" applyBorder="1" applyAlignment="1"/>
    <xf numFmtId="0" fontId="1" fillId="2" borderId="1" xfId="1" applyBorder="1"/>
    <xf numFmtId="9" fontId="0" fillId="0" borderId="0" xfId="0" applyNumberFormat="1"/>
    <xf numFmtId="0" fontId="3" fillId="7" borderId="1" xfId="6" applyBorder="1" applyAlignment="1">
      <alignment horizontal="center"/>
    </xf>
    <xf numFmtId="0" fontId="6" fillId="8" borderId="1" xfId="7" applyBorder="1"/>
    <xf numFmtId="0" fontId="8" fillId="0" borderId="1" xfId="0" applyFont="1" applyBorder="1"/>
    <xf numFmtId="0" fontId="7" fillId="6" borderId="1" xfId="5" applyBorder="1"/>
    <xf numFmtId="0" fontId="3" fillId="10" borderId="1" xfId="9" applyBorder="1"/>
    <xf numFmtId="0" fontId="9" fillId="9" borderId="1" xfId="8" applyBorder="1" applyAlignment="1">
      <alignment horizontal="center"/>
    </xf>
    <xf numFmtId="0" fontId="3" fillId="11" borderId="1" xfId="10" applyBorder="1" applyAlignment="1">
      <alignment horizontal="center"/>
    </xf>
    <xf numFmtId="0" fontId="6" fillId="12" borderId="1" xfId="1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10" fillId="0" borderId="0" xfId="0" applyFont="1"/>
    <xf numFmtId="0" fontId="2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left"/>
    </xf>
    <xf numFmtId="0" fontId="3" fillId="4" borderId="1" xfId="3" applyBorder="1" applyAlignment="1">
      <alignment horizontal="left"/>
    </xf>
    <xf numFmtId="0" fontId="5" fillId="0" borderId="1" xfId="4" applyFont="1" applyBorder="1" applyAlignment="1">
      <alignment horizontal="center"/>
    </xf>
    <xf numFmtId="0" fontId="7" fillId="6" borderId="2" xfId="5" applyBorder="1" applyAlignment="1">
      <alignment horizontal="center"/>
    </xf>
    <xf numFmtId="0" fontId="7" fillId="6" borderId="3" xfId="5" applyBorder="1" applyAlignment="1">
      <alignment horizontal="center"/>
    </xf>
    <xf numFmtId="0" fontId="7" fillId="6" borderId="4" xfId="5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 applyAlignment="1">
      <alignment horizontal="center"/>
    </xf>
    <xf numFmtId="0" fontId="9" fillId="9" borderId="2" xfId="8" applyBorder="1" applyAlignment="1">
      <alignment horizontal="center"/>
    </xf>
    <xf numFmtId="0" fontId="9" fillId="9" borderId="3" xfId="8" applyBorder="1" applyAlignment="1">
      <alignment horizontal="center"/>
    </xf>
    <xf numFmtId="0" fontId="9" fillId="9" borderId="4" xfId="8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2">
    <cellStyle name="20% - Accent2" xfId="7" builtinId="34"/>
    <cellStyle name="40% - Accent6" xfId="11" builtinId="51"/>
    <cellStyle name="60% - Accent1" xfId="6" builtinId="32"/>
    <cellStyle name="Accent1" xfId="2" builtinId="29"/>
    <cellStyle name="Accent2" xfId="3" builtinId="33"/>
    <cellStyle name="Accent3" xfId="10" builtinId="37"/>
    <cellStyle name="Accent5" xfId="9" builtinId="45"/>
    <cellStyle name="Bad" xfId="1" builtinId="27"/>
    <cellStyle name="Good" xfId="8" builtinId="26"/>
    <cellStyle name="Neutral" xfId="5" builtinId="28"/>
    <cellStyle name="Normal" xfId="0" builtinId="0"/>
    <cellStyle name="Normal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04396325459317"/>
          <c:y val="0.20417833187518228"/>
          <c:w val="0.56873403324584426"/>
          <c:h val="0.693730679498396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 chart'!$E$4</c:f>
              <c:strCache>
                <c:ptCount val="1"/>
                <c:pt idx="0">
                  <c:v>National League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'Graph chart'!$F$3:$H$3</c:f>
              <c:strCache>
                <c:ptCount val="3"/>
                <c:pt idx="0">
                  <c:v>Sakib</c:v>
                </c:pt>
                <c:pt idx="1">
                  <c:v>Tamim</c:v>
                </c:pt>
                <c:pt idx="2">
                  <c:v>Mushfiq</c:v>
                </c:pt>
              </c:strCache>
            </c:strRef>
          </c:cat>
          <c:val>
            <c:numRef>
              <c:f>'Graph chart'!$F$4:$H$4</c:f>
              <c:numCache>
                <c:formatCode>General</c:formatCode>
                <c:ptCount val="3"/>
                <c:pt idx="0">
                  <c:v>950</c:v>
                </c:pt>
                <c:pt idx="1">
                  <c:v>850</c:v>
                </c:pt>
                <c:pt idx="2">
                  <c:v>780</c:v>
                </c:pt>
              </c:numCache>
            </c:numRef>
          </c:val>
        </c:ser>
        <c:ser>
          <c:idx val="1"/>
          <c:order val="1"/>
          <c:tx>
            <c:strRef>
              <c:f>'Graph chart'!$E$5</c:f>
              <c:strCache>
                <c:ptCount val="1"/>
                <c:pt idx="0">
                  <c:v>Office league</c:v>
                </c:pt>
              </c:strCache>
            </c:strRef>
          </c:tx>
          <c:spPr>
            <a:blipFill>
              <a:blip xmlns:r="http://schemas.openxmlformats.org/officeDocument/2006/relationships" r:embed="rId1"/>
              <a:tile tx="0" ty="0" sx="100000" sy="100000" flip="none" algn="tl"/>
            </a:blip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'Graph chart'!$F$3:$H$3</c:f>
              <c:strCache>
                <c:ptCount val="3"/>
                <c:pt idx="0">
                  <c:v>Sakib</c:v>
                </c:pt>
                <c:pt idx="1">
                  <c:v>Tamim</c:v>
                </c:pt>
                <c:pt idx="2">
                  <c:v>Mushfiq</c:v>
                </c:pt>
              </c:strCache>
            </c:strRef>
          </c:cat>
          <c:val>
            <c:numRef>
              <c:f>'Graph chart'!$F$5:$H$5</c:f>
              <c:numCache>
                <c:formatCode>General</c:formatCode>
                <c:ptCount val="3"/>
                <c:pt idx="0">
                  <c:v>750</c:v>
                </c:pt>
                <c:pt idx="1">
                  <c:v>1000</c:v>
                </c:pt>
                <c:pt idx="2">
                  <c:v>820</c:v>
                </c:pt>
              </c:numCache>
            </c:numRef>
          </c:val>
        </c:ser>
        <c:ser>
          <c:idx val="2"/>
          <c:order val="2"/>
          <c:tx>
            <c:strRef>
              <c:f>'Graph chart'!$E$6</c:f>
              <c:strCache>
                <c:ptCount val="1"/>
                <c:pt idx="0">
                  <c:v>Premeer League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'Graph chart'!$F$3:$H$3</c:f>
              <c:strCache>
                <c:ptCount val="3"/>
                <c:pt idx="0">
                  <c:v>Sakib</c:v>
                </c:pt>
                <c:pt idx="1">
                  <c:v>Tamim</c:v>
                </c:pt>
                <c:pt idx="2">
                  <c:v>Mushfiq</c:v>
                </c:pt>
              </c:strCache>
            </c:strRef>
          </c:cat>
          <c:val>
            <c:numRef>
              <c:f>'Graph chart'!$F$6:$H$6</c:f>
              <c:numCache>
                <c:formatCode>General</c:formatCode>
                <c:ptCount val="3"/>
                <c:pt idx="0">
                  <c:v>800</c:v>
                </c:pt>
                <c:pt idx="1">
                  <c:v>780</c:v>
                </c:pt>
                <c:pt idx="2">
                  <c:v>990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335616"/>
        <c:axId val="186337152"/>
      </c:barChart>
      <c:catAx>
        <c:axId val="186335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86337152"/>
        <c:crosses val="autoZero"/>
        <c:auto val="1"/>
        <c:lblAlgn val="ctr"/>
        <c:lblOffset val="100"/>
        <c:noMultiLvlLbl val="0"/>
      </c:catAx>
      <c:valAx>
        <c:axId val="186337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335616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solidFill>
          <a:srgbClr val="00B050"/>
        </a:solidFill>
      </c:spPr>
    </c:plotArea>
    <c:legend>
      <c:legendPos val="r"/>
      <c:layout>
        <c:manualLayout>
          <c:xMode val="edge"/>
          <c:yMode val="edge"/>
          <c:x val="0.74666688538932624"/>
          <c:y val="0.41609069699620882"/>
          <c:w val="0.23111089238845145"/>
          <c:h val="0.28355898221055703"/>
        </c:manualLayout>
      </c:layout>
      <c:overlay val="0"/>
    </c:legend>
    <c:plotVisOnly val="1"/>
    <c:dispBlanksAs val="gap"/>
    <c:showDLblsOverMax val="0"/>
  </c:chart>
  <c:spPr>
    <a:solidFill>
      <a:srgbClr val="00B0F0"/>
    </a:solidFill>
    <a:effectLst>
      <a:glow rad="139700">
        <a:schemeClr val="accent2">
          <a:satMod val="175000"/>
          <a:alpha val="40000"/>
        </a:schemeClr>
      </a:glow>
    </a:effectLst>
  </c:spPr>
  <c:printSettings>
    <c:headerFooter/>
    <c:pageMargins b="0.75" l="0.7" r="0.7" t="0.75" header="0.3" footer="0.3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93285214348207"/>
          <c:y val="7.4548702245552642E-2"/>
          <c:w val="0.58535761154855648"/>
          <c:h val="0.8326195683872849"/>
        </c:manualLayout>
      </c:layout>
      <c:lineChart>
        <c:grouping val="stacked"/>
        <c:varyColors val="0"/>
        <c:ser>
          <c:idx val="0"/>
          <c:order val="0"/>
          <c:tx>
            <c:strRef>
              <c:f>'Graph chart'!$E$33</c:f>
              <c:strCache>
                <c:ptCount val="1"/>
                <c:pt idx="0">
                  <c:v>National League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'Graph chart'!$F$32:$H$32</c:f>
              <c:strCache>
                <c:ptCount val="3"/>
                <c:pt idx="0">
                  <c:v>Sakib</c:v>
                </c:pt>
                <c:pt idx="1">
                  <c:v>Tamim</c:v>
                </c:pt>
                <c:pt idx="2">
                  <c:v>Mushfiq</c:v>
                </c:pt>
              </c:strCache>
            </c:strRef>
          </c:cat>
          <c:val>
            <c:numRef>
              <c:f>'Graph chart'!$F$33:$H$33</c:f>
              <c:numCache>
                <c:formatCode>General</c:formatCode>
                <c:ptCount val="3"/>
                <c:pt idx="0">
                  <c:v>950</c:v>
                </c:pt>
                <c:pt idx="1">
                  <c:v>850</c:v>
                </c:pt>
                <c:pt idx="2">
                  <c:v>780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'Graph chart'!$E$34</c:f>
              <c:strCache>
                <c:ptCount val="1"/>
                <c:pt idx="0">
                  <c:v>Office league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'Graph chart'!$F$32:$H$32</c:f>
              <c:strCache>
                <c:ptCount val="3"/>
                <c:pt idx="0">
                  <c:v>Sakib</c:v>
                </c:pt>
                <c:pt idx="1">
                  <c:v>Tamim</c:v>
                </c:pt>
                <c:pt idx="2">
                  <c:v>Mushfiq</c:v>
                </c:pt>
              </c:strCache>
            </c:strRef>
          </c:cat>
          <c:val>
            <c:numRef>
              <c:f>'Graph chart'!$F$34:$H$34</c:f>
              <c:numCache>
                <c:formatCode>General</c:formatCode>
                <c:ptCount val="3"/>
                <c:pt idx="0">
                  <c:v>750</c:v>
                </c:pt>
                <c:pt idx="1">
                  <c:v>1000</c:v>
                </c:pt>
                <c:pt idx="2">
                  <c:v>820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'Graph chart'!$E$35</c:f>
              <c:strCache>
                <c:ptCount val="1"/>
                <c:pt idx="0">
                  <c:v>Premeer League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'Graph chart'!$F$32:$H$32</c:f>
              <c:strCache>
                <c:ptCount val="3"/>
                <c:pt idx="0">
                  <c:v>Sakib</c:v>
                </c:pt>
                <c:pt idx="1">
                  <c:v>Tamim</c:v>
                </c:pt>
                <c:pt idx="2">
                  <c:v>Mushfiq</c:v>
                </c:pt>
              </c:strCache>
            </c:strRef>
          </c:cat>
          <c:val>
            <c:numRef>
              <c:f>'Graph chart'!$F$35:$H$35</c:f>
              <c:numCache>
                <c:formatCode>General</c:formatCode>
                <c:ptCount val="3"/>
                <c:pt idx="0">
                  <c:v>800</c:v>
                </c:pt>
                <c:pt idx="1">
                  <c:v>780</c:v>
                </c:pt>
                <c:pt idx="2">
                  <c:v>990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370688"/>
        <c:axId val="186380672"/>
      </c:lineChart>
      <c:catAx>
        <c:axId val="186370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86380672"/>
        <c:crosses val="autoZero"/>
        <c:auto val="1"/>
        <c:lblAlgn val="ctr"/>
        <c:lblOffset val="100"/>
        <c:noMultiLvlLbl val="0"/>
      </c:catAx>
      <c:valAx>
        <c:axId val="186380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370688"/>
        <c:crosses val="autoZero"/>
        <c:crossBetween val="between"/>
      </c:valAx>
      <c:spPr>
        <a:solidFill>
          <a:schemeClr val="accent1"/>
        </a:solidFill>
        <a:ln w="25400" cap="flat" cmpd="sng" algn="ctr">
          <a:solidFill>
            <a:schemeClr val="accent1">
              <a:shade val="50000"/>
            </a:schemeClr>
          </a:solidFill>
          <a:prstDash val="solid"/>
        </a:ln>
        <a:effectLst/>
      </c:spPr>
    </c:plotArea>
    <c:legend>
      <c:legendPos val="r"/>
      <c:layout/>
      <c:overlay val="0"/>
    </c:legend>
    <c:plotVisOnly val="1"/>
    <c:dispBlanksAs val="zero"/>
    <c:showDLblsOverMax val="0"/>
  </c:chart>
  <c:spPr>
    <a:solidFill>
      <a:schemeClr val="bg2">
        <a:lumMod val="5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241789</xdr:colOff>
      <xdr:row>9</xdr:row>
      <xdr:rowOff>181707</xdr:rowOff>
    </xdr:from>
    <xdr:to>
      <xdr:col>7</xdr:col>
      <xdr:colOff>1033096</xdr:colOff>
      <xdr:row>24</xdr:row>
      <xdr:rowOff>67407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146536</xdr:colOff>
      <xdr:row>38</xdr:row>
      <xdr:rowOff>49822</xdr:rowOff>
    </xdr:from>
    <xdr:to>
      <xdr:col>7</xdr:col>
      <xdr:colOff>937843</xdr:colOff>
      <xdr:row>52</xdr:row>
      <xdr:rowOff>126022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0.37821</cdr:x>
      <cdr:y>0</cdr:y>
    </cdr:from>
    <cdr:to>
      <cdr:x>0.59135</cdr:x>
      <cdr:y>0.11752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29163" y="0"/>
          <a:ext cx="974476" cy="3223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Cricket</a:t>
          </a:r>
          <a:r>
            <a:rPr lang="en-US" sz="1100" baseline="0"/>
            <a:t> Team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41"/>
  <sheetViews>
    <sheetView topLeftCell="A13" workbookViewId="0">
      <selection activeCell="K33" sqref="K33"/>
    </sheetView>
  </sheetViews>
  <sheetFormatPr defaultRowHeight="15" x14ac:dyDescent="0.25"/>
  <cols>
    <col min="3" max="3" width="21.140625" customWidth="1"/>
    <col min="4" max="4" width="17.5703125" customWidth="1"/>
    <col min="5" max="5" width="15.7109375" customWidth="1"/>
    <col min="6" max="6" width="17" customWidth="1"/>
    <col min="7" max="7" width="16.7109375" customWidth="1"/>
    <col min="8" max="8" width="14.85546875" customWidth="1"/>
    <col min="9" max="9" width="17.42578125" customWidth="1"/>
  </cols>
  <sheetData>
    <row r="7" spans="3:9" ht="26.25" x14ac:dyDescent="0.4">
      <c r="C7" s="26" t="s">
        <v>0</v>
      </c>
      <c r="D7" s="26"/>
      <c r="E7" s="26"/>
      <c r="F7" s="26"/>
      <c r="G7" s="26"/>
      <c r="H7" s="26"/>
      <c r="I7" s="26"/>
    </row>
    <row r="8" spans="3:9" x14ac:dyDescent="0.25"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</row>
    <row r="9" spans="3:9" x14ac:dyDescent="0.25">
      <c r="C9" s="2" t="s">
        <v>8</v>
      </c>
      <c r="D9" s="2">
        <v>5000</v>
      </c>
      <c r="E9" s="2">
        <v>7</v>
      </c>
      <c r="F9" s="3">
        <f>SUM(D9*E9)</f>
        <v>35000</v>
      </c>
      <c r="G9" s="4">
        <v>45000</v>
      </c>
      <c r="H9" s="3">
        <f>SUM(G9*7%)</f>
        <v>3150.0000000000005</v>
      </c>
      <c r="I9" s="5">
        <f>SUM(G9-F9-H9)</f>
        <v>6850</v>
      </c>
    </row>
    <row r="10" spans="3:9" x14ac:dyDescent="0.25">
      <c r="C10" s="2" t="s">
        <v>9</v>
      </c>
      <c r="D10" s="2">
        <v>3500</v>
      </c>
      <c r="E10" s="2">
        <v>6</v>
      </c>
      <c r="F10" s="3">
        <f t="shared" ref="F10:F14" si="0">SUM(D10*E10)</f>
        <v>21000</v>
      </c>
      <c r="G10" s="4">
        <v>21000</v>
      </c>
      <c r="H10" s="3">
        <f t="shared" ref="H10:H14" si="1">SUM(G10*7%)</f>
        <v>1470.0000000000002</v>
      </c>
      <c r="I10" s="5">
        <f t="shared" ref="I10:I14" si="2">SUM(G10-F10-H10)</f>
        <v>-1470.0000000000002</v>
      </c>
    </row>
    <row r="11" spans="3:9" x14ac:dyDescent="0.25">
      <c r="C11" s="2" t="s">
        <v>10</v>
      </c>
      <c r="D11" s="2">
        <v>2500</v>
      </c>
      <c r="E11" s="2">
        <v>7</v>
      </c>
      <c r="F11" s="3">
        <f t="shared" si="0"/>
        <v>17500</v>
      </c>
      <c r="G11" s="4">
        <v>21000</v>
      </c>
      <c r="H11" s="3">
        <f t="shared" si="1"/>
        <v>1470.0000000000002</v>
      </c>
      <c r="I11" s="5">
        <f t="shared" si="2"/>
        <v>2029.9999999999998</v>
      </c>
    </row>
    <row r="12" spans="3:9" x14ac:dyDescent="0.25">
      <c r="C12" s="2" t="s">
        <v>11</v>
      </c>
      <c r="D12" s="2">
        <v>4000</v>
      </c>
      <c r="E12" s="2">
        <v>4</v>
      </c>
      <c r="F12" s="3">
        <f t="shared" si="0"/>
        <v>16000</v>
      </c>
      <c r="G12" s="4">
        <v>20000</v>
      </c>
      <c r="H12" s="3">
        <f t="shared" si="1"/>
        <v>1400.0000000000002</v>
      </c>
      <c r="I12" s="5">
        <f t="shared" si="2"/>
        <v>2600</v>
      </c>
    </row>
    <row r="13" spans="3:9" x14ac:dyDescent="0.25">
      <c r="C13" s="2" t="s">
        <v>12</v>
      </c>
      <c r="D13" s="2">
        <v>2000</v>
      </c>
      <c r="E13" s="2">
        <v>8</v>
      </c>
      <c r="F13" s="3">
        <f t="shared" si="0"/>
        <v>16000</v>
      </c>
      <c r="G13" s="4">
        <v>19000</v>
      </c>
      <c r="H13" s="3">
        <f t="shared" si="1"/>
        <v>1330.0000000000002</v>
      </c>
      <c r="I13" s="5">
        <f t="shared" si="2"/>
        <v>1669.9999999999998</v>
      </c>
    </row>
    <row r="14" spans="3:9" x14ac:dyDescent="0.25">
      <c r="C14" s="2" t="s">
        <v>13</v>
      </c>
      <c r="D14" s="2">
        <v>500</v>
      </c>
      <c r="E14" s="2">
        <v>30</v>
      </c>
      <c r="F14" s="3">
        <f t="shared" si="0"/>
        <v>15000</v>
      </c>
      <c r="G14" s="4">
        <v>17400</v>
      </c>
      <c r="H14" s="3">
        <f t="shared" si="1"/>
        <v>1218.0000000000002</v>
      </c>
      <c r="I14" s="5">
        <f t="shared" si="2"/>
        <v>1181.9999999999998</v>
      </c>
    </row>
    <row r="15" spans="3:9" x14ac:dyDescent="0.25">
      <c r="C15" s="6"/>
      <c r="D15" s="6"/>
      <c r="E15" s="6"/>
      <c r="F15" s="6"/>
      <c r="G15" s="6"/>
      <c r="H15" s="6"/>
      <c r="I15" s="7">
        <f>SUM(I9:I14)</f>
        <v>12862</v>
      </c>
    </row>
    <row r="19" spans="3:10" x14ac:dyDescent="0.25">
      <c r="C19" t="s">
        <v>14</v>
      </c>
    </row>
    <row r="20" spans="3:10" x14ac:dyDescent="0.25">
      <c r="C20" t="s">
        <v>15</v>
      </c>
    </row>
    <row r="21" spans="3:10" x14ac:dyDescent="0.25">
      <c r="C21" t="s">
        <v>16</v>
      </c>
    </row>
    <row r="27" spans="3:10" ht="26.25" x14ac:dyDescent="0.4">
      <c r="D27" s="26" t="s">
        <v>0</v>
      </c>
      <c r="E27" s="26"/>
      <c r="F27" s="26"/>
      <c r="G27" s="26"/>
      <c r="H27" s="26"/>
      <c r="I27" s="26"/>
      <c r="J27" s="26"/>
    </row>
    <row r="28" spans="3:10" x14ac:dyDescent="0.25"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1" t="s">
        <v>6</v>
      </c>
      <c r="J28" s="1" t="s">
        <v>7</v>
      </c>
    </row>
    <row r="29" spans="3:10" x14ac:dyDescent="0.25">
      <c r="D29" s="2" t="s">
        <v>8</v>
      </c>
      <c r="E29" s="2">
        <v>5000</v>
      </c>
      <c r="F29" s="2">
        <v>7</v>
      </c>
      <c r="G29" s="24">
        <f>SUM(E29*F29)</f>
        <v>35000</v>
      </c>
      <c r="H29" s="4">
        <v>45000</v>
      </c>
      <c r="I29" s="3">
        <f>SUM(H29*7%)</f>
        <v>3150.0000000000005</v>
      </c>
      <c r="J29" s="25">
        <f>SUM(H29-G29-I29)</f>
        <v>6850</v>
      </c>
    </row>
    <row r="30" spans="3:10" x14ac:dyDescent="0.25">
      <c r="D30" s="2" t="s">
        <v>9</v>
      </c>
      <c r="E30" s="2">
        <v>3500</v>
      </c>
      <c r="F30" s="2">
        <v>6</v>
      </c>
      <c r="G30" s="24">
        <f t="shared" ref="G30:G34" si="3">SUM(E30*F30)</f>
        <v>21000</v>
      </c>
      <c r="H30" s="4">
        <v>21000</v>
      </c>
      <c r="I30" s="3">
        <f t="shared" ref="I30:I34" si="4">SUM(H30*7%)</f>
        <v>1470.0000000000002</v>
      </c>
      <c r="J30" s="25">
        <f t="shared" ref="J30:J34" si="5">SUM(H30-G30-I30)</f>
        <v>-1470.0000000000002</v>
      </c>
    </row>
    <row r="31" spans="3:10" x14ac:dyDescent="0.25">
      <c r="D31" s="2" t="s">
        <v>10</v>
      </c>
      <c r="E31" s="2">
        <v>2500</v>
      </c>
      <c r="F31" s="2">
        <v>7</v>
      </c>
      <c r="G31" s="24">
        <f t="shared" si="3"/>
        <v>17500</v>
      </c>
      <c r="H31" s="4">
        <v>21000</v>
      </c>
      <c r="I31" s="3">
        <f t="shared" si="4"/>
        <v>1470.0000000000002</v>
      </c>
      <c r="J31" s="25">
        <f t="shared" si="5"/>
        <v>2029.9999999999998</v>
      </c>
    </row>
    <row r="32" spans="3:10" x14ac:dyDescent="0.25">
      <c r="D32" s="2" t="s">
        <v>11</v>
      </c>
      <c r="E32" s="2">
        <v>4000</v>
      </c>
      <c r="F32" s="2">
        <v>4</v>
      </c>
      <c r="G32" s="24">
        <f t="shared" si="3"/>
        <v>16000</v>
      </c>
      <c r="H32" s="4">
        <v>20000</v>
      </c>
      <c r="I32" s="3">
        <f t="shared" si="4"/>
        <v>1400.0000000000002</v>
      </c>
      <c r="J32" s="25">
        <f t="shared" si="5"/>
        <v>2600</v>
      </c>
    </row>
    <row r="33" spans="4:10" x14ac:dyDescent="0.25">
      <c r="D33" s="2" t="s">
        <v>12</v>
      </c>
      <c r="E33" s="2">
        <v>2000</v>
      </c>
      <c r="F33" s="2">
        <v>8</v>
      </c>
      <c r="G33" s="24">
        <f t="shared" si="3"/>
        <v>16000</v>
      </c>
      <c r="H33" s="4">
        <v>19000</v>
      </c>
      <c r="I33" s="3">
        <f t="shared" si="4"/>
        <v>1330.0000000000002</v>
      </c>
      <c r="J33" s="25">
        <f t="shared" si="5"/>
        <v>1669.9999999999998</v>
      </c>
    </row>
    <row r="34" spans="4:10" x14ac:dyDescent="0.25">
      <c r="D34" s="2" t="s">
        <v>13</v>
      </c>
      <c r="E34" s="2">
        <v>500</v>
      </c>
      <c r="F34" s="2">
        <v>30</v>
      </c>
      <c r="G34" s="24">
        <f t="shared" si="3"/>
        <v>15000</v>
      </c>
      <c r="H34" s="4">
        <v>17400</v>
      </c>
      <c r="I34" s="3">
        <f t="shared" si="4"/>
        <v>1218.0000000000002</v>
      </c>
      <c r="J34" s="25">
        <f t="shared" si="5"/>
        <v>1181.9999999999998</v>
      </c>
    </row>
    <row r="35" spans="4:10" x14ac:dyDescent="0.25">
      <c r="D35" s="6"/>
      <c r="E35" s="6"/>
      <c r="F35" s="6"/>
      <c r="G35" s="6"/>
      <c r="H35" s="6"/>
      <c r="I35" s="6" t="s">
        <v>97</v>
      </c>
      <c r="J35" s="7">
        <f>SUM(J29:J34)</f>
        <v>12862</v>
      </c>
    </row>
    <row r="41" spans="4:10" x14ac:dyDescent="0.25">
      <c r="E41" s="8"/>
      <c r="F41" s="8"/>
    </row>
  </sheetData>
  <mergeCells count="2">
    <mergeCell ref="C7:I7"/>
    <mergeCell ref="D27:J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42"/>
  <sheetViews>
    <sheetView topLeftCell="B22" zoomScale="115" zoomScaleNormal="115" workbookViewId="0">
      <selection activeCell="L35" sqref="L35:L42"/>
    </sheetView>
  </sheetViews>
  <sheetFormatPr defaultRowHeight="15" x14ac:dyDescent="0.25"/>
  <cols>
    <col min="5" max="5" width="21.140625" customWidth="1"/>
    <col min="6" max="6" width="17.7109375" customWidth="1"/>
    <col min="7" max="7" width="14.85546875" customWidth="1"/>
    <col min="8" max="8" width="15.7109375" customWidth="1"/>
    <col min="9" max="9" width="15.5703125" customWidth="1"/>
    <col min="10" max="10" width="13.85546875" customWidth="1"/>
    <col min="11" max="11" width="17" customWidth="1"/>
    <col min="12" max="12" width="16.7109375" customWidth="1"/>
  </cols>
  <sheetData>
    <row r="13" spans="5:12" x14ac:dyDescent="0.25">
      <c r="E13" s="27" t="s">
        <v>17</v>
      </c>
      <c r="F13" s="28"/>
      <c r="G13" s="28"/>
      <c r="H13" s="28"/>
      <c r="I13" s="28"/>
      <c r="J13" s="28"/>
      <c r="K13" s="28"/>
      <c r="L13" s="29"/>
    </row>
    <row r="14" spans="5:12" x14ac:dyDescent="0.25">
      <c r="E14" s="9" t="s">
        <v>18</v>
      </c>
      <c r="F14" s="9" t="s">
        <v>19</v>
      </c>
      <c r="G14" s="9" t="s">
        <v>20</v>
      </c>
      <c r="H14" s="9" t="s">
        <v>21</v>
      </c>
      <c r="I14" s="9" t="s">
        <v>22</v>
      </c>
      <c r="J14" s="9" t="s">
        <v>23</v>
      </c>
      <c r="K14" s="9" t="s">
        <v>24</v>
      </c>
      <c r="L14" s="9" t="s">
        <v>25</v>
      </c>
    </row>
    <row r="15" spans="5:12" x14ac:dyDescent="0.25">
      <c r="E15" s="10" t="s">
        <v>26</v>
      </c>
      <c r="F15" s="10" t="s">
        <v>27</v>
      </c>
      <c r="G15" s="10">
        <v>35000</v>
      </c>
      <c r="H15" s="7">
        <f t="shared" ref="H15:H22" si="0">IF(G15&gt;=16000,G15*40%,IF(G15&lt;=16000,G15*45%))</f>
        <v>14000</v>
      </c>
      <c r="I15" s="7">
        <v>1500</v>
      </c>
      <c r="J15" s="11">
        <f>SUM(G15+H15+I15)</f>
        <v>50500</v>
      </c>
      <c r="K15" s="7">
        <f>SUM(J15*10%)</f>
        <v>5050</v>
      </c>
      <c r="L15" s="12">
        <f>SUM(J15-K15)</f>
        <v>45450</v>
      </c>
    </row>
    <row r="16" spans="5:12" x14ac:dyDescent="0.25">
      <c r="E16" s="10" t="s">
        <v>28</v>
      </c>
      <c r="F16" s="10" t="s">
        <v>29</v>
      </c>
      <c r="G16" s="10">
        <v>22000</v>
      </c>
      <c r="H16" s="7">
        <f t="shared" si="0"/>
        <v>8800</v>
      </c>
      <c r="I16" s="7">
        <v>1500</v>
      </c>
      <c r="J16" s="11">
        <f t="shared" ref="J16:J22" si="1">SUM(G16+H16+I16)</f>
        <v>32300</v>
      </c>
      <c r="K16" s="7">
        <f t="shared" ref="K16:K22" si="2">SUM(J16*10%)</f>
        <v>3230</v>
      </c>
      <c r="L16" s="12">
        <f t="shared" ref="L16:L22" si="3">SUM(J16-K16)</f>
        <v>29070</v>
      </c>
    </row>
    <row r="17" spans="5:12" x14ac:dyDescent="0.25">
      <c r="E17" s="10" t="s">
        <v>30</v>
      </c>
      <c r="F17" s="10" t="s">
        <v>31</v>
      </c>
      <c r="G17" s="10">
        <v>16000</v>
      </c>
      <c r="H17" s="7">
        <f t="shared" si="0"/>
        <v>6400</v>
      </c>
      <c r="I17" s="7">
        <v>1500</v>
      </c>
      <c r="J17" s="11">
        <f t="shared" si="1"/>
        <v>23900</v>
      </c>
      <c r="K17" s="7">
        <f t="shared" si="2"/>
        <v>2390</v>
      </c>
      <c r="L17" s="12">
        <f t="shared" si="3"/>
        <v>21510</v>
      </c>
    </row>
    <row r="18" spans="5:12" x14ac:dyDescent="0.25">
      <c r="E18" s="10" t="s">
        <v>32</v>
      </c>
      <c r="F18" s="10" t="s">
        <v>33</v>
      </c>
      <c r="G18" s="10">
        <v>12500</v>
      </c>
      <c r="H18" s="7">
        <f t="shared" si="0"/>
        <v>5625</v>
      </c>
      <c r="I18" s="7">
        <v>1500</v>
      </c>
      <c r="J18" s="11">
        <f t="shared" si="1"/>
        <v>19625</v>
      </c>
      <c r="K18" s="7">
        <f t="shared" si="2"/>
        <v>1962.5</v>
      </c>
      <c r="L18" s="12">
        <f t="shared" si="3"/>
        <v>17662.5</v>
      </c>
    </row>
    <row r="19" spans="5:12" x14ac:dyDescent="0.25">
      <c r="E19" s="10" t="s">
        <v>34</v>
      </c>
      <c r="F19" s="10" t="s">
        <v>35</v>
      </c>
      <c r="G19" s="10">
        <v>11000</v>
      </c>
      <c r="H19" s="7">
        <f t="shared" si="0"/>
        <v>4950</v>
      </c>
      <c r="I19" s="7">
        <v>1500</v>
      </c>
      <c r="J19" s="11">
        <f t="shared" si="1"/>
        <v>17450</v>
      </c>
      <c r="K19" s="7">
        <f t="shared" si="2"/>
        <v>1745</v>
      </c>
      <c r="L19" s="12">
        <f t="shared" si="3"/>
        <v>15705</v>
      </c>
    </row>
    <row r="20" spans="5:12" x14ac:dyDescent="0.25">
      <c r="E20" s="10" t="s">
        <v>36</v>
      </c>
      <c r="F20" s="10" t="s">
        <v>37</v>
      </c>
      <c r="G20" s="10">
        <v>8500</v>
      </c>
      <c r="H20" s="7">
        <f t="shared" si="0"/>
        <v>3825</v>
      </c>
      <c r="I20" s="7">
        <v>1500</v>
      </c>
      <c r="J20" s="11">
        <f t="shared" si="1"/>
        <v>13825</v>
      </c>
      <c r="K20" s="7">
        <f t="shared" si="2"/>
        <v>1382.5</v>
      </c>
      <c r="L20" s="12">
        <f t="shared" si="3"/>
        <v>12442.5</v>
      </c>
    </row>
    <row r="21" spans="5:12" x14ac:dyDescent="0.25">
      <c r="E21" s="10" t="s">
        <v>38</v>
      </c>
      <c r="F21" s="10" t="s">
        <v>39</v>
      </c>
      <c r="G21" s="10">
        <v>8200</v>
      </c>
      <c r="H21" s="7">
        <f t="shared" si="0"/>
        <v>3690</v>
      </c>
      <c r="I21" s="7">
        <v>1500</v>
      </c>
      <c r="J21" s="11">
        <f t="shared" si="1"/>
        <v>13390</v>
      </c>
      <c r="K21" s="7">
        <f t="shared" si="2"/>
        <v>1339</v>
      </c>
      <c r="L21" s="12">
        <f t="shared" si="3"/>
        <v>12051</v>
      </c>
    </row>
    <row r="22" spans="5:12" x14ac:dyDescent="0.25">
      <c r="E22" s="10" t="s">
        <v>40</v>
      </c>
      <c r="F22" s="10" t="s">
        <v>41</v>
      </c>
      <c r="G22" s="10">
        <v>8000</v>
      </c>
      <c r="H22" s="7">
        <f t="shared" si="0"/>
        <v>3600</v>
      </c>
      <c r="I22" s="7">
        <v>1500</v>
      </c>
      <c r="J22" s="11">
        <f t="shared" si="1"/>
        <v>13100</v>
      </c>
      <c r="K22" s="7">
        <f t="shared" si="2"/>
        <v>1310</v>
      </c>
      <c r="L22" s="12">
        <f t="shared" si="3"/>
        <v>11790</v>
      </c>
    </row>
    <row r="24" spans="5:12" x14ac:dyDescent="0.25">
      <c r="F24" t="s">
        <v>42</v>
      </c>
    </row>
    <row r="27" spans="5:12" x14ac:dyDescent="0.25">
      <c r="E27" t="s">
        <v>14</v>
      </c>
    </row>
    <row r="28" spans="5:12" x14ac:dyDescent="0.25">
      <c r="F28" t="s">
        <v>43</v>
      </c>
    </row>
    <row r="29" spans="5:12" x14ac:dyDescent="0.25">
      <c r="F29" t="s">
        <v>44</v>
      </c>
    </row>
    <row r="30" spans="5:12" x14ac:dyDescent="0.25">
      <c r="F30" t="s">
        <v>45</v>
      </c>
    </row>
    <row r="31" spans="5:12" x14ac:dyDescent="0.25">
      <c r="F31" t="s">
        <v>46</v>
      </c>
    </row>
    <row r="33" spans="5:12" x14ac:dyDescent="0.25">
      <c r="E33" s="30" t="s">
        <v>17</v>
      </c>
      <c r="F33" s="30"/>
      <c r="G33" s="30"/>
      <c r="H33" s="30"/>
      <c r="I33" s="30"/>
      <c r="J33" s="30"/>
      <c r="K33" s="30"/>
      <c r="L33" s="30"/>
    </row>
    <row r="34" spans="5:12" x14ac:dyDescent="0.25">
      <c r="E34" s="2" t="s">
        <v>18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25</v>
      </c>
    </row>
    <row r="35" spans="5:12" x14ac:dyDescent="0.25">
      <c r="E35" s="2" t="s">
        <v>26</v>
      </c>
      <c r="F35" s="2" t="s">
        <v>27</v>
      </c>
      <c r="G35" s="2">
        <v>35000</v>
      </c>
      <c r="H35" s="19">
        <f>IF(G35&gt;=16000,G35*40%,IF(G35&lt;16000,G35*45%))</f>
        <v>14000</v>
      </c>
      <c r="I35" s="2">
        <v>1500</v>
      </c>
      <c r="J35" s="19">
        <f>SUM(G35+H35+I35)</f>
        <v>50500</v>
      </c>
      <c r="K35" s="2">
        <f>SUM(J35*10%)</f>
        <v>5050</v>
      </c>
      <c r="L35" s="19">
        <f>SUM(J35-K35)</f>
        <v>45450</v>
      </c>
    </row>
    <row r="36" spans="5:12" x14ac:dyDescent="0.25">
      <c r="E36" s="2" t="s">
        <v>28</v>
      </c>
      <c r="F36" s="2" t="s">
        <v>29</v>
      </c>
      <c r="G36" s="2">
        <v>22000</v>
      </c>
      <c r="H36" s="19">
        <f t="shared" ref="H36:H42" si="4">IF(G36&gt;=16000,G36*40%,IF(G36&lt;16000,G36*45%))</f>
        <v>8800</v>
      </c>
      <c r="I36" s="2">
        <v>1500</v>
      </c>
      <c r="J36" s="19">
        <f t="shared" ref="J36:J42" si="5">SUM(G36+H36+I36)</f>
        <v>32300</v>
      </c>
      <c r="K36" s="23">
        <f t="shared" ref="K36:K42" si="6">SUM(J36*10%)</f>
        <v>3230</v>
      </c>
      <c r="L36" s="19">
        <f t="shared" ref="L36:L42" si="7">SUM(J36-K36)</f>
        <v>29070</v>
      </c>
    </row>
    <row r="37" spans="5:12" x14ac:dyDescent="0.25">
      <c r="E37" s="2" t="s">
        <v>30</v>
      </c>
      <c r="F37" s="2" t="s">
        <v>31</v>
      </c>
      <c r="G37" s="2">
        <v>16000</v>
      </c>
      <c r="H37" s="19">
        <f t="shared" si="4"/>
        <v>6400</v>
      </c>
      <c r="I37" s="2">
        <v>1500</v>
      </c>
      <c r="J37" s="19">
        <f t="shared" si="5"/>
        <v>23900</v>
      </c>
      <c r="K37" s="23">
        <f t="shared" si="6"/>
        <v>2390</v>
      </c>
      <c r="L37" s="19">
        <f t="shared" si="7"/>
        <v>21510</v>
      </c>
    </row>
    <row r="38" spans="5:12" x14ac:dyDescent="0.25">
      <c r="E38" s="2" t="s">
        <v>32</v>
      </c>
      <c r="F38" s="2" t="s">
        <v>33</v>
      </c>
      <c r="G38" s="2">
        <v>12500</v>
      </c>
      <c r="H38" s="19">
        <f t="shared" si="4"/>
        <v>5625</v>
      </c>
      <c r="I38" s="2">
        <v>1500</v>
      </c>
      <c r="J38" s="19">
        <f t="shared" si="5"/>
        <v>19625</v>
      </c>
      <c r="K38" s="23">
        <f t="shared" si="6"/>
        <v>1962.5</v>
      </c>
      <c r="L38" s="19">
        <f t="shared" si="7"/>
        <v>17662.5</v>
      </c>
    </row>
    <row r="39" spans="5:12" x14ac:dyDescent="0.25">
      <c r="E39" s="2" t="s">
        <v>34</v>
      </c>
      <c r="F39" s="2" t="s">
        <v>35</v>
      </c>
      <c r="G39" s="2">
        <v>11000</v>
      </c>
      <c r="H39" s="19">
        <f t="shared" si="4"/>
        <v>4950</v>
      </c>
      <c r="I39" s="2">
        <v>1500</v>
      </c>
      <c r="J39" s="19">
        <f t="shared" si="5"/>
        <v>17450</v>
      </c>
      <c r="K39" s="23">
        <f t="shared" si="6"/>
        <v>1745</v>
      </c>
      <c r="L39" s="19">
        <f t="shared" si="7"/>
        <v>15705</v>
      </c>
    </row>
    <row r="40" spans="5:12" x14ac:dyDescent="0.25">
      <c r="E40" s="2" t="s">
        <v>36</v>
      </c>
      <c r="F40" s="2" t="s">
        <v>37</v>
      </c>
      <c r="G40" s="2">
        <v>8500</v>
      </c>
      <c r="H40" s="19">
        <f t="shared" si="4"/>
        <v>3825</v>
      </c>
      <c r="I40" s="2">
        <v>1500</v>
      </c>
      <c r="J40" s="19">
        <f t="shared" si="5"/>
        <v>13825</v>
      </c>
      <c r="K40" s="23">
        <f t="shared" si="6"/>
        <v>1382.5</v>
      </c>
      <c r="L40" s="19">
        <f t="shared" si="7"/>
        <v>12442.5</v>
      </c>
    </row>
    <row r="41" spans="5:12" x14ac:dyDescent="0.25">
      <c r="E41" s="2" t="s">
        <v>38</v>
      </c>
      <c r="F41" s="2" t="s">
        <v>39</v>
      </c>
      <c r="G41" s="2">
        <v>8200</v>
      </c>
      <c r="H41" s="19">
        <f t="shared" si="4"/>
        <v>3690</v>
      </c>
      <c r="I41" s="2">
        <v>1500</v>
      </c>
      <c r="J41" s="19">
        <f t="shared" si="5"/>
        <v>13390</v>
      </c>
      <c r="K41" s="23">
        <f t="shared" si="6"/>
        <v>1339</v>
      </c>
      <c r="L41" s="19">
        <f t="shared" si="7"/>
        <v>12051</v>
      </c>
    </row>
    <row r="42" spans="5:12" x14ac:dyDescent="0.25">
      <c r="E42" s="2" t="s">
        <v>40</v>
      </c>
      <c r="F42" s="2" t="s">
        <v>41</v>
      </c>
      <c r="G42" s="2">
        <v>8000</v>
      </c>
      <c r="H42" s="19">
        <f t="shared" si="4"/>
        <v>3600</v>
      </c>
      <c r="I42" s="2">
        <v>1500</v>
      </c>
      <c r="J42" s="19">
        <f t="shared" si="5"/>
        <v>13100</v>
      </c>
      <c r="K42" s="23">
        <f t="shared" si="6"/>
        <v>1310</v>
      </c>
      <c r="L42" s="19">
        <f t="shared" si="7"/>
        <v>11790</v>
      </c>
    </row>
  </sheetData>
  <mergeCells count="2">
    <mergeCell ref="E13:L13"/>
    <mergeCell ref="E33:L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2"/>
  <sheetViews>
    <sheetView zoomScaleNormal="100" workbookViewId="0">
      <selection activeCell="L10" sqref="L10:L16"/>
    </sheetView>
  </sheetViews>
  <sheetFormatPr defaultRowHeight="15" x14ac:dyDescent="0.25"/>
  <cols>
    <col min="1" max="1" width="17.5703125" customWidth="1"/>
    <col min="2" max="2" width="15.7109375" customWidth="1"/>
    <col min="3" max="3" width="16.140625" customWidth="1"/>
    <col min="4" max="4" width="18.85546875" customWidth="1"/>
    <col min="9" max="9" width="14.28515625" customWidth="1"/>
    <col min="10" max="10" width="10.85546875" customWidth="1"/>
    <col min="11" max="11" width="13.140625" customWidth="1"/>
    <col min="12" max="12" width="15.140625" customWidth="1"/>
  </cols>
  <sheetData>
    <row r="6" spans="1:12" x14ac:dyDescent="0.25">
      <c r="A6" s="31" t="s">
        <v>47</v>
      </c>
      <c r="B6" s="32"/>
      <c r="C6" s="32"/>
      <c r="D6" s="33"/>
    </row>
    <row r="7" spans="1:12" x14ac:dyDescent="0.25">
      <c r="A7" s="13" t="s">
        <v>18</v>
      </c>
      <c r="B7" s="13" t="s">
        <v>48</v>
      </c>
      <c r="C7" s="13" t="s">
        <v>49</v>
      </c>
      <c r="D7" s="13" t="s">
        <v>50</v>
      </c>
    </row>
    <row r="8" spans="1:12" x14ac:dyDescent="0.25">
      <c r="A8" s="13" t="s">
        <v>28</v>
      </c>
      <c r="B8" s="13">
        <v>7</v>
      </c>
      <c r="C8" s="13">
        <v>95</v>
      </c>
      <c r="D8" s="13">
        <f>IF(C8&lt;=100,C8*3,IF(C8&lt;=300,C8*5,IF(C8&lt;500,C8*6,IF(C8&gt;500,C8*8))))</f>
        <v>285</v>
      </c>
      <c r="I8" s="2" t="s">
        <v>58</v>
      </c>
      <c r="J8" s="2"/>
      <c r="K8" s="2"/>
      <c r="L8" s="2"/>
    </row>
    <row r="9" spans="1:12" x14ac:dyDescent="0.25">
      <c r="A9" s="13" t="s">
        <v>30</v>
      </c>
      <c r="B9" s="13">
        <v>15</v>
      </c>
      <c r="C9" s="13">
        <v>150</v>
      </c>
      <c r="D9" s="13">
        <f t="shared" ref="D9:D14" si="0">IF(C9&lt;=100,C9*3,IF(C9&lt;=300,C9*5,IF(C9&lt;500,C9*6,IF(C9&gt;500,C9*8))))</f>
        <v>750</v>
      </c>
      <c r="I9" s="2" t="s">
        <v>57</v>
      </c>
      <c r="J9" s="2" t="s">
        <v>59</v>
      </c>
      <c r="K9" s="2" t="s">
        <v>60</v>
      </c>
      <c r="L9" s="2" t="s">
        <v>50</v>
      </c>
    </row>
    <row r="10" spans="1:12" x14ac:dyDescent="0.25">
      <c r="A10" s="13" t="s">
        <v>32</v>
      </c>
      <c r="B10" s="13">
        <v>23</v>
      </c>
      <c r="C10" s="13">
        <v>260</v>
      </c>
      <c r="D10" s="13">
        <f t="shared" si="0"/>
        <v>1300</v>
      </c>
      <c r="I10" s="2" t="s">
        <v>28</v>
      </c>
      <c r="J10" s="2">
        <v>7</v>
      </c>
      <c r="K10" s="2">
        <v>95</v>
      </c>
      <c r="L10" s="19">
        <f>IF(K10&lt;=100,K10*3,IF(K10&lt;=300,K10*5,IF(K10&lt;=500,K10*6,IF(K10&gt;500,K10*8))))</f>
        <v>285</v>
      </c>
    </row>
    <row r="11" spans="1:12" x14ac:dyDescent="0.25">
      <c r="A11" s="13" t="s">
        <v>34</v>
      </c>
      <c r="B11" s="13">
        <v>31</v>
      </c>
      <c r="C11" s="13">
        <v>355</v>
      </c>
      <c r="D11" s="13">
        <f t="shared" si="0"/>
        <v>2130</v>
      </c>
      <c r="I11" s="2" t="s">
        <v>61</v>
      </c>
      <c r="J11" s="2">
        <v>15</v>
      </c>
      <c r="K11" s="2">
        <v>150</v>
      </c>
      <c r="L11" s="19">
        <f t="shared" ref="L11:L16" si="1">IF(K11&lt;=100,K11*3,IF(K11&lt;=300,K11*5,IF(K11&lt;=500,K11*6,IF(K11&gt;500,K11*8))))</f>
        <v>750</v>
      </c>
    </row>
    <row r="12" spans="1:12" x14ac:dyDescent="0.25">
      <c r="A12" s="13" t="s">
        <v>36</v>
      </c>
      <c r="B12" s="13">
        <v>39</v>
      </c>
      <c r="C12" s="13">
        <v>456</v>
      </c>
      <c r="D12" s="13">
        <f t="shared" si="0"/>
        <v>2736</v>
      </c>
      <c r="I12" s="2" t="s">
        <v>62</v>
      </c>
      <c r="J12" s="2">
        <v>23</v>
      </c>
      <c r="K12" s="2">
        <v>260</v>
      </c>
      <c r="L12" s="19">
        <f t="shared" si="1"/>
        <v>1300</v>
      </c>
    </row>
    <row r="13" spans="1:12" x14ac:dyDescent="0.25">
      <c r="A13" s="13" t="s">
        <v>38</v>
      </c>
      <c r="B13" s="13">
        <v>47</v>
      </c>
      <c r="C13" s="13">
        <v>555</v>
      </c>
      <c r="D13" s="13">
        <f t="shared" si="0"/>
        <v>4440</v>
      </c>
      <c r="I13" s="2" t="s">
        <v>63</v>
      </c>
      <c r="J13" s="2">
        <v>31</v>
      </c>
      <c r="K13" s="2">
        <v>355</v>
      </c>
      <c r="L13" s="19">
        <f t="shared" si="1"/>
        <v>2130</v>
      </c>
    </row>
    <row r="14" spans="1:12" x14ac:dyDescent="0.25">
      <c r="A14" s="13" t="s">
        <v>51</v>
      </c>
      <c r="B14" s="13">
        <v>55</v>
      </c>
      <c r="C14" s="13">
        <v>650</v>
      </c>
      <c r="D14" s="13">
        <f t="shared" si="0"/>
        <v>5200</v>
      </c>
      <c r="I14" s="2" t="s">
        <v>64</v>
      </c>
      <c r="J14" s="2">
        <v>39</v>
      </c>
      <c r="K14" s="2">
        <v>456</v>
      </c>
      <c r="L14" s="19">
        <f t="shared" si="1"/>
        <v>2736</v>
      </c>
    </row>
    <row r="15" spans="1:12" x14ac:dyDescent="0.25">
      <c r="I15" s="2" t="s">
        <v>38</v>
      </c>
      <c r="J15" s="2">
        <v>47</v>
      </c>
      <c r="K15" s="2">
        <v>555</v>
      </c>
      <c r="L15" s="19">
        <f t="shared" si="1"/>
        <v>4440</v>
      </c>
    </row>
    <row r="16" spans="1:12" x14ac:dyDescent="0.25">
      <c r="I16" s="2" t="s">
        <v>40</v>
      </c>
      <c r="J16" s="2">
        <v>55</v>
      </c>
      <c r="K16" s="2">
        <v>650</v>
      </c>
      <c r="L16" s="19">
        <f t="shared" si="1"/>
        <v>5200</v>
      </c>
    </row>
    <row r="17" spans="1:12" x14ac:dyDescent="0.25">
      <c r="I17" s="17"/>
      <c r="J17" s="17"/>
      <c r="K17" s="17"/>
      <c r="L17" s="17"/>
    </row>
    <row r="18" spans="1:12" x14ac:dyDescent="0.25">
      <c r="A18" t="s">
        <v>52</v>
      </c>
    </row>
    <row r="19" spans="1:12" x14ac:dyDescent="0.25">
      <c r="B19" t="s">
        <v>53</v>
      </c>
    </row>
    <row r="20" spans="1:12" x14ac:dyDescent="0.25">
      <c r="B20" t="s">
        <v>54</v>
      </c>
    </row>
    <row r="21" spans="1:12" x14ac:dyDescent="0.25">
      <c r="B21" t="s">
        <v>55</v>
      </c>
    </row>
    <row r="22" spans="1:12" x14ac:dyDescent="0.25">
      <c r="B22" t="s">
        <v>56</v>
      </c>
    </row>
  </sheetData>
  <mergeCells count="1">
    <mergeCell ref="A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G38"/>
  <sheetViews>
    <sheetView topLeftCell="A21" workbookViewId="0">
      <selection activeCell="I37" sqref="I37"/>
    </sheetView>
  </sheetViews>
  <sheetFormatPr defaultRowHeight="15" x14ac:dyDescent="0.25"/>
  <cols>
    <col min="1" max="1" width="24.85546875" customWidth="1"/>
    <col min="2" max="2" width="23.85546875" customWidth="1"/>
    <col min="3" max="3" width="10.7109375" hidden="1" customWidth="1"/>
    <col min="4" max="4" width="20.28515625" customWidth="1"/>
    <col min="5" max="5" width="21.5703125" customWidth="1"/>
    <col min="6" max="6" width="20.28515625" customWidth="1"/>
  </cols>
  <sheetData>
    <row r="11" spans="4:6" x14ac:dyDescent="0.25">
      <c r="D11" s="34" t="s">
        <v>65</v>
      </c>
      <c r="E11" s="34"/>
      <c r="F11" s="34"/>
    </row>
    <row r="12" spans="4:6" x14ac:dyDescent="0.25">
      <c r="D12" s="14" t="s">
        <v>18</v>
      </c>
      <c r="E12" s="14" t="s">
        <v>70</v>
      </c>
      <c r="F12" s="14" t="s">
        <v>71</v>
      </c>
    </row>
    <row r="13" spans="4:6" x14ac:dyDescent="0.25">
      <c r="D13" s="14" t="s">
        <v>72</v>
      </c>
      <c r="E13" s="14">
        <v>55000</v>
      </c>
      <c r="F13" s="14">
        <f t="shared" ref="F13:F20" si="0">IF(E13&gt;40000,E13*7%,IF(E13&gt;=20000,E13*5%,"none"))</f>
        <v>3850.0000000000005</v>
      </c>
    </row>
    <row r="14" spans="4:6" x14ac:dyDescent="0.25">
      <c r="D14" s="14" t="s">
        <v>66</v>
      </c>
      <c r="E14" s="14">
        <v>45000</v>
      </c>
      <c r="F14" s="14">
        <f t="shared" si="0"/>
        <v>3150.0000000000005</v>
      </c>
    </row>
    <row r="15" spans="4:6" x14ac:dyDescent="0.25">
      <c r="D15" s="14" t="s">
        <v>28</v>
      </c>
      <c r="E15" s="14">
        <v>35000</v>
      </c>
      <c r="F15" s="14">
        <f t="shared" si="0"/>
        <v>1750</v>
      </c>
    </row>
    <row r="16" spans="4:6" x14ac:dyDescent="0.25">
      <c r="D16" s="14" t="s">
        <v>67</v>
      </c>
      <c r="E16" s="14">
        <v>25000</v>
      </c>
      <c r="F16" s="14">
        <f t="shared" si="0"/>
        <v>1250</v>
      </c>
    </row>
    <row r="17" spans="1:7" x14ac:dyDescent="0.25">
      <c r="D17" s="14" t="s">
        <v>68</v>
      </c>
      <c r="E17" s="14">
        <v>65000</v>
      </c>
      <c r="F17" s="14">
        <f t="shared" si="0"/>
        <v>4550</v>
      </c>
    </row>
    <row r="18" spans="1:7" x14ac:dyDescent="0.25">
      <c r="D18" s="14" t="s">
        <v>32</v>
      </c>
      <c r="E18" s="14">
        <v>15000</v>
      </c>
      <c r="F18" s="14" t="str">
        <f t="shared" si="0"/>
        <v>none</v>
      </c>
    </row>
    <row r="19" spans="1:7" x14ac:dyDescent="0.25">
      <c r="D19" s="14" t="s">
        <v>69</v>
      </c>
      <c r="E19" s="14">
        <v>20000</v>
      </c>
      <c r="F19" s="14">
        <f t="shared" si="0"/>
        <v>1000</v>
      </c>
    </row>
    <row r="20" spans="1:7" x14ac:dyDescent="0.25">
      <c r="D20" s="14" t="s">
        <v>51</v>
      </c>
      <c r="E20" s="14">
        <v>30000</v>
      </c>
      <c r="F20" s="14">
        <f t="shared" si="0"/>
        <v>1500</v>
      </c>
    </row>
    <row r="23" spans="1:7" x14ac:dyDescent="0.25">
      <c r="B23" t="s">
        <v>52</v>
      </c>
    </row>
    <row r="25" spans="1:7" x14ac:dyDescent="0.25">
      <c r="B25" t="s">
        <v>73</v>
      </c>
    </row>
    <row r="26" spans="1:7" x14ac:dyDescent="0.25">
      <c r="B26" t="s">
        <v>74</v>
      </c>
    </row>
    <row r="27" spans="1:7" x14ac:dyDescent="0.25">
      <c r="B27" t="s">
        <v>75</v>
      </c>
    </row>
    <row r="28" spans="1:7" x14ac:dyDescent="0.25">
      <c r="E28" s="30" t="s">
        <v>65</v>
      </c>
      <c r="F28" s="30"/>
      <c r="G28" s="30"/>
    </row>
    <row r="29" spans="1:7" x14ac:dyDescent="0.25">
      <c r="A29" t="s">
        <v>76</v>
      </c>
      <c r="E29" s="2" t="s">
        <v>18</v>
      </c>
      <c r="F29" s="2" t="s">
        <v>70</v>
      </c>
      <c r="G29" s="2" t="s">
        <v>71</v>
      </c>
    </row>
    <row r="30" spans="1:7" x14ac:dyDescent="0.25">
      <c r="E30" s="2" t="s">
        <v>72</v>
      </c>
      <c r="F30" s="2">
        <v>55000</v>
      </c>
      <c r="G30" s="19">
        <f>IF(F30&gt;40000,F30*7%,IF(F30&gt;=20000,F30*5%,"None"))</f>
        <v>3850.0000000000005</v>
      </c>
    </row>
    <row r="31" spans="1:7" x14ac:dyDescent="0.25">
      <c r="E31" s="2" t="s">
        <v>66</v>
      </c>
      <c r="F31" s="2">
        <v>45000</v>
      </c>
      <c r="G31" s="19">
        <f t="shared" ref="G31:G37" si="1">IF(F31&gt;40000,F31*7%,IF(F31&gt;=20000,F31*5%,"None"))</f>
        <v>3150.0000000000005</v>
      </c>
    </row>
    <row r="32" spans="1:7" x14ac:dyDescent="0.25">
      <c r="E32" s="2" t="s">
        <v>28</v>
      </c>
      <c r="F32" s="2">
        <v>35000</v>
      </c>
      <c r="G32" s="19">
        <f t="shared" si="1"/>
        <v>1750</v>
      </c>
    </row>
    <row r="33" spans="5:7" x14ac:dyDescent="0.25">
      <c r="E33" s="2" t="s">
        <v>67</v>
      </c>
      <c r="F33" s="2">
        <v>25000</v>
      </c>
      <c r="G33" s="19">
        <f t="shared" si="1"/>
        <v>1250</v>
      </c>
    </row>
    <row r="34" spans="5:7" x14ac:dyDescent="0.25">
      <c r="E34" s="2" t="s">
        <v>68</v>
      </c>
      <c r="F34" s="2">
        <v>65000</v>
      </c>
      <c r="G34" s="19">
        <f t="shared" si="1"/>
        <v>4550</v>
      </c>
    </row>
    <row r="35" spans="5:7" x14ac:dyDescent="0.25">
      <c r="E35" s="2" t="s">
        <v>32</v>
      </c>
      <c r="F35" s="2">
        <v>15000</v>
      </c>
      <c r="G35" s="19" t="str">
        <f t="shared" si="1"/>
        <v>None</v>
      </c>
    </row>
    <row r="36" spans="5:7" x14ac:dyDescent="0.25">
      <c r="E36" s="2" t="s">
        <v>69</v>
      </c>
      <c r="F36" s="2">
        <v>20000</v>
      </c>
      <c r="G36" s="19">
        <f t="shared" si="1"/>
        <v>1000</v>
      </c>
    </row>
    <row r="37" spans="5:7" x14ac:dyDescent="0.25">
      <c r="E37" s="2" t="s">
        <v>51</v>
      </c>
      <c r="F37" s="2">
        <v>30000</v>
      </c>
      <c r="G37" s="19">
        <f t="shared" si="1"/>
        <v>1500</v>
      </c>
    </row>
    <row r="38" spans="5:7" x14ac:dyDescent="0.25">
      <c r="G38" s="19"/>
    </row>
  </sheetData>
  <mergeCells count="2">
    <mergeCell ref="D11:F11"/>
    <mergeCell ref="E28:G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5"/>
  <sheetViews>
    <sheetView topLeftCell="A37" zoomScale="130" zoomScaleNormal="130" workbookViewId="0">
      <selection activeCell="H37" sqref="H37"/>
    </sheetView>
  </sheetViews>
  <sheetFormatPr defaultRowHeight="15" x14ac:dyDescent="0.25"/>
  <cols>
    <col min="5" max="5" width="16.28515625" customWidth="1"/>
    <col min="6" max="6" width="20.85546875" customWidth="1"/>
    <col min="7" max="7" width="19.5703125" customWidth="1"/>
    <col min="8" max="8" width="16.7109375" customWidth="1"/>
  </cols>
  <sheetData>
    <row r="3" spans="5:8" x14ac:dyDescent="0.25">
      <c r="E3" s="2" t="s">
        <v>77</v>
      </c>
      <c r="F3" s="2" t="s">
        <v>78</v>
      </c>
      <c r="G3" s="2" t="s">
        <v>79</v>
      </c>
      <c r="H3" s="2" t="s">
        <v>80</v>
      </c>
    </row>
    <row r="4" spans="5:8" x14ac:dyDescent="0.25">
      <c r="E4" s="2" t="s">
        <v>81</v>
      </c>
      <c r="F4" s="2">
        <v>950</v>
      </c>
      <c r="G4" s="2">
        <v>850</v>
      </c>
      <c r="H4" s="2">
        <v>780</v>
      </c>
    </row>
    <row r="5" spans="5:8" x14ac:dyDescent="0.25">
      <c r="E5" s="2" t="s">
        <v>82</v>
      </c>
      <c r="F5" s="2">
        <v>750</v>
      </c>
      <c r="G5" s="2">
        <v>1000</v>
      </c>
      <c r="H5" s="2">
        <v>820</v>
      </c>
    </row>
    <row r="6" spans="5:8" x14ac:dyDescent="0.25">
      <c r="E6" s="2" t="s">
        <v>83</v>
      </c>
      <c r="F6" s="2">
        <v>800</v>
      </c>
      <c r="G6" s="2">
        <v>780</v>
      </c>
      <c r="H6" s="2">
        <v>990</v>
      </c>
    </row>
    <row r="32" spans="5:8" x14ac:dyDescent="0.25">
      <c r="E32" s="2" t="s">
        <v>77</v>
      </c>
      <c r="F32" s="2" t="s">
        <v>78</v>
      </c>
      <c r="G32" s="2" t="s">
        <v>79</v>
      </c>
      <c r="H32" s="2" t="s">
        <v>80</v>
      </c>
    </row>
    <row r="33" spans="5:8" x14ac:dyDescent="0.25">
      <c r="E33" s="2" t="s">
        <v>81</v>
      </c>
      <c r="F33" s="2">
        <v>950</v>
      </c>
      <c r="G33" s="2">
        <v>850</v>
      </c>
      <c r="H33" s="2">
        <v>780</v>
      </c>
    </row>
    <row r="34" spans="5:8" x14ac:dyDescent="0.25">
      <c r="E34" s="2" t="s">
        <v>82</v>
      </c>
      <c r="F34" s="2">
        <v>750</v>
      </c>
      <c r="G34" s="2">
        <v>1000</v>
      </c>
      <c r="H34" s="2">
        <v>820</v>
      </c>
    </row>
    <row r="35" spans="5:8" x14ac:dyDescent="0.25">
      <c r="E35" s="2" t="s">
        <v>83</v>
      </c>
      <c r="F35" s="2">
        <v>800</v>
      </c>
      <c r="G35" s="2">
        <v>780</v>
      </c>
      <c r="H35" s="2">
        <v>990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"/>
  <sheetViews>
    <sheetView topLeftCell="A22" zoomScale="115" zoomScaleNormal="115" workbookViewId="0">
      <selection activeCell="H27" sqref="H27:H34"/>
    </sheetView>
  </sheetViews>
  <sheetFormatPr defaultRowHeight="15" x14ac:dyDescent="0.25"/>
  <cols>
    <col min="1" max="1" width="17.5703125" customWidth="1"/>
    <col min="2" max="2" width="17.85546875" customWidth="1"/>
    <col min="3" max="3" width="13.140625" customWidth="1"/>
    <col min="4" max="4" width="12.140625" bestFit="1" customWidth="1"/>
    <col min="5" max="5" width="12.28515625" bestFit="1" customWidth="1"/>
    <col min="6" max="6" width="13.140625" bestFit="1" customWidth="1"/>
    <col min="7" max="7" width="15.7109375" bestFit="1" customWidth="1"/>
    <col min="8" max="8" width="13.7109375" customWidth="1"/>
  </cols>
  <sheetData>
    <row r="3" spans="1:8" x14ac:dyDescent="0.25">
      <c r="A3" s="35" t="s">
        <v>84</v>
      </c>
      <c r="B3" s="36"/>
      <c r="C3" s="36"/>
      <c r="D3" s="36"/>
      <c r="E3" s="36"/>
      <c r="F3" s="36"/>
      <c r="G3" s="36"/>
      <c r="H3" s="37"/>
    </row>
    <row r="4" spans="1:8" x14ac:dyDescent="0.25">
      <c r="A4" s="5" t="s">
        <v>18</v>
      </c>
      <c r="B4" s="5" t="s">
        <v>85</v>
      </c>
      <c r="C4" s="5" t="s">
        <v>86</v>
      </c>
      <c r="D4" s="5" t="s">
        <v>87</v>
      </c>
      <c r="E4" s="5" t="s">
        <v>88</v>
      </c>
      <c r="F4" s="5" t="s">
        <v>89</v>
      </c>
      <c r="G4" s="15" t="s">
        <v>90</v>
      </c>
      <c r="H4" s="16" t="s">
        <v>91</v>
      </c>
    </row>
    <row r="5" spans="1:8" x14ac:dyDescent="0.25">
      <c r="A5" s="5" t="s">
        <v>72</v>
      </c>
      <c r="B5" s="5">
        <v>80</v>
      </c>
      <c r="C5" s="5">
        <v>90</v>
      </c>
      <c r="D5" s="5">
        <v>80</v>
      </c>
      <c r="E5" s="5">
        <v>92</v>
      </c>
      <c r="F5" s="5">
        <v>88</v>
      </c>
      <c r="G5" s="15">
        <f>SUM(B5+C5+D5+E5+F5)</f>
        <v>430</v>
      </c>
      <c r="H5" s="16" t="str">
        <f t="shared" ref="H5:H12" si="0">IF(G5&gt;=400,"A+",IF(G5&gt;=350,"A",IF(G5&gt;=300,"A-",IF(G5&gt;=250,"B",IF(G5&lt;250,"C")))))</f>
        <v>A+</v>
      </c>
    </row>
    <row r="6" spans="1:8" x14ac:dyDescent="0.25">
      <c r="A6" s="5" t="s">
        <v>66</v>
      </c>
      <c r="B6" s="5">
        <v>75</v>
      </c>
      <c r="C6" s="5">
        <v>77</v>
      </c>
      <c r="D6" s="5">
        <v>70</v>
      </c>
      <c r="E6" s="5">
        <v>88</v>
      </c>
      <c r="F6" s="5">
        <v>75</v>
      </c>
      <c r="G6" s="15">
        <f t="shared" ref="G6:G12" si="1">SUM(B6+C6+D6+E6+F6)</f>
        <v>385</v>
      </c>
      <c r="H6" s="16" t="str">
        <f t="shared" si="0"/>
        <v>A</v>
      </c>
    </row>
    <row r="7" spans="1:8" x14ac:dyDescent="0.25">
      <c r="A7" s="5" t="s">
        <v>28</v>
      </c>
      <c r="B7" s="5">
        <v>88</v>
      </c>
      <c r="C7" s="5">
        <v>86</v>
      </c>
      <c r="D7" s="5">
        <v>85</v>
      </c>
      <c r="E7" s="5">
        <v>70</v>
      </c>
      <c r="F7" s="5">
        <v>55</v>
      </c>
      <c r="G7" s="15">
        <f t="shared" si="1"/>
        <v>384</v>
      </c>
      <c r="H7" s="16" t="str">
        <f t="shared" si="0"/>
        <v>A</v>
      </c>
    </row>
    <row r="8" spans="1:8" x14ac:dyDescent="0.25">
      <c r="A8" s="5" t="s">
        <v>67</v>
      </c>
      <c r="B8" s="5">
        <v>47</v>
      </c>
      <c r="C8" s="5">
        <v>55</v>
      </c>
      <c r="D8" s="5">
        <v>35</v>
      </c>
      <c r="E8" s="5">
        <v>59</v>
      </c>
      <c r="F8" s="5">
        <v>40</v>
      </c>
      <c r="G8" s="15">
        <f t="shared" si="1"/>
        <v>236</v>
      </c>
      <c r="H8" s="16" t="str">
        <f t="shared" si="0"/>
        <v>C</v>
      </c>
    </row>
    <row r="9" spans="1:8" x14ac:dyDescent="0.25">
      <c r="A9" s="5" t="s">
        <v>68</v>
      </c>
      <c r="B9" s="5">
        <v>69</v>
      </c>
      <c r="C9" s="5">
        <v>90</v>
      </c>
      <c r="D9" s="5">
        <v>65</v>
      </c>
      <c r="E9" s="5">
        <v>69</v>
      </c>
      <c r="F9" s="5">
        <v>70</v>
      </c>
      <c r="G9" s="15">
        <f t="shared" si="1"/>
        <v>363</v>
      </c>
      <c r="H9" s="16" t="str">
        <f t="shared" si="0"/>
        <v>A</v>
      </c>
    </row>
    <row r="10" spans="1:8" x14ac:dyDescent="0.25">
      <c r="A10" s="5" t="s">
        <v>32</v>
      </c>
      <c r="B10" s="5">
        <v>55</v>
      </c>
      <c r="C10" s="5">
        <v>80</v>
      </c>
      <c r="D10" s="5">
        <v>90</v>
      </c>
      <c r="E10" s="5">
        <v>63</v>
      </c>
      <c r="F10" s="5">
        <v>80</v>
      </c>
      <c r="G10" s="15">
        <f t="shared" si="1"/>
        <v>368</v>
      </c>
      <c r="H10" s="16" t="str">
        <f t="shared" si="0"/>
        <v>A</v>
      </c>
    </row>
    <row r="11" spans="1:8" x14ac:dyDescent="0.25">
      <c r="A11" s="5" t="s">
        <v>69</v>
      </c>
      <c r="B11" s="5">
        <v>52</v>
      </c>
      <c r="C11" s="5">
        <v>45</v>
      </c>
      <c r="D11" s="5">
        <v>55</v>
      </c>
      <c r="E11" s="5">
        <v>76</v>
      </c>
      <c r="F11" s="5">
        <v>50</v>
      </c>
      <c r="G11" s="15">
        <f t="shared" si="1"/>
        <v>278</v>
      </c>
      <c r="H11" s="16" t="str">
        <f t="shared" si="0"/>
        <v>B</v>
      </c>
    </row>
    <row r="12" spans="1:8" x14ac:dyDescent="0.25">
      <c r="A12" s="5" t="s">
        <v>51</v>
      </c>
      <c r="B12" s="5">
        <v>60</v>
      </c>
      <c r="C12" s="5">
        <v>75</v>
      </c>
      <c r="D12" s="5">
        <v>68</v>
      </c>
      <c r="E12" s="5">
        <v>45</v>
      </c>
      <c r="F12" s="5">
        <v>60</v>
      </c>
      <c r="G12" s="15">
        <f t="shared" si="1"/>
        <v>308</v>
      </c>
      <c r="H12" s="16" t="str">
        <f t="shared" si="0"/>
        <v>A-</v>
      </c>
    </row>
    <row r="15" spans="1:8" x14ac:dyDescent="0.25">
      <c r="B15" t="s">
        <v>14</v>
      </c>
    </row>
    <row r="17" spans="1:8" x14ac:dyDescent="0.25">
      <c r="B17" t="s">
        <v>92</v>
      </c>
    </row>
    <row r="18" spans="1:8" x14ac:dyDescent="0.25">
      <c r="B18" t="s">
        <v>93</v>
      </c>
    </row>
    <row r="19" spans="1:8" x14ac:dyDescent="0.25">
      <c r="B19" t="s">
        <v>94</v>
      </c>
    </row>
    <row r="20" spans="1:8" x14ac:dyDescent="0.25">
      <c r="B20" t="s">
        <v>95</v>
      </c>
    </row>
    <row r="21" spans="1:8" x14ac:dyDescent="0.25">
      <c r="B21" t="s">
        <v>96</v>
      </c>
    </row>
    <row r="25" spans="1:8" x14ac:dyDescent="0.25">
      <c r="A25" s="30" t="s">
        <v>84</v>
      </c>
      <c r="B25" s="30"/>
      <c r="C25" s="30"/>
      <c r="D25" s="30"/>
      <c r="E25" s="30"/>
      <c r="F25" s="30"/>
      <c r="G25" s="30"/>
      <c r="H25" s="30"/>
    </row>
    <row r="26" spans="1:8" x14ac:dyDescent="0.25">
      <c r="A26" s="2" t="s">
        <v>18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2" t="s">
        <v>90</v>
      </c>
      <c r="H26" s="2" t="s">
        <v>91</v>
      </c>
    </row>
    <row r="27" spans="1:8" x14ac:dyDescent="0.25">
      <c r="A27" s="2" t="s">
        <v>72</v>
      </c>
      <c r="B27" s="2">
        <v>80</v>
      </c>
      <c r="C27" s="2">
        <v>90</v>
      </c>
      <c r="D27" s="2">
        <v>80</v>
      </c>
      <c r="E27" s="2">
        <v>92</v>
      </c>
      <c r="F27" s="2">
        <v>88</v>
      </c>
      <c r="G27" s="2">
        <f t="shared" ref="G27:G34" si="2">SUM(B27+C27+D27+E27+F27)</f>
        <v>430</v>
      </c>
      <c r="H27" s="19" t="str">
        <f>IF(G27&gt;=400,"A+",IF(G27&gt;=350,"A",IF(G27&gt;=300,"A-",IF(G27&gt;=250,"B",IF(G27&lt;250,"C")))))</f>
        <v>A+</v>
      </c>
    </row>
    <row r="28" spans="1:8" x14ac:dyDescent="0.25">
      <c r="A28" s="2" t="s">
        <v>66</v>
      </c>
      <c r="B28" s="2">
        <v>75</v>
      </c>
      <c r="C28" s="2">
        <v>77</v>
      </c>
      <c r="D28" s="2">
        <v>70</v>
      </c>
      <c r="E28" s="2">
        <v>88</v>
      </c>
      <c r="F28" s="2">
        <v>75</v>
      </c>
      <c r="G28" s="2">
        <f t="shared" si="2"/>
        <v>385</v>
      </c>
      <c r="H28" s="19" t="str">
        <f t="shared" ref="H28:H34" si="3">IF(G28&gt;=400,"A+",IF(G28&gt;=350,"A",IF(G28&gt;=300,"A-",IF(G28&gt;=250,"B",IF(G28&lt;250,"C")))))</f>
        <v>A</v>
      </c>
    </row>
    <row r="29" spans="1:8" x14ac:dyDescent="0.25">
      <c r="A29" s="2" t="s">
        <v>28</v>
      </c>
      <c r="B29" s="2">
        <v>88</v>
      </c>
      <c r="C29" s="2">
        <v>86</v>
      </c>
      <c r="D29" s="2">
        <v>85</v>
      </c>
      <c r="E29" s="2">
        <v>70</v>
      </c>
      <c r="F29" s="2">
        <v>55</v>
      </c>
      <c r="G29" s="2">
        <f t="shared" si="2"/>
        <v>384</v>
      </c>
      <c r="H29" s="19" t="str">
        <f t="shared" si="3"/>
        <v>A</v>
      </c>
    </row>
    <row r="30" spans="1:8" x14ac:dyDescent="0.25">
      <c r="A30" s="2" t="s">
        <v>67</v>
      </c>
      <c r="B30" s="2">
        <v>47</v>
      </c>
      <c r="C30" s="2">
        <v>55</v>
      </c>
      <c r="D30" s="2">
        <v>35</v>
      </c>
      <c r="E30" s="2">
        <v>59</v>
      </c>
      <c r="F30" s="2">
        <v>40</v>
      </c>
      <c r="G30" s="2">
        <f t="shared" si="2"/>
        <v>236</v>
      </c>
      <c r="H30" s="19" t="str">
        <f t="shared" si="3"/>
        <v>C</v>
      </c>
    </row>
    <row r="31" spans="1:8" x14ac:dyDescent="0.25">
      <c r="A31" s="2" t="s">
        <v>68</v>
      </c>
      <c r="B31" s="2">
        <v>69</v>
      </c>
      <c r="C31" s="2">
        <v>90</v>
      </c>
      <c r="D31" s="2">
        <v>65</v>
      </c>
      <c r="E31" s="2">
        <v>69</v>
      </c>
      <c r="F31" s="2">
        <v>70</v>
      </c>
      <c r="G31" s="2">
        <f t="shared" si="2"/>
        <v>363</v>
      </c>
      <c r="H31" s="19" t="str">
        <f t="shared" si="3"/>
        <v>A</v>
      </c>
    </row>
    <row r="32" spans="1:8" x14ac:dyDescent="0.25">
      <c r="A32" s="2" t="s">
        <v>32</v>
      </c>
      <c r="B32" s="2">
        <v>55</v>
      </c>
      <c r="C32" s="2">
        <v>80</v>
      </c>
      <c r="D32" s="2">
        <v>90</v>
      </c>
      <c r="E32" s="2">
        <v>63</v>
      </c>
      <c r="F32" s="2">
        <v>80</v>
      </c>
      <c r="G32" s="2">
        <f t="shared" si="2"/>
        <v>368</v>
      </c>
      <c r="H32" s="19" t="str">
        <f t="shared" si="3"/>
        <v>A</v>
      </c>
    </row>
    <row r="33" spans="1:8" x14ac:dyDescent="0.25">
      <c r="A33" s="2" t="s">
        <v>69</v>
      </c>
      <c r="B33" s="2">
        <v>52</v>
      </c>
      <c r="C33" s="2">
        <v>45</v>
      </c>
      <c r="D33" s="2">
        <v>55</v>
      </c>
      <c r="E33" s="2">
        <v>76</v>
      </c>
      <c r="F33" s="2">
        <v>50</v>
      </c>
      <c r="G33" s="2">
        <f t="shared" si="2"/>
        <v>278</v>
      </c>
      <c r="H33" s="19" t="str">
        <f t="shared" si="3"/>
        <v>B</v>
      </c>
    </row>
    <row r="34" spans="1:8" x14ac:dyDescent="0.25">
      <c r="A34" s="2" t="s">
        <v>51</v>
      </c>
      <c r="B34" s="2">
        <v>60</v>
      </c>
      <c r="C34" s="2">
        <v>75</v>
      </c>
      <c r="D34" s="2">
        <v>68</v>
      </c>
      <c r="E34" s="2">
        <v>45</v>
      </c>
      <c r="F34" s="2">
        <v>60</v>
      </c>
      <c r="G34" s="2">
        <f t="shared" si="2"/>
        <v>308</v>
      </c>
      <c r="H34" s="19" t="str">
        <f t="shared" si="3"/>
        <v>A-</v>
      </c>
    </row>
  </sheetData>
  <mergeCells count="2">
    <mergeCell ref="A3:H3"/>
    <mergeCell ref="A25:H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28"/>
  <sheetViews>
    <sheetView topLeftCell="A7" zoomScaleNormal="100" workbookViewId="0">
      <selection activeCell="J11" sqref="J11"/>
    </sheetView>
  </sheetViews>
  <sheetFormatPr defaultRowHeight="15" x14ac:dyDescent="0.25"/>
  <cols>
    <col min="1" max="1" width="15.28515625" customWidth="1"/>
    <col min="2" max="2" width="14.5703125" customWidth="1"/>
    <col min="3" max="3" width="14" customWidth="1"/>
    <col min="4" max="4" width="12.85546875" customWidth="1"/>
    <col min="5" max="5" width="20.42578125" customWidth="1"/>
    <col min="6" max="6" width="14" customWidth="1"/>
    <col min="7" max="8" width="15.42578125" customWidth="1"/>
    <col min="9" max="9" width="13.42578125" customWidth="1"/>
    <col min="10" max="10" width="15.28515625" customWidth="1"/>
    <col min="11" max="11" width="12.140625" customWidth="1"/>
    <col min="12" max="12" width="16.42578125" customWidth="1"/>
    <col min="13" max="13" width="15.5703125" customWidth="1"/>
  </cols>
  <sheetData>
    <row r="6" spans="1:8" x14ac:dyDescent="0.25">
      <c r="A6" s="38" t="s">
        <v>84</v>
      </c>
      <c r="B6" s="39"/>
      <c r="C6" s="39"/>
      <c r="D6" s="39"/>
      <c r="E6" s="39"/>
      <c r="F6" s="39"/>
      <c r="G6" s="39"/>
      <c r="H6" s="40"/>
    </row>
    <row r="7" spans="1:8" x14ac:dyDescent="0.25">
      <c r="A7" s="18" t="s">
        <v>18</v>
      </c>
      <c r="B7" s="18" t="s">
        <v>85</v>
      </c>
      <c r="C7" s="18" t="s">
        <v>86</v>
      </c>
      <c r="D7" s="18" t="s">
        <v>87</v>
      </c>
      <c r="E7" s="18" t="s">
        <v>88</v>
      </c>
      <c r="F7" s="18" t="s">
        <v>89</v>
      </c>
      <c r="G7" s="18" t="s">
        <v>90</v>
      </c>
      <c r="H7" s="18" t="s">
        <v>91</v>
      </c>
    </row>
    <row r="8" spans="1:8" x14ac:dyDescent="0.25">
      <c r="A8" s="18" t="s">
        <v>72</v>
      </c>
      <c r="B8" s="18">
        <v>80</v>
      </c>
      <c r="C8" s="18">
        <v>90</v>
      </c>
      <c r="D8" s="18">
        <v>80</v>
      </c>
      <c r="E8" s="18">
        <v>92</v>
      </c>
      <c r="F8" s="18">
        <v>88</v>
      </c>
      <c r="G8" s="18">
        <f>SUM(B8+C8+D8+E8+F8)</f>
        <v>430</v>
      </c>
      <c r="H8" s="18" t="str">
        <f>IF(G8&gt;=400,"A+",IF(G8&gt;=375,"A",IF(G8&gt;=350,"A-",IF(G8&gt;=300,"B",IF(G8&gt;=250,"C",IF(G8&lt;250,"F"))))))</f>
        <v>A+</v>
      </c>
    </row>
    <row r="9" spans="1:8" x14ac:dyDescent="0.25">
      <c r="A9" s="18" t="s">
        <v>66</v>
      </c>
      <c r="B9" s="18">
        <v>75</v>
      </c>
      <c r="C9" s="18">
        <v>77</v>
      </c>
      <c r="D9" s="18">
        <v>70</v>
      </c>
      <c r="E9" s="18">
        <v>88</v>
      </c>
      <c r="F9" s="18">
        <v>75</v>
      </c>
      <c r="G9" s="18">
        <f t="shared" ref="G9:G15" si="0">SUM(B9+C9+D9+E9+F9)</f>
        <v>385</v>
      </c>
      <c r="H9" s="18" t="str">
        <f t="shared" ref="H9:H15" si="1">IF(G9&gt;=400,"A+",IF(G9&gt;=375,"A",IF(G9&gt;=350,"A-",IF(G9&gt;=300,"B",IF(G9&gt;=250,"C",IF(G9&lt;250,"F"))))))</f>
        <v>A</v>
      </c>
    </row>
    <row r="10" spans="1:8" x14ac:dyDescent="0.25">
      <c r="A10" s="18" t="s">
        <v>28</v>
      </c>
      <c r="B10" s="18">
        <v>88</v>
      </c>
      <c r="C10" s="18">
        <v>86</v>
      </c>
      <c r="D10" s="18">
        <v>85</v>
      </c>
      <c r="E10" s="18">
        <v>70</v>
      </c>
      <c r="F10" s="18">
        <v>55</v>
      </c>
      <c r="G10" s="18">
        <f t="shared" si="0"/>
        <v>384</v>
      </c>
      <c r="H10" s="18" t="str">
        <f t="shared" si="1"/>
        <v>A</v>
      </c>
    </row>
    <row r="11" spans="1:8" x14ac:dyDescent="0.25">
      <c r="A11" s="18" t="s">
        <v>67</v>
      </c>
      <c r="B11" s="18">
        <v>47</v>
      </c>
      <c r="C11" s="18">
        <v>55</v>
      </c>
      <c r="D11" s="18">
        <v>35</v>
      </c>
      <c r="E11" s="18">
        <v>59</v>
      </c>
      <c r="F11" s="18">
        <v>40</v>
      </c>
      <c r="G11" s="18">
        <f t="shared" si="0"/>
        <v>236</v>
      </c>
      <c r="H11" s="18" t="str">
        <f t="shared" si="1"/>
        <v>F</v>
      </c>
    </row>
    <row r="12" spans="1:8" x14ac:dyDescent="0.25">
      <c r="A12" s="18" t="s">
        <v>68</v>
      </c>
      <c r="B12" s="18">
        <v>69</v>
      </c>
      <c r="C12" s="18">
        <v>90</v>
      </c>
      <c r="D12" s="18">
        <v>65</v>
      </c>
      <c r="E12" s="18">
        <v>69</v>
      </c>
      <c r="F12" s="18">
        <v>70</v>
      </c>
      <c r="G12" s="18">
        <f t="shared" si="0"/>
        <v>363</v>
      </c>
      <c r="H12" s="18" t="str">
        <f t="shared" si="1"/>
        <v>A-</v>
      </c>
    </row>
    <row r="13" spans="1:8" x14ac:dyDescent="0.25">
      <c r="A13" s="18" t="s">
        <v>32</v>
      </c>
      <c r="B13" s="18">
        <v>55</v>
      </c>
      <c r="C13" s="18">
        <v>80</v>
      </c>
      <c r="D13" s="18">
        <v>90</v>
      </c>
      <c r="E13" s="18">
        <v>63</v>
      </c>
      <c r="F13" s="18">
        <v>80</v>
      </c>
      <c r="G13" s="18">
        <f t="shared" si="0"/>
        <v>368</v>
      </c>
      <c r="H13" s="18" t="str">
        <f t="shared" si="1"/>
        <v>A-</v>
      </c>
    </row>
    <row r="14" spans="1:8" x14ac:dyDescent="0.25">
      <c r="A14" s="18" t="s">
        <v>69</v>
      </c>
      <c r="B14" s="18">
        <v>52</v>
      </c>
      <c r="C14" s="18">
        <v>33</v>
      </c>
      <c r="D14" s="18">
        <v>55</v>
      </c>
      <c r="E14" s="18">
        <v>76</v>
      </c>
      <c r="F14" s="18">
        <v>50</v>
      </c>
      <c r="G14" s="18">
        <f t="shared" si="0"/>
        <v>266</v>
      </c>
      <c r="H14" s="18" t="str">
        <f t="shared" si="1"/>
        <v>C</v>
      </c>
    </row>
    <row r="15" spans="1:8" x14ac:dyDescent="0.25">
      <c r="A15" s="18" t="s">
        <v>51</v>
      </c>
      <c r="B15" s="18">
        <v>60</v>
      </c>
      <c r="C15" s="18">
        <v>75</v>
      </c>
      <c r="D15" s="18">
        <v>68</v>
      </c>
      <c r="E15" s="18">
        <v>45</v>
      </c>
      <c r="F15" s="18">
        <v>60</v>
      </c>
      <c r="G15" s="18">
        <f t="shared" si="0"/>
        <v>308</v>
      </c>
      <c r="H15" s="18" t="str">
        <f t="shared" si="1"/>
        <v>B</v>
      </c>
    </row>
    <row r="21" spans="3:3" x14ac:dyDescent="0.25">
      <c r="C21" s="20" t="s">
        <v>14</v>
      </c>
    </row>
    <row r="23" spans="3:3" x14ac:dyDescent="0.25">
      <c r="C23" s="20" t="s">
        <v>92</v>
      </c>
    </row>
    <row r="24" spans="3:3" x14ac:dyDescent="0.25">
      <c r="C24" s="20" t="s">
        <v>98</v>
      </c>
    </row>
    <row r="25" spans="3:3" x14ac:dyDescent="0.25">
      <c r="C25" s="20" t="s">
        <v>99</v>
      </c>
    </row>
    <row r="26" spans="3:3" x14ac:dyDescent="0.25">
      <c r="C26" s="20" t="s">
        <v>100</v>
      </c>
    </row>
    <row r="27" spans="3:3" x14ac:dyDescent="0.25">
      <c r="C27" s="20" t="s">
        <v>101</v>
      </c>
    </row>
    <row r="28" spans="3:3" x14ac:dyDescent="0.25">
      <c r="C28" s="20" t="s">
        <v>102</v>
      </c>
    </row>
  </sheetData>
  <mergeCells count="1">
    <mergeCell ref="A6:H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7"/>
  <sheetViews>
    <sheetView tabSelected="1" zoomScale="115" zoomScaleNormal="115" workbookViewId="0">
      <selection activeCell="H12" sqref="H12"/>
    </sheetView>
  </sheetViews>
  <sheetFormatPr defaultRowHeight="15" x14ac:dyDescent="0.25"/>
  <cols>
    <col min="1" max="1" width="24" customWidth="1"/>
    <col min="2" max="2" width="14.85546875" customWidth="1"/>
    <col min="3" max="3" width="16.85546875" customWidth="1"/>
    <col min="4" max="4" width="15.28515625" customWidth="1"/>
    <col min="5" max="5" width="15.5703125" customWidth="1"/>
  </cols>
  <sheetData>
    <row r="3" spans="1:5" x14ac:dyDescent="0.25">
      <c r="A3" s="41" t="s">
        <v>107</v>
      </c>
      <c r="B3" s="42"/>
      <c r="C3" s="42"/>
      <c r="D3" s="42"/>
      <c r="E3" s="43"/>
    </row>
    <row r="4" spans="1:5" x14ac:dyDescent="0.25">
      <c r="A4" s="19" t="s">
        <v>103</v>
      </c>
      <c r="B4" s="19" t="s">
        <v>18</v>
      </c>
      <c r="C4" s="19" t="s">
        <v>104</v>
      </c>
      <c r="D4" s="19" t="s">
        <v>105</v>
      </c>
      <c r="E4" s="19" t="s">
        <v>106</v>
      </c>
    </row>
    <row r="5" spans="1:5" x14ac:dyDescent="0.25">
      <c r="A5" s="19">
        <v>501</v>
      </c>
      <c r="B5" s="19" t="s">
        <v>72</v>
      </c>
      <c r="C5" s="19">
        <v>13</v>
      </c>
      <c r="D5" s="19">
        <f>IF(C5&gt;8,C5-8,0)</f>
        <v>5</v>
      </c>
      <c r="E5" s="19">
        <f>IF(D5&gt;0,D5*30+8*25,C5*25)</f>
        <v>350</v>
      </c>
    </row>
    <row r="6" spans="1:5" x14ac:dyDescent="0.25">
      <c r="A6" s="19">
        <v>502</v>
      </c>
      <c r="B6" s="19" t="s">
        <v>66</v>
      </c>
      <c r="C6" s="19">
        <v>15</v>
      </c>
      <c r="D6" s="19">
        <f t="shared" ref="D6:D12" si="0">IF(C6&gt;8,C6-8,0)</f>
        <v>7</v>
      </c>
      <c r="E6" s="19">
        <f t="shared" ref="E6:E12" si="1">IF(D6&gt;0,D6*30+8*25,C6*25)</f>
        <v>410</v>
      </c>
    </row>
    <row r="7" spans="1:5" x14ac:dyDescent="0.25">
      <c r="A7" s="19">
        <v>503</v>
      </c>
      <c r="B7" s="19" t="s">
        <v>28</v>
      </c>
      <c r="C7" s="19">
        <v>9</v>
      </c>
      <c r="D7" s="19">
        <f t="shared" si="0"/>
        <v>1</v>
      </c>
      <c r="E7" s="19">
        <f t="shared" si="1"/>
        <v>230</v>
      </c>
    </row>
    <row r="8" spans="1:5" x14ac:dyDescent="0.25">
      <c r="A8" s="19">
        <v>504</v>
      </c>
      <c r="B8" s="19" t="s">
        <v>67</v>
      </c>
      <c r="C8" s="19">
        <v>8</v>
      </c>
      <c r="D8" s="19">
        <f t="shared" si="0"/>
        <v>0</v>
      </c>
      <c r="E8" s="19">
        <f t="shared" si="1"/>
        <v>200</v>
      </c>
    </row>
    <row r="9" spans="1:5" x14ac:dyDescent="0.25">
      <c r="A9" s="19">
        <v>505</v>
      </c>
      <c r="B9" s="19" t="s">
        <v>68</v>
      </c>
      <c r="C9" s="19">
        <v>12</v>
      </c>
      <c r="D9" s="19">
        <f t="shared" si="0"/>
        <v>4</v>
      </c>
      <c r="E9" s="19">
        <f t="shared" si="1"/>
        <v>320</v>
      </c>
    </row>
    <row r="10" spans="1:5" x14ac:dyDescent="0.25">
      <c r="A10" s="19">
        <v>506</v>
      </c>
      <c r="B10" s="19" t="s">
        <v>32</v>
      </c>
      <c r="C10" s="19">
        <v>10</v>
      </c>
      <c r="D10" s="19">
        <f t="shared" si="0"/>
        <v>2</v>
      </c>
      <c r="E10" s="19">
        <f t="shared" si="1"/>
        <v>260</v>
      </c>
    </row>
    <row r="11" spans="1:5" x14ac:dyDescent="0.25">
      <c r="A11" s="19">
        <v>507</v>
      </c>
      <c r="B11" s="19" t="s">
        <v>69</v>
      </c>
      <c r="C11" s="19">
        <v>7</v>
      </c>
      <c r="D11" s="19">
        <f t="shared" si="0"/>
        <v>0</v>
      </c>
      <c r="E11" s="19">
        <f t="shared" si="1"/>
        <v>175</v>
      </c>
    </row>
    <row r="12" spans="1:5" x14ac:dyDescent="0.25">
      <c r="A12" s="19">
        <v>508</v>
      </c>
      <c r="B12" s="19" t="s">
        <v>51</v>
      </c>
      <c r="C12" s="19">
        <v>14</v>
      </c>
      <c r="D12" s="19">
        <f t="shared" si="0"/>
        <v>6</v>
      </c>
      <c r="E12" s="19">
        <f t="shared" si="1"/>
        <v>380</v>
      </c>
    </row>
    <row r="15" spans="1:5" x14ac:dyDescent="0.25">
      <c r="B15" s="22" t="s">
        <v>111</v>
      </c>
    </row>
    <row r="16" spans="1:5" x14ac:dyDescent="0.25">
      <c r="B16" s="22" t="s">
        <v>112</v>
      </c>
    </row>
    <row r="18" spans="1:5" ht="23.25" x14ac:dyDescent="0.35">
      <c r="B18" s="21" t="s">
        <v>52</v>
      </c>
      <c r="C18" s="21"/>
      <c r="D18" s="21"/>
      <c r="E18" s="21"/>
    </row>
    <row r="19" spans="1:5" ht="23.25" x14ac:dyDescent="0.35">
      <c r="B19" s="21" t="s">
        <v>108</v>
      </c>
      <c r="C19" s="21"/>
      <c r="D19" s="21"/>
      <c r="E19" s="21"/>
    </row>
    <row r="20" spans="1:5" ht="23.25" x14ac:dyDescent="0.35">
      <c r="B20" s="21" t="s">
        <v>110</v>
      </c>
      <c r="C20" s="21"/>
      <c r="D20" s="21"/>
      <c r="E20" s="21"/>
    </row>
    <row r="21" spans="1:5" ht="23.25" x14ac:dyDescent="0.35">
      <c r="B21" s="21" t="s">
        <v>109</v>
      </c>
      <c r="C21" s="21"/>
      <c r="D21" s="21"/>
      <c r="E21" s="21"/>
    </row>
    <row r="28" spans="1:5" x14ac:dyDescent="0.25">
      <c r="A28" s="41" t="s">
        <v>107</v>
      </c>
      <c r="B28" s="42"/>
      <c r="C28" s="42"/>
      <c r="D28" s="42"/>
      <c r="E28" s="43"/>
    </row>
    <row r="29" spans="1:5" x14ac:dyDescent="0.25">
      <c r="A29" s="19" t="s">
        <v>103</v>
      </c>
      <c r="B29" s="19" t="s">
        <v>18</v>
      </c>
      <c r="C29" s="19" t="s">
        <v>104</v>
      </c>
      <c r="D29" s="19" t="s">
        <v>105</v>
      </c>
      <c r="E29" s="19" t="s">
        <v>106</v>
      </c>
    </row>
    <row r="30" spans="1:5" x14ac:dyDescent="0.25">
      <c r="A30" s="19">
        <v>501</v>
      </c>
      <c r="B30" s="19" t="s">
        <v>72</v>
      </c>
      <c r="C30" s="19">
        <v>13</v>
      </c>
      <c r="D30" s="19">
        <f>IF(C30&gt;8,C30-8,0)</f>
        <v>5</v>
      </c>
      <c r="E30" s="19">
        <f>IF(D30&gt;0,D30*30+8*25,C30*25)</f>
        <v>350</v>
      </c>
    </row>
    <row r="31" spans="1:5" x14ac:dyDescent="0.25">
      <c r="A31" s="19">
        <v>502</v>
      </c>
      <c r="B31" s="19" t="s">
        <v>66</v>
      </c>
      <c r="C31" s="19">
        <v>15</v>
      </c>
      <c r="D31" s="19">
        <f t="shared" ref="D31:D37" si="2">IF(C31&gt;8,C31-8,0)</f>
        <v>7</v>
      </c>
      <c r="E31" s="19">
        <f t="shared" ref="E31:E37" si="3">IF(D31&gt;0,D31*30+8*25,C31*25)</f>
        <v>410</v>
      </c>
    </row>
    <row r="32" spans="1:5" x14ac:dyDescent="0.25">
      <c r="A32" s="19">
        <v>503</v>
      </c>
      <c r="B32" s="19" t="s">
        <v>28</v>
      </c>
      <c r="C32" s="19">
        <v>9</v>
      </c>
      <c r="D32" s="19">
        <f t="shared" si="2"/>
        <v>1</v>
      </c>
      <c r="E32" s="19">
        <f t="shared" si="3"/>
        <v>230</v>
      </c>
    </row>
    <row r="33" spans="1:5" x14ac:dyDescent="0.25">
      <c r="A33" s="19">
        <v>504</v>
      </c>
      <c r="B33" s="19" t="s">
        <v>67</v>
      </c>
      <c r="C33" s="19">
        <v>8</v>
      </c>
      <c r="D33" s="19">
        <f t="shared" si="2"/>
        <v>0</v>
      </c>
      <c r="E33" s="19">
        <f t="shared" si="3"/>
        <v>200</v>
      </c>
    </row>
    <row r="34" spans="1:5" x14ac:dyDescent="0.25">
      <c r="A34" s="19">
        <v>505</v>
      </c>
      <c r="B34" s="19" t="s">
        <v>68</v>
      </c>
      <c r="C34" s="19">
        <v>12</v>
      </c>
      <c r="D34" s="19">
        <f t="shared" si="2"/>
        <v>4</v>
      </c>
      <c r="E34" s="19">
        <f t="shared" si="3"/>
        <v>320</v>
      </c>
    </row>
    <row r="35" spans="1:5" x14ac:dyDescent="0.25">
      <c r="A35" s="19">
        <v>506</v>
      </c>
      <c r="B35" s="19" t="s">
        <v>32</v>
      </c>
      <c r="C35" s="19">
        <v>10</v>
      </c>
      <c r="D35" s="19">
        <f t="shared" si="2"/>
        <v>2</v>
      </c>
      <c r="E35" s="19">
        <f t="shared" si="3"/>
        <v>260</v>
      </c>
    </row>
    <row r="36" spans="1:5" x14ac:dyDescent="0.25">
      <c r="A36" s="19">
        <v>507</v>
      </c>
      <c r="B36" s="19" t="s">
        <v>69</v>
      </c>
      <c r="C36" s="19">
        <v>7</v>
      </c>
      <c r="D36" s="19">
        <f t="shared" si="2"/>
        <v>0</v>
      </c>
      <c r="E36" s="19">
        <f t="shared" si="3"/>
        <v>175</v>
      </c>
    </row>
    <row r="37" spans="1:5" x14ac:dyDescent="0.25">
      <c r="A37" s="19">
        <v>508</v>
      </c>
      <c r="B37" s="19" t="s">
        <v>51</v>
      </c>
      <c r="C37" s="19">
        <v>14</v>
      </c>
      <c r="D37" s="19">
        <f t="shared" si="2"/>
        <v>6</v>
      </c>
      <c r="E37" s="19">
        <f t="shared" si="3"/>
        <v>380</v>
      </c>
    </row>
  </sheetData>
  <mergeCells count="2">
    <mergeCell ref="A3:E3"/>
    <mergeCell ref="A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Sheet</vt:lpstr>
      <vt:lpstr>Salary Statement</vt:lpstr>
      <vt:lpstr>Electric Bill</vt:lpstr>
      <vt:lpstr>Income Tax</vt:lpstr>
      <vt:lpstr>Graph chart</vt:lpstr>
      <vt:lpstr>Result Sheet</vt:lpstr>
      <vt:lpstr>Result   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2023-03-09T14:33:52Z</dcterms:modified>
</cp:coreProperties>
</file>