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Enero\09\"/>
    </mc:Choice>
  </mc:AlternateContent>
  <bookViews>
    <workbookView xWindow="0" yWindow="0" windowWidth="9735" windowHeight="5265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8" i="1" l="1"/>
  <c r="C47" i="1"/>
  <c r="A47" i="1"/>
  <c r="A43" i="1"/>
  <c r="C43" i="1"/>
  <c r="C18" i="1" l="1"/>
  <c r="A18" i="1"/>
  <c r="B24" i="1" l="1"/>
  <c r="A39" i="1"/>
  <c r="A40" i="1"/>
  <c r="C39" i="1"/>
  <c r="A42" i="1"/>
  <c r="C42" i="1"/>
  <c r="A16" i="1"/>
  <c r="A17" i="1"/>
  <c r="A19" i="1"/>
  <c r="A20" i="1"/>
  <c r="A21" i="1"/>
  <c r="A22" i="1"/>
  <c r="C16" i="1"/>
  <c r="C17" i="1"/>
  <c r="A38" i="1" l="1"/>
  <c r="A41" i="1"/>
  <c r="A44" i="1"/>
  <c r="A45" i="1"/>
  <c r="A46" i="1"/>
  <c r="C44" i="1"/>
  <c r="B11" i="1"/>
  <c r="C10" i="1"/>
  <c r="A10" i="1"/>
  <c r="C45" i="1" l="1"/>
  <c r="C19" i="1"/>
  <c r="C20" i="1"/>
  <c r="C29" i="1" l="1"/>
  <c r="A29" i="1"/>
  <c r="C22" i="1" l="1"/>
  <c r="C21" i="1"/>
  <c r="B30" i="1" l="1"/>
  <c r="C46" i="1"/>
  <c r="C41" i="1"/>
  <c r="A28" i="1" l="1"/>
  <c r="C28" i="1"/>
  <c r="C23" i="1" l="1"/>
  <c r="A23" i="1"/>
  <c r="C40" i="1" l="1"/>
  <c r="C15" i="1" l="1"/>
  <c r="A15" i="1"/>
  <c r="C38" i="1" l="1"/>
  <c r="C37" i="1" l="1"/>
  <c r="A37" i="1"/>
  <c r="A33" i="1" l="1"/>
</calcChain>
</file>

<file path=xl/sharedStrings.xml><?xml version="1.0" encoding="utf-8"?>
<sst xmlns="http://schemas.openxmlformats.org/spreadsheetml/2006/main" count="56" uniqueCount="21">
  <si>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</si>
  <si>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</si>
  <si>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</si>
  <si>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</si>
  <si>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</si>
  <si>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</si>
  <si>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</si>
  <si>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</si>
  <si>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</si>
  <si>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</si>
  <si>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</si>
  <si>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Sin Efectivo</t>
  </si>
  <si>
    <t>TOTAL</t>
  </si>
  <si>
    <t xml:space="preserve">FUERA DE SERVICIO CON FALLAS y GAVETAS VACIAS </t>
  </si>
  <si>
    <t>Gavetas Vacias + Gavetas Fallando</t>
  </si>
  <si>
    <t>TOTAL DE CAJEROS REPORTADOS</t>
  </si>
  <si>
    <t>EN OBSERVACION / CON FALLAS y GAVETAS VACIAS (CON GAVETAS DISPONIBLES)</t>
  </si>
  <si>
    <t>3 Gavetas Vacías</t>
  </si>
  <si>
    <t>Abastecido</t>
  </si>
  <si>
    <t>2 Gavetas Vacías y 1 Fallando</t>
  </si>
  <si>
    <t>2 Gavetas Fallando y 1 Vacía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</si>
</sst>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medium">
        <color rgb="FFD4D4D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D4D4D4"/>
      </right>
      <top style="thin">
        <color indexed="64"/>
      </top>
      <bottom/>
      <diagonal/>
    </border>
    <border>
      <left style="medium">
        <color rgb="FFD4D4D4"/>
      </left>
      <right/>
      <top/>
      <bottom/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22" fontId="4" fillId="0" borderId="5" xfId="0" applyNumberFormat="1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6" fillId="6" borderId="18" xfId="0" applyFont="1" applyFill="1" applyBorder="1" applyAlignment="1">
      <alignment horizontal="center" vertical="center" wrapText="1"/>
    </xf>
    <xf numFmtId="0" fontId="7" fillId="10" borderId="18" xfId="0" applyFont="1" applyFill="1" applyBorder="1" applyAlignment="1">
      <alignment horizontal="center" vertical="center" wrapText="1"/>
    </xf>
    <xf numFmtId="0" fontId="10" fillId="9" borderId="20" xfId="0" applyFont="1" applyFill="1" applyBorder="1" applyAlignment="1">
      <alignment horizontal="center" vertical="center" wrapText="1"/>
    </xf>
    <xf numFmtId="0" fontId="10" fillId="9" borderId="21" xfId="0" applyFont="1" applyFill="1" applyBorder="1" applyAlignment="1">
      <alignment horizontal="center" vertical="center" wrapText="1"/>
    </xf>
    <xf numFmtId="0" fontId="10" fillId="9" borderId="19" xfId="0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9" fillId="8" borderId="27" xfId="0" applyFont="1" applyFill="1" applyBorder="1" applyAlignment="1">
      <alignment horizontal="center" vertical="center" wrapText="1"/>
    </xf>
    <xf numFmtId="0" fontId="6" fillId="6" borderId="19" xfId="0" applyNumberFormat="1" applyFont="1" applyFill="1" applyBorder="1" applyAlignment="1">
      <alignment horizontal="center" vertical="center" wrapText="1"/>
    </xf>
    <xf numFmtId="0" fontId="7" fillId="11" borderId="18" xfId="0" applyFont="1" applyFill="1" applyBorder="1" applyAlignment="1">
      <alignment horizontal="center" vertical="center" wrapText="1"/>
    </xf>
    <xf numFmtId="0" fontId="9" fillId="8" borderId="2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 wrapText="1"/>
    </xf>
    <xf numFmtId="0" fontId="5" fillId="5" borderId="29" xfId="0" applyFont="1" applyFill="1" applyBorder="1" applyAlignment="1">
      <alignment horizontal="center" vertical="center" wrapText="1"/>
    </xf>
    <xf numFmtId="0" fontId="5" fillId="5" borderId="23" xfId="0" applyFont="1" applyFill="1" applyBorder="1" applyAlignment="1">
      <alignment horizontal="center" vertical="center" wrapText="1"/>
    </xf>
    <xf numFmtId="0" fontId="5" fillId="5" borderId="24" xfId="0" applyFont="1" applyFill="1" applyBorder="1" applyAlignment="1">
      <alignment horizontal="center" vertical="center" wrapText="1"/>
    </xf>
    <xf numFmtId="0" fontId="9" fillId="8" borderId="25" xfId="0" applyFont="1" applyFill="1" applyBorder="1" applyAlignment="1">
      <alignment horizontal="center" vertical="center" wrapText="1"/>
    </xf>
    <xf numFmtId="0" fontId="9" fillId="8" borderId="2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zoomScale="85" zoomScaleNormal="85" workbookViewId="0">
      <selection activeCell="A5" sqref="A5:B6"/>
    </sheetView>
  </sheetViews>
  <sheetFormatPr baseColWidth="10" defaultColWidth="52.7109375" defaultRowHeight="15" x14ac:dyDescent="0.25"/>
  <cols>
    <col min="1" max="1" width="27.140625" bestFit="1" customWidth="1"/>
    <col min="2" max="2" width="18.28515625" style="29" bestFit="1" customWidth="1"/>
    <col min="3" max="3" width="53.7109375" bestFit="1" customWidth="1"/>
    <col min="4" max="4" width="38.42578125" bestFit="1" customWidth="1"/>
    <col min="5" max="5" width="11.7109375" bestFit="1" customWidth="1"/>
  </cols>
  <sheetData>
    <row r="1" spans="1:5" ht="22.5" x14ac:dyDescent="0.25">
      <c r="A1" s="41" t="s">
        <v>0</v>
      </c>
      <c r="B1" s="42"/>
      <c r="C1" s="42"/>
      <c r="D1" s="42"/>
      <c r="E1" s="43"/>
    </row>
    <row r="2" spans="1:5" ht="22.5" x14ac:dyDescent="0.25">
      <c r="A2" s="41" t="s">
        <v>1</v>
      </c>
      <c r="B2" s="42"/>
      <c r="C2" s="42"/>
      <c r="D2" s="42"/>
      <c r="E2" s="43"/>
    </row>
    <row r="3" spans="1:5" ht="25.5" x14ac:dyDescent="0.25">
      <c r="A3" s="44" t="s">
        <v>0</v>
      </c>
      <c r="B3" s="45"/>
      <c r="C3" s="45"/>
      <c r="D3" s="45"/>
      <c r="E3" s="46"/>
    </row>
    <row r="4" spans="1:5" ht="18.75" thickBot="1" x14ac:dyDescent="0.3">
      <c r="A4" s="1"/>
      <c r="B4" s="2"/>
      <c r="C4" s="3"/>
      <c r="D4" s="4"/>
      <c r="E4" s="5"/>
    </row>
    <row r="5" spans="1:5" ht="18.75" thickBot="1" x14ac:dyDescent="0.3">
      <c r="A5" s="6" t="s">
        <v>2</v>
      </c>
      <c r="B5" s="7">
        <v>44440.708333333336</v>
      </c>
      <c r="C5" s="8"/>
      <c r="D5" s="9"/>
      <c r="E5" s="10"/>
    </row>
    <row r="6" spans="1:5" ht="18.75" thickBot="1" x14ac:dyDescent="0.3">
      <c r="A6" s="6" t="s">
        <v>3</v>
      </c>
      <c r="B6" s="7">
        <v>44470.25</v>
      </c>
      <c r="C6" s="8"/>
      <c r="D6" s="9"/>
      <c r="E6" s="10"/>
    </row>
    <row r="7" spans="1:5" ht="18.75" thickBot="1" x14ac:dyDescent="0.3">
      <c r="A7" s="11"/>
      <c r="B7" s="12"/>
      <c r="C7" s="13"/>
      <c r="D7" s="14"/>
      <c r="E7" s="15"/>
    </row>
    <row r="8" spans="1:5" ht="18.75" thickBot="1" x14ac:dyDescent="0.3">
      <c r="A8" s="30" t="s">
        <v>4</v>
      </c>
      <c r="B8" s="31"/>
      <c r="C8" s="31"/>
      <c r="D8" s="31"/>
      <c r="E8" s="32"/>
    </row>
    <row r="9" spans="1:5" ht="18" x14ac:dyDescent="0.25">
      <c r="A9" s="16" t="s">
        <v>5</v>
      </c>
      <c r="B9" s="16" t="s">
        <v>6</v>
      </c>
      <c r="C9" s="17" t="s">
        <v>7</v>
      </c>
      <c r="D9" s="17" t="s">
        <v>8</v>
      </c>
      <c r="E9" s="17" t="s">
        <v>9</v>
      </c>
    </row>
    <row r="10" spans="1:5" ht="18" x14ac:dyDescent="0.25">
      <c r="A10" s="18" t="e">
        <f>VLOOKUP(B10,'[1]LISTADO ATM'!$A$2:$C$817,3,0)</f>
        <v>#N/A</v>
      </c>
      <c r="B10" s="18"/>
      <c r="C10" s="18" t="e">
        <f>VLOOKUP(B10,'[1]LISTADO ATM'!$A$2:$B$816,2,0)</f>
        <v>#N/A</v>
      </c>
      <c r="D10" s="27" t="s">
        <v>18</v>
      </c>
      <c r="E10" s="26"/>
    </row>
    <row r="11" spans="1:5" ht="18.75" thickBot="1" x14ac:dyDescent="0.3">
      <c r="A11" s="23" t="s">
        <v>12</v>
      </c>
      <c r="B11" s="25">
        <f>COUNT(B10:B10)</f>
        <v>0</v>
      </c>
      <c r="C11" s="47"/>
      <c r="D11" s="48"/>
      <c r="E11" s="49"/>
    </row>
    <row r="12" spans="1:5" ht="15.75" thickBot="1" x14ac:dyDescent="0.3"/>
    <row r="13" spans="1:5" ht="18.75" thickBot="1" x14ac:dyDescent="0.3">
      <c r="A13" s="30" t="s">
        <v>10</v>
      </c>
      <c r="B13" s="31"/>
      <c r="C13" s="31"/>
      <c r="D13" s="31"/>
      <c r="E13" s="32"/>
    </row>
    <row r="14" spans="1:5" ht="18" x14ac:dyDescent="0.25">
      <c r="A14" s="16" t="s">
        <v>5</v>
      </c>
      <c r="B14" s="16" t="s">
        <v>6</v>
      </c>
      <c r="C14" s="17" t="s">
        <v>7</v>
      </c>
      <c r="D14" s="17" t="s">
        <v>8</v>
      </c>
      <c r="E14" s="17" t="s">
        <v>9</v>
      </c>
    </row>
    <row r="15" spans="1:5" ht="18" x14ac:dyDescent="0.25">
      <c r="A15" s="18" t="str">
        <f>VLOOKUP(B15,'[1]LISTADO ATM'!$A$2:$C$817,3,0)</f>
        <v>DISTRITO NACIONAL</v>
      </c>
      <c r="B15" s="18">
        <v>406</v>
      </c>
      <c r="C15" s="18" t="str">
        <f>VLOOKUP(B15,'[1]LISTADO ATM'!$A$2:$B$816,2,0)</f>
        <v xml:space="preserve">ATM UNP Plaza Lama Máximo Gómez </v>
      </c>
      <c r="D15" s="19" t="s">
        <v>11</v>
      </c>
      <c r="E15" s="26">
        <v>335758793</v>
      </c>
    </row>
    <row r="16" spans="1:5" ht="18" x14ac:dyDescent="0.25">
      <c r="A16" s="18" t="str">
        <f>VLOOKUP(B16,'[1]LISTADO ATM'!$A$2:$C$817,3,0)</f>
        <v>NORTE</v>
      </c>
      <c r="B16" s="18">
        <v>874</v>
      </c>
      <c r="C16" s="18" t="str">
        <f>VLOOKUP(B16,'[1]LISTADO ATM'!$A$2:$B$816,2,0)</f>
        <v xml:space="preserve">ATM Zona Franca Esperanza II (Mao) </v>
      </c>
      <c r="D16" s="19" t="s">
        <v>11</v>
      </c>
      <c r="E16" s="26">
        <v>335759069</v>
      </c>
    </row>
    <row r="17" spans="1:5" ht="18" x14ac:dyDescent="0.25">
      <c r="A17" s="18" t="str">
        <f>VLOOKUP(B17,'[1]LISTADO ATM'!$A$2:$C$817,3,0)</f>
        <v>ESTE</v>
      </c>
      <c r="B17" s="18">
        <v>742</v>
      </c>
      <c r="C17" s="18" t="str">
        <f>VLOOKUP(B17,'[1]LISTADO ATM'!$A$2:$B$816,2,0)</f>
        <v xml:space="preserve">ATM Oficina Plaza del Rey (La Romana) </v>
      </c>
      <c r="D17" s="19" t="s">
        <v>11</v>
      </c>
      <c r="E17" s="26">
        <v>335759060</v>
      </c>
    </row>
    <row r="18" spans="1:5" ht="18" x14ac:dyDescent="0.25">
      <c r="A18" s="18" t="str">
        <f>VLOOKUP(B18,'[1]LISTADO ATM'!$A$2:$C$817,3,0)</f>
        <v>DISTRITO NACIONAL</v>
      </c>
      <c r="B18" s="18">
        <v>527</v>
      </c>
      <c r="C18" s="18" t="str">
        <f>VLOOKUP(B18,'[1]LISTADO ATM'!$A$2:$B$816,2,0)</f>
        <v>ATM Oficina Zona Oriental II</v>
      </c>
      <c r="D18" s="19" t="s">
        <v>11</v>
      </c>
      <c r="E18" s="26">
        <v>335759093</v>
      </c>
    </row>
    <row r="19" spans="1:5" ht="18" x14ac:dyDescent="0.25">
      <c r="A19" s="18" t="str">
        <f>VLOOKUP(B19,'[1]LISTADO ATM'!$A$2:$C$817,3,0)</f>
        <v>NORTE</v>
      </c>
      <c r="B19" s="18">
        <v>895</v>
      </c>
      <c r="C19" s="18" t="str">
        <f>VLOOKUP(B19,'[1]LISTADO ATM'!$A$2:$B$816,2,0)</f>
        <v xml:space="preserve">ATM S/M Bravo (Santiago) </v>
      </c>
      <c r="D19" s="19" t="s">
        <v>11</v>
      </c>
      <c r="E19" s="26">
        <v>335759019</v>
      </c>
    </row>
    <row r="20" spans="1:5" ht="18" x14ac:dyDescent="0.25">
      <c r="A20" s="18" t="str">
        <f>VLOOKUP(B20,'[1]LISTADO ATM'!$A$2:$C$817,3,0)</f>
        <v>DISTRITO NACIONAL</v>
      </c>
      <c r="B20" s="18">
        <v>629</v>
      </c>
      <c r="C20" s="18" t="str">
        <f>VLOOKUP(B20,'[1]LISTADO ATM'!$A$2:$B$816,2,0)</f>
        <v xml:space="preserve">ATM Oficina Americana Independencia I </v>
      </c>
      <c r="D20" s="19" t="s">
        <v>11</v>
      </c>
      <c r="E20" s="26">
        <v>335758897</v>
      </c>
    </row>
    <row r="21" spans="1:5" ht="18" x14ac:dyDescent="0.25">
      <c r="A21" s="18" t="str">
        <f>VLOOKUP(B21,'[1]LISTADO ATM'!$A$2:$C$817,3,0)</f>
        <v>DISTRITO NACIONAL</v>
      </c>
      <c r="B21" s="18">
        <v>165</v>
      </c>
      <c r="C21" s="18" t="str">
        <f>VLOOKUP(B21,'[1]LISTADO ATM'!$A$2:$B$816,2,0)</f>
        <v>ATM Autoservicio Megacentro</v>
      </c>
      <c r="D21" s="19" t="s">
        <v>11</v>
      </c>
      <c r="E21" s="26">
        <v>335758497</v>
      </c>
    </row>
    <row r="22" spans="1:5" ht="18" x14ac:dyDescent="0.25">
      <c r="A22" s="18" t="str">
        <f>VLOOKUP(B22,'[1]LISTADO ATM'!$A$2:$C$817,3,0)</f>
        <v>DISTRITO NACIONAL</v>
      </c>
      <c r="B22" s="18">
        <v>672</v>
      </c>
      <c r="C22" s="18" t="str">
        <f>VLOOKUP(B22,'[1]LISTADO ATM'!$A$2:$B$816,2,0)</f>
        <v>ATM Destacamento Policía Nacional La Victoria</v>
      </c>
      <c r="D22" s="19" t="s">
        <v>11</v>
      </c>
      <c r="E22" s="26">
        <v>335758415</v>
      </c>
    </row>
    <row r="23" spans="1:5" ht="18" x14ac:dyDescent="0.25">
      <c r="A23" s="18" t="str">
        <f>VLOOKUP(B23,'[1]LISTADO ATM'!$A$2:$C$817,3,0)</f>
        <v>DISTRITO NACIONAL</v>
      </c>
      <c r="B23" s="18">
        <v>607</v>
      </c>
      <c r="C23" s="18" t="str">
        <f>VLOOKUP(B23,'[1]LISTADO ATM'!$A$2:$B$816,2,0)</f>
        <v xml:space="preserve">ATM ONAPI </v>
      </c>
      <c r="D23" s="19" t="s">
        <v>11</v>
      </c>
      <c r="E23" s="26">
        <v>335758908</v>
      </c>
    </row>
    <row r="24" spans="1:5" ht="18.75" thickBot="1" x14ac:dyDescent="0.3">
      <c r="A24" s="23" t="s">
        <v>12</v>
      </c>
      <c r="B24" s="25">
        <f>COUNT(B15:B23)</f>
        <v>9</v>
      </c>
      <c r="C24" s="20"/>
      <c r="D24" s="21"/>
      <c r="E24" s="22"/>
    </row>
    <row r="25" spans="1:5" ht="15.75" thickBot="1" x14ac:dyDescent="0.3"/>
    <row r="26" spans="1:5" ht="18.75" thickBot="1" x14ac:dyDescent="0.3">
      <c r="A26" s="30" t="s">
        <v>13</v>
      </c>
      <c r="B26" s="31"/>
      <c r="C26" s="31"/>
      <c r="D26" s="31"/>
      <c r="E26" s="32"/>
    </row>
    <row r="27" spans="1:5" ht="18" x14ac:dyDescent="0.25">
      <c r="A27" s="16" t="s">
        <v>5</v>
      </c>
      <c r="B27" s="16" t="s">
        <v>6</v>
      </c>
      <c r="C27" s="17" t="s">
        <v>7</v>
      </c>
      <c r="D27" s="17" t="s">
        <v>8</v>
      </c>
      <c r="E27" s="17" t="s">
        <v>9</v>
      </c>
    </row>
    <row r="28" spans="1:5" ht="18" x14ac:dyDescent="0.25">
      <c r="A28" s="18" t="str">
        <f>VLOOKUP(B28,'[1]LISTADO ATM'!$A$2:$C$817,3,0)</f>
        <v>DISTRITO NACIONAL</v>
      </c>
      <c r="B28" s="18">
        <v>834</v>
      </c>
      <c r="C28" s="18" t="str">
        <f>VLOOKUP(B28,'[1]LISTADO ATM'!$A$2:$B$816,2,0)</f>
        <v xml:space="preserve">ATM Centro Médico Moderno </v>
      </c>
      <c r="D28" s="18" t="s">
        <v>14</v>
      </c>
      <c r="E28" s="26">
        <v>335758598</v>
      </c>
    </row>
    <row r="29" spans="1:5" ht="18" x14ac:dyDescent="0.25">
      <c r="A29" s="18" t="str">
        <f>VLOOKUP(B29,'[1]LISTADO ATM'!$A$2:$C$817,3,0)</f>
        <v>DISTRITO NACIONAL</v>
      </c>
      <c r="B29" s="18">
        <v>884</v>
      </c>
      <c r="C29" s="18" t="str">
        <f>VLOOKUP(B29,'[1]LISTADO ATM'!$A$2:$B$816,2,0)</f>
        <v xml:space="preserve">ATM UNP Olé Sabana Perdida </v>
      </c>
      <c r="D29" s="18" t="s">
        <v>14</v>
      </c>
      <c r="E29" s="26">
        <v>335758707</v>
      </c>
    </row>
    <row r="30" spans="1:5" ht="18.75" thickBot="1" x14ac:dyDescent="0.3">
      <c r="A30" s="23" t="s">
        <v>12</v>
      </c>
      <c r="B30" s="25">
        <f>COUNT(B28:B29)</f>
        <v>2</v>
      </c>
      <c r="C30" s="21"/>
      <c r="D30" s="21"/>
      <c r="E30" s="22"/>
    </row>
    <row r="31" spans="1:5" ht="15.75" thickBot="1" x14ac:dyDescent="0.3"/>
    <row r="32" spans="1:5" ht="18.75" thickBot="1" x14ac:dyDescent="0.3">
      <c r="A32" s="37" t="s">
        <v>15</v>
      </c>
      <c r="B32" s="38"/>
    </row>
    <row r="33" spans="1:5" ht="18.75" thickBot="1" x14ac:dyDescent="0.3">
      <c r="A33" s="39">
        <f>+B24+B30</f>
        <v>11</v>
      </c>
      <c r="B33" s="40"/>
    </row>
    <row r="34" spans="1:5" ht="15.75" thickBot="1" x14ac:dyDescent="0.3"/>
    <row r="35" spans="1:5" ht="18.75" thickBot="1" x14ac:dyDescent="0.3">
      <c r="A35" s="30" t="s">
        <v>16</v>
      </c>
      <c r="B35" s="31"/>
      <c r="C35" s="31"/>
      <c r="D35" s="31"/>
      <c r="E35" s="32"/>
    </row>
    <row r="36" spans="1:5" ht="18" x14ac:dyDescent="0.25">
      <c r="A36" s="16" t="s">
        <v>5</v>
      </c>
      <c r="B36" s="16" t="s">
        <v>6</v>
      </c>
      <c r="C36" s="24" t="s">
        <v>7</v>
      </c>
      <c r="D36" s="35" t="s">
        <v>8</v>
      </c>
      <c r="E36" s="36"/>
    </row>
    <row r="37" spans="1:5" ht="18" x14ac:dyDescent="0.25">
      <c r="A37" s="18" t="str">
        <f>VLOOKUP(B37,'[1]LISTADO ATM'!$A$2:$C$817,3,0)</f>
        <v>DISTRITO NACIONAL</v>
      </c>
      <c r="B37" s="18">
        <v>815</v>
      </c>
      <c r="C37" s="18" t="str">
        <f>VLOOKUP(B37,'[1]LISTADO ATM'!$A$2:$B$816,2,0)</f>
        <v xml:space="preserve">ATM Oficina Atalaya del Mar </v>
      </c>
      <c r="D37" s="33" t="s">
        <v>19</v>
      </c>
      <c r="E37" s="34"/>
    </row>
    <row r="38" spans="1:5" ht="18" x14ac:dyDescent="0.25">
      <c r="A38" s="18" t="str">
        <f>VLOOKUP(B38,'[1]LISTADO ATM'!$A$2:$C$817,3,0)</f>
        <v>DISTRITO NACIONAL</v>
      </c>
      <c r="B38" s="18">
        <v>448</v>
      </c>
      <c r="C38" s="18" t="str">
        <f>VLOOKUP(B38,'[1]LISTADO ATM'!$A$2:$B$816,2,0)</f>
        <v xml:space="preserve">ATM Club Banco Central </v>
      </c>
      <c r="D38" s="33" t="s">
        <v>19</v>
      </c>
      <c r="E38" s="34"/>
    </row>
    <row r="39" spans="1:5" ht="18" x14ac:dyDescent="0.25">
      <c r="A39" s="18" t="str">
        <f>VLOOKUP(B39,'[1]LISTADO ATM'!$A$2:$C$817,3,0)</f>
        <v>NORTE</v>
      </c>
      <c r="B39" s="18">
        <v>304</v>
      </c>
      <c r="C39" s="18" t="str">
        <f>VLOOKUP(B39,'[1]LISTADO ATM'!$A$2:$B$816,2,0)</f>
        <v xml:space="preserve">ATM Multicentro La Sirena Estrella Sadhala </v>
      </c>
      <c r="D39" s="33" t="s">
        <v>17</v>
      </c>
      <c r="E39" s="34"/>
    </row>
    <row r="40" spans="1:5" ht="18" x14ac:dyDescent="0.25">
      <c r="A40" s="18" t="str">
        <f>VLOOKUP(B40,'[1]LISTADO ATM'!$A$2:$C$817,3,0)</f>
        <v>NORTE</v>
      </c>
      <c r="B40" s="18">
        <v>851</v>
      </c>
      <c r="C40" s="18" t="str">
        <f>VLOOKUP(B40,'[1]LISTADO ATM'!$A$2:$B$816,2,0)</f>
        <v xml:space="preserve">ATM Hospital Vinicio Calventi </v>
      </c>
      <c r="D40" s="33" t="s">
        <v>17</v>
      </c>
      <c r="E40" s="34"/>
    </row>
    <row r="41" spans="1:5" ht="18" x14ac:dyDescent="0.25">
      <c r="A41" s="18" t="str">
        <f>VLOOKUP(B41,'[1]LISTADO ATM'!$A$2:$C$817,3,0)</f>
        <v>ESTE</v>
      </c>
      <c r="B41" s="18">
        <v>159</v>
      </c>
      <c r="C41" s="18" t="str">
        <f>VLOOKUP(B41,'[1]LISTADO ATM'!$A$2:$B$816,2,0)</f>
        <v xml:space="preserve">ATM Hotel Dreams Bayahibe I </v>
      </c>
      <c r="D41" s="33" t="s">
        <v>19</v>
      </c>
      <c r="E41" s="34"/>
    </row>
    <row r="42" spans="1:5" ht="18" x14ac:dyDescent="0.25">
      <c r="A42" s="18" t="str">
        <f>VLOOKUP(B42,'[1]LISTADO ATM'!$A$2:$C$817,3,0)</f>
        <v>DISTRITO NACIONAL</v>
      </c>
      <c r="B42" s="18">
        <v>302</v>
      </c>
      <c r="C42" s="18" t="str">
        <f>VLOOKUP(B42,'[1]LISTADO ATM'!$A$2:$B$816,2,0)</f>
        <v xml:space="preserve">ATM S/M Aprezio Los Mameyes  </v>
      </c>
      <c r="D42" s="33" t="s">
        <v>20</v>
      </c>
      <c r="E42" s="34"/>
    </row>
    <row r="43" spans="1:5" ht="18" x14ac:dyDescent="0.25">
      <c r="A43" s="18" t="str">
        <f>VLOOKUP(B43,'[1]LISTADO ATM'!$A$2:$C$817,3,0)</f>
        <v>NORTE</v>
      </c>
      <c r="B43" s="18">
        <v>689</v>
      </c>
      <c r="C43" s="18" t="str">
        <f>VLOOKUP(B43,'[1]LISTADO ATM'!$A$2:$B$816,2,0)</f>
        <v>ATM Eco Petroleo Villa Gonzalez</v>
      </c>
      <c r="D43" s="33" t="s">
        <v>19</v>
      </c>
      <c r="E43" s="34"/>
    </row>
    <row r="44" spans="1:5" ht="18" x14ac:dyDescent="0.25">
      <c r="A44" s="18" t="str">
        <f>VLOOKUP(B44,'[1]LISTADO ATM'!$A$2:$C$817,3,0)</f>
        <v>ESTE</v>
      </c>
      <c r="B44" s="18">
        <v>838</v>
      </c>
      <c r="C44" s="18" t="str">
        <f>VLOOKUP(B44,'[1]LISTADO ATM'!$A$2:$B$816,2,0)</f>
        <v xml:space="preserve">ATM UNP Consuelo </v>
      </c>
      <c r="D44" s="33" t="s">
        <v>17</v>
      </c>
      <c r="E44" s="34"/>
    </row>
    <row r="45" spans="1:5" ht="18" x14ac:dyDescent="0.25">
      <c r="A45" s="18" t="str">
        <f>VLOOKUP(B45,'[1]LISTADO ATM'!$A$2:$C$817,3,0)</f>
        <v>DISTRITO NACIONAL</v>
      </c>
      <c r="B45" s="18">
        <v>690</v>
      </c>
      <c r="C45" s="18" t="str">
        <f>VLOOKUP(B45,'[1]LISTADO ATM'!$A$2:$B$816,2,0)</f>
        <v>ATM Eco Petroleo Esperanza</v>
      </c>
      <c r="D45" s="33" t="s">
        <v>17</v>
      </c>
      <c r="E45" s="34"/>
    </row>
    <row r="46" spans="1:5" ht="18" x14ac:dyDescent="0.25">
      <c r="A46" s="18" t="str">
        <f>VLOOKUP(B46,'[1]LISTADO ATM'!$A$2:$C$817,3,0)</f>
        <v>SUR</v>
      </c>
      <c r="B46" s="18">
        <v>873</v>
      </c>
      <c r="C46" s="18" t="str">
        <f>VLOOKUP(B46,'[1]LISTADO ATM'!$A$2:$B$816,2,0)</f>
        <v xml:space="preserve">ATM Centro de Caja San Cristóbal II </v>
      </c>
      <c r="D46" s="33" t="s">
        <v>17</v>
      </c>
      <c r="E46" s="34"/>
    </row>
    <row r="47" spans="1:5" ht="18.75" thickBot="1" x14ac:dyDescent="0.3">
      <c r="A47" s="18" t="str">
        <f>VLOOKUP(B47,'[1]LISTADO ATM'!$A$2:$C$817,3,0)</f>
        <v>NORTE</v>
      </c>
      <c r="B47" s="18">
        <v>703</v>
      </c>
      <c r="C47" s="18" t="str">
        <f>VLOOKUP(B47,'[1]LISTADO ATM'!$A$2:$B$816,2,0)</f>
        <v xml:space="preserve">ATM Oficina El Mamey Los Hidalgos </v>
      </c>
      <c r="D47" s="33" t="s">
        <v>17</v>
      </c>
      <c r="E47" s="34"/>
    </row>
    <row r="48" spans="1:5" ht="18.75" thickBot="1" x14ac:dyDescent="0.3">
      <c r="A48" s="23" t="s">
        <v>12</v>
      </c>
      <c r="B48" s="28">
        <f>COUNT(B37:B47)</f>
        <v>11</v>
      </c>
      <c r="C48" s="21"/>
      <c r="D48" s="21"/>
      <c r="E48" s="22"/>
    </row>
  </sheetData>
  <mergeCells count="22">
    <mergeCell ref="A32:B32"/>
    <mergeCell ref="A33:B33"/>
    <mergeCell ref="A1:E1"/>
    <mergeCell ref="A2:E2"/>
    <mergeCell ref="A3:E3"/>
    <mergeCell ref="A8:E8"/>
    <mergeCell ref="A26:E26"/>
    <mergeCell ref="C11:E11"/>
    <mergeCell ref="A13:E13"/>
    <mergeCell ref="A35:E35"/>
    <mergeCell ref="D40:E40"/>
    <mergeCell ref="D44:E44"/>
    <mergeCell ref="D39:E39"/>
    <mergeCell ref="D47:E47"/>
    <mergeCell ref="D46:E46"/>
    <mergeCell ref="D42:E42"/>
    <mergeCell ref="D36:E36"/>
    <mergeCell ref="D38:E38"/>
    <mergeCell ref="D37:E37"/>
    <mergeCell ref="D43:E43"/>
    <mergeCell ref="D41:E41"/>
    <mergeCell ref="D45:E4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Juan Manuel Acosta Medina</cp:lastModifiedBy>
  <dcterms:created xsi:type="dcterms:W3CDTF">2020-12-19T20:17:28Z</dcterms:created>
  <dcterms:modified xsi:type="dcterms:W3CDTF">2021-01-10T08:26:24Z</dcterms:modified>
</cp:coreProperties>
</file>