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0\"/>
    </mc:Choice>
  </mc:AlternateContent>
  <bookViews>
    <workbookView xWindow="0" yWindow="0" windowWidth="18555" windowHeight="7110"/>
  </bookViews>
  <sheets>
    <sheet name="Hoja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A31" i="1"/>
  <c r="A32" i="1"/>
  <c r="A33" i="1"/>
  <c r="A34" i="1"/>
  <c r="A65" i="1" l="1"/>
  <c r="C65" i="1"/>
  <c r="A66" i="1"/>
  <c r="C66" i="1"/>
  <c r="A67" i="1"/>
  <c r="C67" i="1"/>
  <c r="A68" i="1"/>
  <c r="C68" i="1"/>
  <c r="A19" i="1" l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17" i="1"/>
  <c r="C17" i="1"/>
  <c r="A18" i="1"/>
  <c r="C18" i="1"/>
  <c r="A28" i="1"/>
  <c r="C28" i="1"/>
  <c r="A29" i="1"/>
  <c r="C29" i="1"/>
  <c r="A30" i="1"/>
  <c r="C30" i="1"/>
  <c r="B69" i="1"/>
  <c r="B57" i="1"/>
  <c r="B48" i="1"/>
  <c r="A42" i="1"/>
  <c r="C42" i="1"/>
  <c r="A43" i="1"/>
  <c r="C43" i="1"/>
  <c r="A44" i="1"/>
  <c r="C44" i="1"/>
  <c r="A45" i="1"/>
  <c r="C45" i="1"/>
  <c r="A46" i="1"/>
  <c r="C46" i="1"/>
  <c r="A47" i="1"/>
  <c r="C47" i="1"/>
  <c r="A53" i="1"/>
  <c r="C53" i="1"/>
  <c r="A54" i="1"/>
  <c r="C54" i="1"/>
  <c r="C13" i="1" l="1"/>
  <c r="C14" i="1"/>
  <c r="C15" i="1"/>
  <c r="C16" i="1"/>
  <c r="A13" i="1"/>
  <c r="A14" i="1"/>
  <c r="A15" i="1"/>
  <c r="A16" i="1"/>
  <c r="A12" i="1"/>
  <c r="C12" i="1"/>
  <c r="A41" i="1"/>
  <c r="C41" i="1"/>
  <c r="B35" i="1"/>
  <c r="A10" i="1"/>
  <c r="C10" i="1"/>
  <c r="A11" i="1"/>
  <c r="C11" i="1"/>
  <c r="A64" i="1"/>
  <c r="C64" i="1"/>
  <c r="A55" i="1"/>
  <c r="C55" i="1"/>
  <c r="A56" i="1"/>
  <c r="C56" i="1"/>
  <c r="C40" i="1"/>
  <c r="A40" i="1"/>
  <c r="C39" i="1" l="1"/>
  <c r="C52" i="1" l="1"/>
  <c r="A52" i="1"/>
  <c r="A39" i="1" l="1"/>
  <c r="A60" i="1" l="1"/>
</calcChain>
</file>

<file path=xl/sharedStrings.xml><?xml version="1.0" encoding="utf-8"?>
<sst xmlns="http://schemas.openxmlformats.org/spreadsheetml/2006/main" count="81" uniqueCount="24">
  <si>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</si>
  <si>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</si>
  <si>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</si>
  <si>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</si>
  <si>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</si>
  <si>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</si>
  <si>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</si>
  <si>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</si>
  <si>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</si>
  <si>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</si>
  <si>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</si>
  <si>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</si>
  <si>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</si>
  <si>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</si>
  <si>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</si>
  <si>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</si>
  <si>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</si>
  <si>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</si>
  <si>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</si>
  <si>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335768223 </t>
  </si>
  <si>
    <t>20/1/2021 6:00 AM</t>
  </si>
  <si>
    <t>2 Gavetas Vacias y 1 Fallando</t>
  </si>
  <si>
    <t>20/1/2021 17:00 PM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</si>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</sst>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660</v>
          </cell>
          <cell r="B506" t="str">
            <v>ATM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Occidental Mall</v>
          </cell>
          <cell r="C649" t="str">
            <v>DISTRITO NACIONAL</v>
          </cell>
        </row>
        <row r="650">
          <cell r="A650">
            <v>813</v>
          </cell>
          <cell r="B650" t="str">
            <v>ATM UNP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  <row r="823">
          <cell r="A823">
            <v>996</v>
          </cell>
          <cell r="B823" t="str">
            <v xml:space="preserve">ATM Estación Texaco Charles Summer </v>
          </cell>
          <cell r="C823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zoomScaleNormal="100" workbookViewId="0">
      <selection activeCell="F59" sqref="F59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6" bestFit="1" customWidth="1"/>
    <col min="3" max="3" width="58.140625" customWidth="1"/>
    <col min="4" max="4" width="39.28515625" bestFit="1" customWidth="1"/>
    <col min="5" max="5" width="13" bestFit="1" customWidth="1"/>
  </cols>
  <sheetData>
    <row r="1" spans="1:5" ht="22.5" customHeight="1" x14ac:dyDescent="0.25">
      <c r="A1" s="25" t="s">
        <v>0</v>
      </c>
      <c r="B1" s="26"/>
      <c r="C1" s="26"/>
      <c r="D1" s="26"/>
      <c r="E1" s="27"/>
    </row>
    <row r="2" spans="1:5" ht="22.5" customHeight="1" x14ac:dyDescent="0.25">
      <c r="A2" s="25" t="s">
        <v>1</v>
      </c>
      <c r="B2" s="26"/>
      <c r="C2" s="26"/>
      <c r="D2" s="26"/>
      <c r="E2" s="27"/>
    </row>
    <row r="3" spans="1:5" ht="25.5" customHeight="1" x14ac:dyDescent="0.25">
      <c r="A3" s="28" t="s">
        <v>0</v>
      </c>
      <c r="B3" s="29"/>
      <c r="C3" s="29"/>
      <c r="D3" s="29"/>
      <c r="E3" s="30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22</v>
      </c>
      <c r="C6" s="3"/>
      <c r="D6" s="4"/>
      <c r="E6" s="5"/>
    </row>
    <row r="7" spans="1:5" ht="15.75" thickBot="1" x14ac:dyDescent="0.3"/>
    <row r="8" spans="1:5" ht="18.75" customHeight="1" thickBot="1" x14ac:dyDescent="0.3">
      <c r="A8" s="31" t="s">
        <v>4</v>
      </c>
      <c r="B8" s="32"/>
      <c r="C8" s="32"/>
      <c r="D8" s="32"/>
      <c r="E8" s="33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ESTE</v>
      </c>
      <c r="B10" s="8">
        <v>158</v>
      </c>
      <c r="C10" s="8" t="str">
        <f>VLOOKUP(B10,'[1]LISTADO ATM'!$A$2:$B$816,2,0)</f>
        <v xml:space="preserve">ATM Oficina Romana Norte </v>
      </c>
      <c r="D10" s="15" t="s">
        <v>18</v>
      </c>
      <c r="E10" s="17">
        <v>335768630</v>
      </c>
    </row>
    <row r="11" spans="1:5" ht="18" x14ac:dyDescent="0.25">
      <c r="A11" s="8" t="str">
        <f>VLOOKUP(B11,'[1]LISTADO ATM'!$A$2:$C$817,3,0)</f>
        <v>NORTE</v>
      </c>
      <c r="B11" s="8">
        <v>599</v>
      </c>
      <c r="C11" s="8" t="str">
        <f>VLOOKUP(B11,'[1]LISTADO ATM'!$A$2:$B$816,2,0)</f>
        <v xml:space="preserve">ATM Oficina Plaza Internacional (Santiago) </v>
      </c>
      <c r="D11" s="15" t="s">
        <v>18</v>
      </c>
      <c r="E11" s="17">
        <v>335766467</v>
      </c>
    </row>
    <row r="12" spans="1:5" ht="18" x14ac:dyDescent="0.25">
      <c r="A12" s="8" t="str">
        <f>VLOOKUP(B12,'[2]LISTADO ATM'!$A$2:$C$917,3,0)</f>
        <v>NORTE</v>
      </c>
      <c r="B12" s="8">
        <v>497</v>
      </c>
      <c r="C12" s="8" t="str">
        <f>VLOOKUP(B12,'[3]LISTADO ATM'!$A$2:$B$916,2,0)</f>
        <v xml:space="preserve">ATM Oficina El Portal II (Santiago) </v>
      </c>
      <c r="D12" s="15" t="s">
        <v>18</v>
      </c>
      <c r="E12" s="17">
        <v>335766439</v>
      </c>
    </row>
    <row r="13" spans="1:5" ht="18" x14ac:dyDescent="0.25">
      <c r="A13" s="8" t="str">
        <f>VLOOKUP(B13,'[2]LISTADO ATM'!$A$2:$C$917,3,0)</f>
        <v>NORTE</v>
      </c>
      <c r="B13" s="8">
        <v>136</v>
      </c>
      <c r="C13" s="8" t="str">
        <f>VLOOKUP(B13,'[3]LISTADO ATM'!$A$2:$B$916,2,0)</f>
        <v>ATM S/M Xtra (Santiago)</v>
      </c>
      <c r="D13" s="15" t="s">
        <v>18</v>
      </c>
      <c r="E13" s="17">
        <v>335768243</v>
      </c>
    </row>
    <row r="14" spans="1:5" ht="18" x14ac:dyDescent="0.25">
      <c r="A14" s="8" t="str">
        <f>VLOOKUP(B14,'[2]LISTADO ATM'!$A$2:$C$917,3,0)</f>
        <v>NORTE</v>
      </c>
      <c r="B14" s="8">
        <v>752</v>
      </c>
      <c r="C14" s="8" t="str">
        <f>VLOOKUP(B14,'[3]LISTADO ATM'!$A$2:$B$916,2,0)</f>
        <v xml:space="preserve">ATM UNP Las Carolinas (La Vega) </v>
      </c>
      <c r="D14" s="15" t="s">
        <v>18</v>
      </c>
      <c r="E14" s="17">
        <v>335768232</v>
      </c>
    </row>
    <row r="15" spans="1:5" ht="18" x14ac:dyDescent="0.25">
      <c r="A15" s="8" t="str">
        <f>VLOOKUP(B15,'[2]LISTADO ATM'!$A$2:$C$917,3,0)</f>
        <v>DISTRITO NACIONAL</v>
      </c>
      <c r="B15" s="8">
        <v>577</v>
      </c>
      <c r="C15" s="8" t="str">
        <f>VLOOKUP(B15,'[3]LISTADO ATM'!$A$2:$B$916,2,0)</f>
        <v xml:space="preserve">ATM Olé Ave. Duarte </v>
      </c>
      <c r="D15" s="15" t="s">
        <v>18</v>
      </c>
      <c r="E15" s="17">
        <v>335768255</v>
      </c>
    </row>
    <row r="16" spans="1:5" ht="18" x14ac:dyDescent="0.25">
      <c r="A16" s="8" t="str">
        <f>VLOOKUP(B16,'[2]LISTADO ATM'!$A$2:$C$917,3,0)</f>
        <v>DISTRITO NACIONAL</v>
      </c>
      <c r="B16" s="8">
        <v>246</v>
      </c>
      <c r="C16" s="8" t="str">
        <f>VLOOKUP(B16,'[3]LISTADO ATM'!$A$2:$B$916,2,0)</f>
        <v xml:space="preserve">ATM Oficina Torre BR (Lobby) </v>
      </c>
      <c r="D16" s="15" t="s">
        <v>18</v>
      </c>
      <c r="E16" s="17">
        <v>335768546</v>
      </c>
    </row>
    <row r="17" spans="1:6" ht="18" x14ac:dyDescent="0.25">
      <c r="A17" s="8" t="str">
        <f>VLOOKUP(B17,'[2]LISTADO ATM'!$A$2:$C$917,3,0)</f>
        <v>DISTRITO NACIONAL</v>
      </c>
      <c r="B17" s="8">
        <v>525</v>
      </c>
      <c r="C17" s="8" t="str">
        <f>VLOOKUP(B17,'[3]LISTADO ATM'!$A$2:$B$916,2,0)</f>
        <v>ATM S/M Bravo Las Americas</v>
      </c>
      <c r="D17" s="15" t="s">
        <v>18</v>
      </c>
      <c r="E17" s="17">
        <v>335767501</v>
      </c>
    </row>
    <row r="18" spans="1:6" ht="18" x14ac:dyDescent="0.25">
      <c r="A18" s="8" t="str">
        <f>VLOOKUP(B18,'[2]LISTADO ATM'!$A$2:$C$917,3,0)</f>
        <v>DISTRITO NACIONAL</v>
      </c>
      <c r="B18" s="8">
        <v>565</v>
      </c>
      <c r="C18" s="8" t="str">
        <f>VLOOKUP(B18,'[3]LISTADO ATM'!$A$2:$B$916,2,0)</f>
        <v xml:space="preserve">ATM S/M La Cadena Núñez de Cáceres </v>
      </c>
      <c r="D18" s="15" t="s">
        <v>18</v>
      </c>
      <c r="E18" s="17">
        <v>335767754</v>
      </c>
    </row>
    <row r="19" spans="1:6" ht="18" x14ac:dyDescent="0.25">
      <c r="A19" s="8" t="str">
        <f>VLOOKUP(B19,'[2]LISTADO ATM'!$A$2:$C$917,3,0)</f>
        <v>DISTRITO NACIONAL</v>
      </c>
      <c r="B19" s="8">
        <v>755</v>
      </c>
      <c r="C19" s="8" t="str">
        <f>VLOOKUP(B19,'[3]LISTADO ATM'!$A$2:$B$916,2,0)</f>
        <v xml:space="preserve">ATM Oficina Galería del Este (Plaza) </v>
      </c>
      <c r="D19" s="15" t="s">
        <v>18</v>
      </c>
      <c r="E19" s="17">
        <v>335768239</v>
      </c>
    </row>
    <row r="20" spans="1:6" ht="18" x14ac:dyDescent="0.25">
      <c r="A20" s="8" t="str">
        <f>VLOOKUP(B20,'[2]LISTADO ATM'!$A$2:$C$917,3,0)</f>
        <v>SUR</v>
      </c>
      <c r="B20" s="8">
        <v>249</v>
      </c>
      <c r="C20" s="8" t="str">
        <f>VLOOKUP(B20,'[3]LISTADO ATM'!$A$2:$B$916,2,0)</f>
        <v xml:space="preserve">ATM Banco Agrícola Neiba </v>
      </c>
      <c r="D20" s="15" t="s">
        <v>18</v>
      </c>
      <c r="E20" s="17">
        <v>335768360</v>
      </c>
    </row>
    <row r="21" spans="1:6" ht="18" x14ac:dyDescent="0.25">
      <c r="A21" s="8" t="str">
        <f>VLOOKUP(B21,'[2]LISTADO ATM'!$A$2:$C$917,3,0)</f>
        <v>ESTE</v>
      </c>
      <c r="B21" s="8">
        <v>824</v>
      </c>
      <c r="C21" s="8" t="str">
        <f>VLOOKUP(B21,'[3]LISTADO ATM'!$A$2:$B$916,2,0)</f>
        <v xml:space="preserve">ATM Multiplaza (Higuey) </v>
      </c>
      <c r="D21" s="15" t="s">
        <v>18</v>
      </c>
      <c r="E21" s="17">
        <v>335768363</v>
      </c>
    </row>
    <row r="22" spans="1:6" ht="18" x14ac:dyDescent="0.25">
      <c r="A22" s="8" t="str">
        <f>VLOOKUP(B22,'[2]LISTADO ATM'!$A$2:$C$917,3,0)</f>
        <v>DISTRITO NACIONAL</v>
      </c>
      <c r="B22" s="8">
        <v>887</v>
      </c>
      <c r="C22" s="8" t="str">
        <f>VLOOKUP(B22,'[3]LISTADO ATM'!$A$2:$B$916,2,0)</f>
        <v>ATM S/M Bravo Los Proceres</v>
      </c>
      <c r="D22" s="15" t="s">
        <v>18</v>
      </c>
      <c r="E22" s="17">
        <v>335768468</v>
      </c>
    </row>
    <row r="23" spans="1:6" ht="18" x14ac:dyDescent="0.25">
      <c r="A23" s="8" t="str">
        <f>VLOOKUP(B23,'[2]LISTADO ATM'!$A$2:$C$917,3,0)</f>
        <v>DISTRITO NACIONAL</v>
      </c>
      <c r="B23" s="8">
        <v>32</v>
      </c>
      <c r="C23" s="8" t="str">
        <f>VLOOKUP(B23,'[3]LISTADO ATM'!$A$2:$B$916,2,0)</f>
        <v xml:space="preserve">ATM Oficina San Martín II </v>
      </c>
      <c r="D23" s="15" t="s">
        <v>18</v>
      </c>
      <c r="E23" s="17">
        <v>335768572</v>
      </c>
    </row>
    <row r="24" spans="1:6" ht="18" x14ac:dyDescent="0.25">
      <c r="A24" s="8" t="str">
        <f>VLOOKUP(B24,'[2]LISTADO ATM'!$A$2:$C$917,3,0)</f>
        <v>ESTE</v>
      </c>
      <c r="B24" s="8">
        <v>121</v>
      </c>
      <c r="C24" s="8" t="str">
        <f>VLOOKUP(B24,'[3]LISTADO ATM'!$A$2:$B$916,2,0)</f>
        <v xml:space="preserve">ATM Oficina Bayaguana </v>
      </c>
      <c r="D24" s="15" t="s">
        <v>18</v>
      </c>
      <c r="E24" s="17">
        <v>335768726</v>
      </c>
    </row>
    <row r="25" spans="1:6" ht="18" x14ac:dyDescent="0.25">
      <c r="A25" s="8" t="str">
        <f>VLOOKUP(B25,'[2]LISTADO ATM'!$A$2:$C$917,3,0)</f>
        <v>DISTRITO NACIONAL</v>
      </c>
      <c r="B25" s="8">
        <v>590</v>
      </c>
      <c r="C25" s="8" t="str">
        <f>VLOOKUP(B25,'[3]LISTADO ATM'!$A$2:$B$916,2,0)</f>
        <v xml:space="preserve">ATM Olé Aut. Las Américas </v>
      </c>
      <c r="D25" s="15" t="s">
        <v>18</v>
      </c>
      <c r="E25" s="17">
        <v>335768934</v>
      </c>
    </row>
    <row r="26" spans="1:6" ht="18" x14ac:dyDescent="0.25">
      <c r="A26" s="8" t="str">
        <f>VLOOKUP(B26,'[2]LISTADO ATM'!$A$2:$C$917,3,0)</f>
        <v>NORTE</v>
      </c>
      <c r="B26" s="8">
        <v>501</v>
      </c>
      <c r="C26" s="8" t="str">
        <f>VLOOKUP(B26,'[3]LISTADO ATM'!$A$2:$B$916,2,0)</f>
        <v xml:space="preserve">ATM UNP La Canela </v>
      </c>
      <c r="D26" s="15" t="s">
        <v>18</v>
      </c>
      <c r="E26" s="17">
        <v>335767410</v>
      </c>
    </row>
    <row r="27" spans="1:6" ht="18" x14ac:dyDescent="0.25">
      <c r="A27" s="8" t="str">
        <f>VLOOKUP(B27,'[2]LISTADO ATM'!$A$2:$C$917,3,0)</f>
        <v>DISTRITO NACIONAL</v>
      </c>
      <c r="B27" s="8">
        <v>655</v>
      </c>
      <c r="C27" s="8" t="str">
        <f>VLOOKUP(B27,'[3]LISTADO ATM'!$A$2:$B$916,2,0)</f>
        <v>ATM Farmacia Sandra</v>
      </c>
      <c r="D27" s="15" t="s">
        <v>18</v>
      </c>
      <c r="E27" s="17">
        <v>335768364</v>
      </c>
    </row>
    <row r="28" spans="1:6" ht="18" x14ac:dyDescent="0.25">
      <c r="A28" s="8" t="str">
        <f>VLOOKUP(B28,'[2]LISTADO ATM'!$A$2:$C$917,3,0)</f>
        <v>DISTRITO NACIONAL</v>
      </c>
      <c r="B28" s="8">
        <v>13</v>
      </c>
      <c r="C28" s="8" t="str">
        <f>VLOOKUP(B28,'[3]LISTADO ATM'!$A$2:$B$916,2,0)</f>
        <v xml:space="preserve">ATM CDEEE </v>
      </c>
      <c r="D28" s="15" t="s">
        <v>18</v>
      </c>
      <c r="E28" s="17">
        <v>335768845</v>
      </c>
    </row>
    <row r="29" spans="1:6" ht="18" x14ac:dyDescent="0.25">
      <c r="A29" s="8" t="str">
        <f>VLOOKUP(B29,'[2]LISTADO ATM'!$A$2:$C$917,3,0)</f>
        <v>DISTRITO NACIONAL</v>
      </c>
      <c r="B29" s="8">
        <v>234</v>
      </c>
      <c r="C29" s="8" t="str">
        <f>VLOOKUP(B29,'[3]LISTADO ATM'!$A$2:$B$916,2,0)</f>
        <v xml:space="preserve">ATM Oficina Boca Chica I </v>
      </c>
      <c r="D29" s="15" t="s">
        <v>18</v>
      </c>
      <c r="E29" s="17">
        <v>335768344</v>
      </c>
      <c r="F29" t="s">
        <v>23</v>
      </c>
    </row>
    <row r="30" spans="1:6" ht="18" x14ac:dyDescent="0.25">
      <c r="A30" s="8" t="str">
        <f>VLOOKUP(B30,'[2]LISTADO ATM'!$A$2:$C$917,3,0)</f>
        <v>SUR</v>
      </c>
      <c r="B30" s="8">
        <v>403</v>
      </c>
      <c r="C30" s="8" t="str">
        <f>VLOOKUP(B30,'[3]LISTADO ATM'!$A$2:$B$916,2,0)</f>
        <v xml:space="preserve">ATM Oficina Vicente Noble </v>
      </c>
      <c r="D30" s="15" t="s">
        <v>18</v>
      </c>
      <c r="E30" s="17">
        <v>335768717</v>
      </c>
    </row>
    <row r="31" spans="1:6" ht="18" x14ac:dyDescent="0.25">
      <c r="A31" s="8" t="str">
        <f>VLOOKUP(B31,'[2]LISTADO ATM'!$A$2:$C$917,3,0)</f>
        <v>DISTRITO NACIONAL</v>
      </c>
      <c r="B31" s="8">
        <v>734</v>
      </c>
      <c r="C31" s="8" t="str">
        <f>VLOOKUP(B31,'[3]LISTADO ATM'!$A$2:$B$916,2,0)</f>
        <v xml:space="preserve">ATM Oficina Independencia I </v>
      </c>
      <c r="D31" s="15" t="s">
        <v>18</v>
      </c>
      <c r="E31" s="17">
        <v>335768908</v>
      </c>
    </row>
    <row r="32" spans="1:6" ht="18" x14ac:dyDescent="0.25">
      <c r="A32" s="8" t="str">
        <f>VLOOKUP(B32,'[2]LISTADO ATM'!$A$2:$C$917,3,0)</f>
        <v>DISTRITO NACIONAL</v>
      </c>
      <c r="B32" s="8">
        <v>441</v>
      </c>
      <c r="C32" s="8" t="str">
        <f>VLOOKUP(B32,'[3]LISTADO ATM'!$A$2:$B$916,2,0)</f>
        <v>ATM Estacion de Servicio Romulo Betancour</v>
      </c>
      <c r="D32" s="15" t="s">
        <v>18</v>
      </c>
      <c r="E32" s="17">
        <v>335768948</v>
      </c>
    </row>
    <row r="33" spans="1:5" ht="18" x14ac:dyDescent="0.25">
      <c r="A33" s="8" t="str">
        <f>VLOOKUP(B33,'[2]LISTADO ATM'!$A$2:$C$917,3,0)</f>
        <v>DISTRITO NACIONAL</v>
      </c>
      <c r="B33" s="8">
        <v>713</v>
      </c>
      <c r="C33" s="8" t="str">
        <f>VLOOKUP(B33,'[3]LISTADO ATM'!$A$2:$B$916,2,0)</f>
        <v xml:space="preserve">ATM Oficina Las Américas </v>
      </c>
      <c r="D33" s="15" t="s">
        <v>18</v>
      </c>
      <c r="E33" s="17" t="s">
        <v>19</v>
      </c>
    </row>
    <row r="34" spans="1:5" ht="18" x14ac:dyDescent="0.25">
      <c r="A34" s="8" t="str">
        <f>VLOOKUP(B34,'[2]LISTADO ATM'!$A$2:$C$917,3,0)</f>
        <v>DISTRITO NACIONAL</v>
      </c>
      <c r="B34" s="8">
        <v>507</v>
      </c>
      <c r="C34" s="8" t="str">
        <f>VLOOKUP(B34,'[3]LISTADO ATM'!$A$2:$B$916,2,0)</f>
        <v>ATM Estación Sigma Boca Chica</v>
      </c>
      <c r="D34" s="15" t="s">
        <v>18</v>
      </c>
      <c r="E34" s="17">
        <v>335768250</v>
      </c>
    </row>
    <row r="35" spans="1:5" ht="18.75" thickBot="1" x14ac:dyDescent="0.3">
      <c r="A35" s="12" t="s">
        <v>12</v>
      </c>
      <c r="B35" s="14">
        <f>COUNT(B10:B34)</f>
        <v>25</v>
      </c>
      <c r="C35" s="34"/>
      <c r="D35" s="35"/>
      <c r="E35" s="36"/>
    </row>
    <row r="36" spans="1:5" ht="15.75" thickBot="1" x14ac:dyDescent="0.3"/>
    <row r="37" spans="1:5" ht="18.75" thickBot="1" x14ac:dyDescent="0.3">
      <c r="A37" s="31" t="s">
        <v>10</v>
      </c>
      <c r="B37" s="32"/>
      <c r="C37" s="32"/>
      <c r="D37" s="32"/>
      <c r="E37" s="33"/>
    </row>
    <row r="38" spans="1:5" ht="18" x14ac:dyDescent="0.25">
      <c r="A38" s="6" t="s">
        <v>5</v>
      </c>
      <c r="B38" s="6" t="s">
        <v>6</v>
      </c>
      <c r="C38" s="7" t="s">
        <v>7</v>
      </c>
      <c r="D38" s="7" t="s">
        <v>8</v>
      </c>
      <c r="E38" s="7" t="s">
        <v>9</v>
      </c>
    </row>
    <row r="39" spans="1:5" ht="18" x14ac:dyDescent="0.25">
      <c r="A39" s="8" t="str">
        <f>VLOOKUP(B39,'[1]LISTADO ATM'!$A$2:$C$817,3,0)</f>
        <v>DISTRITO NACIONAL</v>
      </c>
      <c r="B39" s="8">
        <v>377</v>
      </c>
      <c r="C39" s="8" t="str">
        <f>VLOOKUP(B39,'[3]LISTADO ATM'!$A$2:$B$916,2,0)</f>
        <v>ATM Estación del Metro Eduardo Brito</v>
      </c>
      <c r="D39" s="9" t="s">
        <v>11</v>
      </c>
      <c r="E39" s="17">
        <v>335765374</v>
      </c>
    </row>
    <row r="40" spans="1:5" ht="18" x14ac:dyDescent="0.25">
      <c r="A40" s="8" t="str">
        <f>VLOOKUP(B40,'[1]LISTADO ATM'!$A$2:$C$817,3,0)</f>
        <v>DISTRITO NACIONAL</v>
      </c>
      <c r="B40" s="8">
        <v>390</v>
      </c>
      <c r="C40" s="8" t="str">
        <f>VLOOKUP(B40,'[3]LISTADO ATM'!$A$2:$B$916,2,0)</f>
        <v xml:space="preserve">ATM Oficina Boca Chica II </v>
      </c>
      <c r="D40" s="19" t="s">
        <v>11</v>
      </c>
      <c r="E40" s="17">
        <v>335768607</v>
      </c>
    </row>
    <row r="41" spans="1:5" ht="18" x14ac:dyDescent="0.25">
      <c r="A41" s="8" t="str">
        <f>VLOOKUP(B41,'[1]LISTADO ATM'!$A$2:$C$817,3,0)</f>
        <v>DISTRITO NACIONAL</v>
      </c>
      <c r="B41" s="8">
        <v>735</v>
      </c>
      <c r="C41" s="8" t="str">
        <f>VLOOKUP(B41,'[3]LISTADO ATM'!$A$2:$B$916,2,0)</f>
        <v xml:space="preserve">ATM Oficina Independencia II  </v>
      </c>
      <c r="D41" s="19" t="s">
        <v>11</v>
      </c>
      <c r="E41" s="17">
        <v>335768742</v>
      </c>
    </row>
    <row r="42" spans="1:5" ht="18" x14ac:dyDescent="0.25">
      <c r="A42" s="8" t="str">
        <f>VLOOKUP(B42,'[1]LISTADO ATM'!$A$2:$C$817,3,0)</f>
        <v>DISTRITO NACIONAL</v>
      </c>
      <c r="B42" s="8">
        <v>967</v>
      </c>
      <c r="C42" s="8" t="str">
        <f>VLOOKUP(B42,'[3]LISTADO ATM'!$A$2:$B$916,2,0)</f>
        <v xml:space="preserve">ATM UNP Hiper Olé Autopista Duarte </v>
      </c>
      <c r="D42" s="19" t="s">
        <v>11</v>
      </c>
      <c r="E42" s="17">
        <v>335769126</v>
      </c>
    </row>
    <row r="43" spans="1:5" ht="18" x14ac:dyDescent="0.25">
      <c r="A43" s="8" t="str">
        <f>VLOOKUP(B43,'[1]LISTADO ATM'!$A$2:$C$817,3,0)</f>
        <v>DISTRITO NACIONAL</v>
      </c>
      <c r="B43" s="8">
        <v>812</v>
      </c>
      <c r="C43" s="8" t="str">
        <f>VLOOKUP(B43,'[3]LISTADO ATM'!$A$2:$B$916,2,0)</f>
        <v xml:space="preserve">ATM Canasta del Pueblo </v>
      </c>
      <c r="D43" s="19" t="s">
        <v>11</v>
      </c>
      <c r="E43" s="17">
        <v>335769134</v>
      </c>
    </row>
    <row r="44" spans="1:5" ht="18" x14ac:dyDescent="0.25">
      <c r="A44" s="8" t="str">
        <f>VLOOKUP(B44,'[1]LISTADO ATM'!$A$2:$C$817,3,0)</f>
        <v>DISTRITO NACIONAL</v>
      </c>
      <c r="B44" s="8">
        <v>955</v>
      </c>
      <c r="C44" s="8" t="str">
        <f>VLOOKUP(B44,'[3]LISTADO ATM'!$A$2:$B$916,2,0)</f>
        <v xml:space="preserve">ATM Oficina Americana Independencia II </v>
      </c>
      <c r="D44" s="19" t="s">
        <v>11</v>
      </c>
      <c r="E44" s="17">
        <v>335769149</v>
      </c>
    </row>
    <row r="45" spans="1:5" ht="18" x14ac:dyDescent="0.25">
      <c r="A45" s="8" t="str">
        <f>VLOOKUP(B45,'[1]LISTADO ATM'!$A$2:$C$817,3,0)</f>
        <v>DISTRITO NACIONAL</v>
      </c>
      <c r="B45" s="8">
        <v>578</v>
      </c>
      <c r="C45" s="8" t="str">
        <f>VLOOKUP(B45,'[3]LISTADO ATM'!$A$2:$B$916,2,0)</f>
        <v xml:space="preserve">ATM Procuraduría General de la República </v>
      </c>
      <c r="D45" s="19" t="s">
        <v>11</v>
      </c>
      <c r="E45" s="17">
        <v>335769233</v>
      </c>
    </row>
    <row r="46" spans="1:5" ht="18" x14ac:dyDescent="0.25">
      <c r="A46" s="8" t="str">
        <f>VLOOKUP(B46,'[1]LISTADO ATM'!$A$2:$C$817,3,0)</f>
        <v>DISTRITO NACIONAL</v>
      </c>
      <c r="B46" s="8">
        <v>743</v>
      </c>
      <c r="C46" s="8" t="str">
        <f>VLOOKUP(B46,'[3]LISTADO ATM'!$A$2:$B$916,2,0)</f>
        <v xml:space="preserve">ATM Oficina Los Frailes </v>
      </c>
      <c r="D46" s="19" t="s">
        <v>11</v>
      </c>
      <c r="E46" s="17">
        <v>335769350</v>
      </c>
    </row>
    <row r="47" spans="1:5" ht="18" x14ac:dyDescent="0.25">
      <c r="A47" s="8" t="str">
        <f>VLOOKUP(B47,'[1]LISTADO ATM'!$A$2:$C$817,3,0)</f>
        <v>DISTRITO NACIONAL</v>
      </c>
      <c r="B47" s="8">
        <v>26</v>
      </c>
      <c r="C47" s="8" t="str">
        <f>VLOOKUP(B47,'[3]LISTADO ATM'!$A$2:$B$916,2,0)</f>
        <v>ATM S/M Jumbo San Isidro</v>
      </c>
      <c r="D47" s="19" t="s">
        <v>11</v>
      </c>
      <c r="E47" s="17">
        <v>335769251</v>
      </c>
    </row>
    <row r="48" spans="1:5" ht="18" customHeight="1" x14ac:dyDescent="0.25">
      <c r="A48" s="20" t="s">
        <v>12</v>
      </c>
      <c r="B48" s="21">
        <f>COUNT(B39:B47)</f>
        <v>9</v>
      </c>
      <c r="C48" s="22"/>
      <c r="D48" s="22"/>
      <c r="E48" s="22"/>
    </row>
    <row r="49" spans="1:5" ht="15.75" thickBot="1" x14ac:dyDescent="0.3"/>
    <row r="50" spans="1:5" ht="18.75" customHeight="1" thickBot="1" x14ac:dyDescent="0.3">
      <c r="A50" s="31" t="s">
        <v>13</v>
      </c>
      <c r="B50" s="32"/>
      <c r="C50" s="32"/>
      <c r="D50" s="32"/>
      <c r="E50" s="33"/>
    </row>
    <row r="51" spans="1:5" ht="18" x14ac:dyDescent="0.25">
      <c r="A51" s="6" t="s">
        <v>5</v>
      </c>
      <c r="B51" s="6" t="s">
        <v>6</v>
      </c>
      <c r="C51" s="7" t="s">
        <v>7</v>
      </c>
      <c r="D51" s="7" t="s">
        <v>8</v>
      </c>
      <c r="E51" s="7" t="s">
        <v>9</v>
      </c>
    </row>
    <row r="52" spans="1:5" ht="18" x14ac:dyDescent="0.25">
      <c r="A52" s="8" t="str">
        <f>VLOOKUP(B52,'[1]LISTADO ATM'!$A$2:$C$817,3,0)</f>
        <v>ESTE</v>
      </c>
      <c r="B52" s="8">
        <v>673</v>
      </c>
      <c r="C52" s="18" t="str">
        <f>VLOOKUP(B52,'[1]LISTADO ATM'!$A$2:$B$816,2,0)</f>
        <v>ATM Clínica Dr. Cruz Jiminián</v>
      </c>
      <c r="D52" s="8" t="s">
        <v>14</v>
      </c>
      <c r="E52" s="17">
        <v>335768361</v>
      </c>
    </row>
    <row r="53" spans="1:5" ht="18" x14ac:dyDescent="0.25">
      <c r="A53" s="8" t="str">
        <f>VLOOKUP(B53,'[1]LISTADO ATM'!$A$2:$C$817,3,0)</f>
        <v>NORTE</v>
      </c>
      <c r="B53" s="8">
        <v>756</v>
      </c>
      <c r="C53" s="18" t="str">
        <f>VLOOKUP(B53,'[1]LISTADO ATM'!$A$2:$B$816,2,0)</f>
        <v xml:space="preserve">ATM UNP Villa La Mata (Cotuí) </v>
      </c>
      <c r="D53" s="8" t="s">
        <v>14</v>
      </c>
      <c r="E53" s="17">
        <v>335768981</v>
      </c>
    </row>
    <row r="54" spans="1:5" ht="18" x14ac:dyDescent="0.25">
      <c r="A54" s="8" t="str">
        <f>VLOOKUP(B54,'[1]LISTADO ATM'!$A$2:$C$817,3,0)</f>
        <v>DISTRITO NACIONAL</v>
      </c>
      <c r="B54" s="8">
        <v>908</v>
      </c>
      <c r="C54" s="18" t="str">
        <f>VLOOKUP(B54,'[1]LISTADO ATM'!$A$2:$B$816,2,0)</f>
        <v xml:space="preserve">ATM Oficina Plaza Botánika </v>
      </c>
      <c r="D54" s="8" t="s">
        <v>14</v>
      </c>
      <c r="E54" s="17">
        <v>335769361</v>
      </c>
    </row>
    <row r="55" spans="1:5" ht="18" x14ac:dyDescent="0.25">
      <c r="A55" s="8" t="str">
        <f>VLOOKUP(B55,'[1]LISTADO ATM'!$A$2:$C$817,3,0)</f>
        <v>DISTRITO NACIONAL</v>
      </c>
      <c r="B55" s="8">
        <v>949</v>
      </c>
      <c r="C55" s="18" t="str">
        <f>VLOOKUP(B55,'[1]LISTADO ATM'!$A$2:$B$816,2,0)</f>
        <v xml:space="preserve">ATM S/M Bravo San Isidro Coral Mall </v>
      </c>
      <c r="D55" s="8" t="s">
        <v>14</v>
      </c>
      <c r="E55" s="17">
        <v>335769375</v>
      </c>
    </row>
    <row r="56" spans="1:5" ht="18" x14ac:dyDescent="0.25">
      <c r="A56" s="8" t="str">
        <f>VLOOKUP(B56,'[1]LISTADO ATM'!$A$2:$C$817,3,0)</f>
        <v>ESTE</v>
      </c>
      <c r="B56" s="8">
        <v>843</v>
      </c>
      <c r="C56" s="18" t="str">
        <f>VLOOKUP(B56,'[1]LISTADO ATM'!$A$2:$B$816,2,0)</f>
        <v xml:space="preserve">ATM Oficina Romana Centro </v>
      </c>
      <c r="D56" s="8" t="s">
        <v>14</v>
      </c>
      <c r="E56" s="17">
        <v>335769386</v>
      </c>
    </row>
    <row r="57" spans="1:5" ht="18.75" thickBot="1" x14ac:dyDescent="0.3">
      <c r="A57" s="12" t="s">
        <v>12</v>
      </c>
      <c r="B57" s="14">
        <f>COUNT(B52:B56)</f>
        <v>5</v>
      </c>
      <c r="C57" s="10"/>
      <c r="D57" s="10"/>
      <c r="E57" s="11"/>
    </row>
    <row r="58" spans="1:5" ht="15.75" thickBot="1" x14ac:dyDescent="0.3"/>
    <row r="59" spans="1:5" ht="18.75" customHeight="1" thickBot="1" x14ac:dyDescent="0.3">
      <c r="A59" s="37" t="s">
        <v>15</v>
      </c>
      <c r="B59" s="38"/>
    </row>
    <row r="60" spans="1:5" ht="18.75" thickBot="1" x14ac:dyDescent="0.3">
      <c r="A60" s="39">
        <f>+B48+B57</f>
        <v>14</v>
      </c>
      <c r="B60" s="40"/>
    </row>
    <row r="61" spans="1:5" ht="15.75" thickBot="1" x14ac:dyDescent="0.3"/>
    <row r="62" spans="1:5" ht="18.75" customHeight="1" thickBot="1" x14ac:dyDescent="0.3">
      <c r="A62" s="31" t="s">
        <v>16</v>
      </c>
      <c r="B62" s="32"/>
      <c r="C62" s="32"/>
      <c r="D62" s="32"/>
      <c r="E62" s="33"/>
    </row>
    <row r="63" spans="1:5" ht="18" x14ac:dyDescent="0.25">
      <c r="A63" s="6" t="s">
        <v>5</v>
      </c>
      <c r="B63" s="6" t="s">
        <v>6</v>
      </c>
      <c r="C63" s="13" t="s">
        <v>7</v>
      </c>
      <c r="D63" s="41" t="s">
        <v>8</v>
      </c>
      <c r="E63" s="42"/>
    </row>
    <row r="64" spans="1:5" ht="18" x14ac:dyDescent="0.25">
      <c r="A64" s="8" t="str">
        <f>VLOOKUP(B64,'[1]LISTADO ATM'!$A$2:$C$817,3,0)</f>
        <v>DISTRITO NACIONAL</v>
      </c>
      <c r="B64" s="8">
        <v>971</v>
      </c>
      <c r="C64" s="18" t="str">
        <f>VLOOKUP(B64,'[1]LISTADO ATM'!$A$2:$B$816,2,0)</f>
        <v xml:space="preserve">ATM Club Banreservas I </v>
      </c>
      <c r="D64" s="23" t="s">
        <v>21</v>
      </c>
      <c r="E64" s="24"/>
    </row>
    <row r="65" spans="1:5" ht="18" x14ac:dyDescent="0.25">
      <c r="A65" s="8" t="str">
        <f>VLOOKUP(B65,'[1]LISTADO ATM'!$A$2:$C$817,3,0)</f>
        <v>DISTRITO NACIONAL</v>
      </c>
      <c r="B65" s="8">
        <v>312</v>
      </c>
      <c r="C65" s="18" t="str">
        <f>VLOOKUP(B65,'[1]LISTADO ATM'!$A$2:$B$816,2,0)</f>
        <v xml:space="preserve">ATM Oficina Tiradentes II (Naco) </v>
      </c>
      <c r="D65" s="23" t="s">
        <v>17</v>
      </c>
      <c r="E65" s="24"/>
    </row>
    <row r="66" spans="1:5" ht="18" x14ac:dyDescent="0.25">
      <c r="A66" s="8" t="str">
        <f>VLOOKUP(B66,'[1]LISTADO ATM'!$A$2:$C$817,3,0)</f>
        <v>DISTRITO NACIONAL</v>
      </c>
      <c r="B66" s="8">
        <v>24</v>
      </c>
      <c r="C66" s="18" t="str">
        <f>VLOOKUP(B66,'[1]LISTADO ATM'!$A$2:$B$816,2,0)</f>
        <v xml:space="preserve">ATM Oficina Eusebio Manzueta </v>
      </c>
      <c r="D66" s="23" t="s">
        <v>17</v>
      </c>
      <c r="E66" s="24"/>
    </row>
    <row r="67" spans="1:5" ht="18" x14ac:dyDescent="0.25">
      <c r="A67" s="8" t="str">
        <f>VLOOKUP(B67,'[1]LISTADO ATM'!$A$2:$C$817,3,0)</f>
        <v>ESTE</v>
      </c>
      <c r="B67" s="8">
        <v>934</v>
      </c>
      <c r="C67" s="18" t="str">
        <f>VLOOKUP(B67,'[1]LISTADO ATM'!$A$2:$B$816,2,0)</f>
        <v>ATM Hotel Dreams La Romana</v>
      </c>
      <c r="D67" s="23" t="s">
        <v>21</v>
      </c>
      <c r="E67" s="24"/>
    </row>
    <row r="68" spans="1:5" ht="18" x14ac:dyDescent="0.25">
      <c r="A68" s="8" t="str">
        <f>VLOOKUP(B68,'[1]LISTADO ATM'!$A$2:$C$817,3,0)</f>
        <v>SUR</v>
      </c>
      <c r="B68" s="8">
        <v>870</v>
      </c>
      <c r="C68" s="18" t="str">
        <f>VLOOKUP(B68,'[1]LISTADO ATM'!$A$2:$B$816,2,0)</f>
        <v xml:space="preserve">ATM Willbes Dominicana (Barahona) </v>
      </c>
      <c r="D68" s="23" t="s">
        <v>17</v>
      </c>
      <c r="E68" s="24"/>
    </row>
    <row r="69" spans="1:5" ht="18.75" thickBot="1" x14ac:dyDescent="0.3">
      <c r="A69" s="12" t="s">
        <v>12</v>
      </c>
      <c r="B69" s="14">
        <f>COUNT(B64:B68)</f>
        <v>5</v>
      </c>
      <c r="C69" s="10"/>
      <c r="D69" s="10"/>
      <c r="E69" s="11"/>
    </row>
  </sheetData>
  <mergeCells count="16">
    <mergeCell ref="D65:E65"/>
    <mergeCell ref="A1:E1"/>
    <mergeCell ref="A2:E2"/>
    <mergeCell ref="A3:E3"/>
    <mergeCell ref="A8:E8"/>
    <mergeCell ref="C35:E35"/>
    <mergeCell ref="A37:E37"/>
    <mergeCell ref="A50:E50"/>
    <mergeCell ref="A59:B59"/>
    <mergeCell ref="A60:B60"/>
    <mergeCell ref="A62:E62"/>
    <mergeCell ref="D63:E63"/>
    <mergeCell ref="D64:E64"/>
    <mergeCell ref="D66:E66"/>
    <mergeCell ref="D67:E67"/>
    <mergeCell ref="D68:E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2021-01-20T21:03:32Z</dcterms:modified>
</cp:coreProperties>
</file>