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1\"/>
    </mc:Choice>
  </mc:AlternateContent>
  <xr:revisionPtr revIDLastSave="0" documentId="13_ncr:1_{ABDC0662-47E2-4308-B26E-FBC5C99FA22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3" i="1" l="1"/>
  <c r="C43" i="1"/>
  <c r="B50" i="1" l="1"/>
  <c r="C10" i="1"/>
  <c r="A10" i="1"/>
  <c r="C49" i="1"/>
  <c r="A49" i="1"/>
  <c r="C48" i="1"/>
  <c r="A48" i="1"/>
  <c r="B11" i="1"/>
  <c r="B25" i="1"/>
  <c r="B32" i="1"/>
  <c r="C47" i="1" l="1"/>
  <c r="A47" i="1"/>
  <c r="C46" i="1"/>
  <c r="A46" i="1"/>
  <c r="C45" i="1"/>
  <c r="A45" i="1"/>
  <c r="C44" i="1"/>
  <c r="A44" i="1"/>
  <c r="C42" i="1"/>
  <c r="A42" i="1"/>
  <c r="C41" i="1"/>
  <c r="A41" i="1"/>
  <c r="C40" i="1"/>
  <c r="A40" i="1"/>
  <c r="C39" i="1"/>
  <c r="A39" i="1"/>
  <c r="C31" i="1"/>
  <c r="A31" i="1"/>
  <c r="C19" i="1"/>
  <c r="A19" i="1"/>
  <c r="C30" i="1"/>
  <c r="A30" i="1"/>
  <c r="C29" i="1"/>
  <c r="A29" i="1"/>
  <c r="A35" i="1"/>
  <c r="C24" i="1"/>
  <c r="A24" i="1"/>
  <c r="C23" i="1"/>
  <c r="A23" i="1"/>
  <c r="C22" i="1"/>
  <c r="A22" i="1"/>
  <c r="C21" i="1"/>
  <c r="A21" i="1"/>
  <c r="C20" i="1"/>
  <c r="A20" i="1"/>
  <c r="C18" i="1"/>
  <c r="A18" i="1"/>
  <c r="C17" i="1"/>
  <c r="A17" i="1"/>
  <c r="C16" i="1"/>
  <c r="A16" i="1"/>
  <c r="C15" i="1"/>
  <c r="A15" i="1"/>
</calcChain>
</file>

<file path=xl/sharedStrings.xml><?xml version="1.0" encoding="utf-8"?>
<sst xmlns="http://schemas.openxmlformats.org/spreadsheetml/2006/main" count="60" uniqueCount="22">
  <si>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</si>
  <si>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</si>
  <si>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</si>
  <si>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</si>
  <si>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</si>
  <si>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</si>
  <si>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</si>
  <si>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</si>
  <si>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</si>
  <si>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</si>
  <si>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</si>
  <si>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</si>
  <si>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</si>
  <si>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</si>
  <si>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</si>
  <si>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</si>
  <si>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</si>
  <si>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</si>
  <si>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</si>
  <si>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</si>
  <si>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20/1/2021 17:00 PM</t>
  </si>
  <si>
    <t>21/1/2021 06:00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</si>
</sst>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9" fillId="8" borderId="20" xfId="0" applyFont="1" applyFill="1" applyBorder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3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abSelected="1" topLeftCell="A10" zoomScaleNormal="100" workbookViewId="0">
      <selection activeCell="B19" sqref="B19"/>
    </sheetView>
  </sheetViews>
  <sheetFormatPr defaultColWidth="52.7109375" defaultRowHeight="15" x14ac:dyDescent="0.25"/>
  <cols>
    <col min="1" max="1" width="24.5703125" bestFit="1" customWidth="1"/>
    <col min="2" max="2" width="20.42578125" style="16" bestFit="1" customWidth="1"/>
    <col min="3" max="3" width="45.140625" bestFit="1" customWidth="1"/>
    <col min="4" max="4" width="35.140625" bestFit="1" customWidth="1"/>
    <col min="5" max="5" width="21.5703125" customWidth="1"/>
  </cols>
  <sheetData>
    <row r="1" spans="1:5" ht="22.5" x14ac:dyDescent="0.25">
      <c r="A1" s="30" t="s">
        <v>0</v>
      </c>
      <c r="B1" s="31"/>
      <c r="C1" s="31"/>
      <c r="D1" s="31"/>
      <c r="E1" s="32"/>
    </row>
    <row r="2" spans="1:5" ht="22.5" x14ac:dyDescent="0.25">
      <c r="A2" s="30" t="s">
        <v>1</v>
      </c>
      <c r="B2" s="31"/>
      <c r="C2" s="31"/>
      <c r="D2" s="31"/>
      <c r="E2" s="32"/>
    </row>
    <row r="3" spans="1:5" ht="25.5" x14ac:dyDescent="0.25">
      <c r="A3" s="33" t="s">
        <v>0</v>
      </c>
      <c r="B3" s="34"/>
      <c r="C3" s="34"/>
      <c r="D3" s="34"/>
      <c r="E3" s="35"/>
    </row>
    <row r="5" spans="1:5" ht="36.75" thickBot="1" x14ac:dyDescent="0.3">
      <c r="A5" s="1" t="s">
        <v>2</v>
      </c>
      <c r="B5" s="2" t="s">
        <v>20</v>
      </c>
      <c r="C5" s="3"/>
      <c r="D5" s="4"/>
      <c r="E5" s="5"/>
    </row>
    <row r="6" spans="1:5" ht="36.75" thickBot="1" x14ac:dyDescent="0.3">
      <c r="A6" s="1" t="s">
        <v>3</v>
      </c>
      <c r="B6" s="2" t="s">
        <v>21</v>
      </c>
      <c r="C6" s="3"/>
      <c r="D6" s="4"/>
      <c r="E6" s="5"/>
    </row>
    <row r="7" spans="1:5" ht="15.75" thickBot="1" x14ac:dyDescent="0.3"/>
    <row r="8" spans="1:5" ht="18.75" thickBot="1" x14ac:dyDescent="0.3">
      <c r="A8" s="25" t="s">
        <v>4</v>
      </c>
      <c r="B8" s="26"/>
      <c r="C8" s="26"/>
      <c r="D8" s="26"/>
      <c r="E8" s="27"/>
    </row>
    <row r="9" spans="1:5" ht="18" x14ac:dyDescent="0.25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x14ac:dyDescent="0.25">
      <c r="A10" s="8" t="e">
        <f>VLOOKUP(B10,'[1]LISTADO ATM'!$A$2:$C$817,3,0)</f>
        <v>#N/A</v>
      </c>
      <c r="B10" s="8"/>
      <c r="C10" s="18" t="e">
        <f>VLOOKUP(B10,'[1]LISTADO ATM'!$A$2:$B$816,2,0)</f>
        <v>#N/A</v>
      </c>
      <c r="D10" s="15" t="s">
        <v>18</v>
      </c>
      <c r="E10" s="17"/>
    </row>
    <row r="11" spans="1:5" ht="18.75" thickBot="1" x14ac:dyDescent="0.3">
      <c r="A11" s="12" t="s">
        <v>12</v>
      </c>
      <c r="B11" s="14">
        <f>COUNT(#REF!)</f>
        <v>0</v>
      </c>
      <c r="C11" s="36"/>
      <c r="D11" s="37"/>
      <c r="E11" s="38"/>
    </row>
    <row r="12" spans="1:5" ht="15.75" thickBot="1" x14ac:dyDescent="0.3"/>
    <row r="13" spans="1:5" ht="18.75" thickBot="1" x14ac:dyDescent="0.3">
      <c r="A13" s="25" t="s">
        <v>10</v>
      </c>
      <c r="B13" s="26"/>
      <c r="C13" s="26"/>
      <c r="D13" s="26"/>
      <c r="E13" s="27"/>
    </row>
    <row r="14" spans="1:5" ht="18" x14ac:dyDescent="0.25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36" x14ac:dyDescent="0.25">
      <c r="A15" s="8" t="str">
        <f>VLOOKUP(B15,'[1]LISTADO ATM'!$A$2:$C$817,3,0)</f>
        <v>DISTRITO NACIONAL</v>
      </c>
      <c r="B15" s="8">
        <v>377</v>
      </c>
      <c r="C15" s="8" t="str">
        <f>VLOOKUP(B15,'[2]LISTADO ATM'!$A$2:$B$916,2,0)</f>
        <v>ATM Estación del Metro Eduardo Brito</v>
      </c>
      <c r="D15" s="9" t="s">
        <v>11</v>
      </c>
      <c r="E15" s="17">
        <v>335769464</v>
      </c>
    </row>
    <row r="16" spans="1:5" ht="36" x14ac:dyDescent="0.25">
      <c r="A16" s="8" t="str">
        <f>VLOOKUP(B16,'[1]LISTADO ATM'!$A$2:$C$817,3,0)</f>
        <v>DISTRITO NACIONAL</v>
      </c>
      <c r="B16" s="8">
        <v>735</v>
      </c>
      <c r="C16" s="8" t="str">
        <f>VLOOKUP(B16,'[2]LISTADO ATM'!$A$2:$B$916,2,0)</f>
        <v xml:space="preserve">ATM Oficina Independencia II  </v>
      </c>
      <c r="D16" s="19" t="s">
        <v>11</v>
      </c>
      <c r="E16" s="17">
        <v>335768742</v>
      </c>
    </row>
    <row r="17" spans="1:5" ht="36" x14ac:dyDescent="0.25">
      <c r="A17" s="8" t="str">
        <f>VLOOKUP(B17,'[1]LISTADO ATM'!$A$2:$C$817,3,0)</f>
        <v>DISTRITO NACIONAL</v>
      </c>
      <c r="B17" s="8">
        <v>967</v>
      </c>
      <c r="C17" s="8" t="str">
        <f>VLOOKUP(B17,'[2]LISTADO ATM'!$A$2:$B$916,2,0)</f>
        <v xml:space="preserve">ATM UNP Hiper Olé Autopista Duarte </v>
      </c>
      <c r="D17" s="19" t="s">
        <v>11</v>
      </c>
      <c r="E17" s="17">
        <v>335769126</v>
      </c>
    </row>
    <row r="18" spans="1:5" ht="36" x14ac:dyDescent="0.25">
      <c r="A18" s="8" t="str">
        <f>VLOOKUP(B18,'[1]LISTADO ATM'!$A$2:$C$817,3,0)</f>
        <v>DISTRITO NACIONAL</v>
      </c>
      <c r="B18" s="8">
        <v>812</v>
      </c>
      <c r="C18" s="8" t="str">
        <f>VLOOKUP(B18,'[2]LISTADO ATM'!$A$2:$B$916,2,0)</f>
        <v xml:space="preserve">ATM Canasta del Pueblo </v>
      </c>
      <c r="D18" s="19" t="s">
        <v>11</v>
      </c>
      <c r="E18" s="17">
        <v>335769134</v>
      </c>
    </row>
    <row r="19" spans="1:5" ht="36" x14ac:dyDescent="0.25">
      <c r="A19" s="8" t="str">
        <f>VLOOKUP(B19,'[1]LISTADO ATM'!$A$2:$C$817,3,0)</f>
        <v>DISTRITO NACIONAL</v>
      </c>
      <c r="B19" s="8">
        <v>949</v>
      </c>
      <c r="C19" s="18" t="str">
        <f>VLOOKUP(B19,'[1]LISTADO ATM'!$A$2:$B$816,2,0)</f>
        <v xml:space="preserve">ATM S/M Bravo San Isidro Coral Mall </v>
      </c>
      <c r="D19" s="19" t="s">
        <v>11</v>
      </c>
      <c r="E19" s="17">
        <v>335769375</v>
      </c>
    </row>
    <row r="20" spans="1:5" ht="36" x14ac:dyDescent="0.25">
      <c r="A20" s="8" t="str">
        <f>VLOOKUP(B20,'[1]LISTADO ATM'!$A$2:$C$817,3,0)</f>
        <v>DISTRITO NACIONAL</v>
      </c>
      <c r="B20" s="8">
        <v>955</v>
      </c>
      <c r="C20" s="8" t="str">
        <f>VLOOKUP(B20,'[2]LISTADO ATM'!$A$2:$B$916,2,0)</f>
        <v xml:space="preserve">ATM Oficina Americana Independencia II </v>
      </c>
      <c r="D20" s="19" t="s">
        <v>11</v>
      </c>
      <c r="E20" s="17">
        <v>335769149</v>
      </c>
    </row>
    <row r="21" spans="1:5" ht="36" x14ac:dyDescent="0.25">
      <c r="A21" s="8" t="str">
        <f>VLOOKUP(B21,'[1]LISTADO ATM'!$A$2:$C$817,3,0)</f>
        <v>DISTRITO NACIONAL</v>
      </c>
      <c r="B21" s="8">
        <v>578</v>
      </c>
      <c r="C21" s="8" t="str">
        <f>VLOOKUP(B21,'[2]LISTADO ATM'!$A$2:$B$916,2,0)</f>
        <v xml:space="preserve">ATM Procuraduría General de la República </v>
      </c>
      <c r="D21" s="19" t="s">
        <v>11</v>
      </c>
      <c r="E21" s="17">
        <v>335769233</v>
      </c>
    </row>
    <row r="22" spans="1:5" ht="36" x14ac:dyDescent="0.25">
      <c r="A22" s="8" t="str">
        <f>VLOOKUP(B22,'[1]LISTADO ATM'!$A$2:$C$817,3,0)</f>
        <v>DISTRITO NACIONAL</v>
      </c>
      <c r="B22" s="8">
        <v>743</v>
      </c>
      <c r="C22" s="8" t="str">
        <f>VLOOKUP(B22,'[2]LISTADO ATM'!$A$2:$B$916,2,0)</f>
        <v xml:space="preserve">ATM Oficina Los Frailes </v>
      </c>
      <c r="D22" s="19" t="s">
        <v>11</v>
      </c>
      <c r="E22" s="17">
        <v>335769350</v>
      </c>
    </row>
    <row r="23" spans="1:5" ht="36" x14ac:dyDescent="0.25">
      <c r="A23" s="8" t="str">
        <f>VLOOKUP(B23,'[1]LISTADO ATM'!$A$2:$C$817,3,0)</f>
        <v>DISTRITO NACIONAL</v>
      </c>
      <c r="B23" s="8">
        <v>26</v>
      </c>
      <c r="C23" s="8" t="str">
        <f>VLOOKUP(B23,'[2]LISTADO ATM'!$A$2:$B$916,2,0)</f>
        <v>ATM S/M Jumbo San Isidro</v>
      </c>
      <c r="D23" s="19" t="s">
        <v>11</v>
      </c>
      <c r="E23" s="17">
        <v>335769251</v>
      </c>
    </row>
    <row r="24" spans="1:5" ht="36" x14ac:dyDescent="0.25">
      <c r="A24" s="8" t="str">
        <f>VLOOKUP(B24,'[1]LISTADO ATM'!$A$2:$C$817,3,0)</f>
        <v>DISTRITO NACIONAL</v>
      </c>
      <c r="B24" s="8">
        <v>325</v>
      </c>
      <c r="C24" s="8" t="str">
        <f>VLOOKUP(B24,'[2]LISTADO ATM'!$A$2:$B$916,2,0)</f>
        <v>ATM Casa Edwin</v>
      </c>
      <c r="D24" s="19" t="s">
        <v>11</v>
      </c>
      <c r="E24" s="17">
        <v>335769482</v>
      </c>
    </row>
    <row r="25" spans="1:5" ht="18" x14ac:dyDescent="0.25">
      <c r="A25" s="20" t="s">
        <v>12</v>
      </c>
      <c r="B25" s="21">
        <f>COUNT(B15:B24)</f>
        <v>10</v>
      </c>
      <c r="C25" s="22"/>
      <c r="D25" s="22"/>
      <c r="E25" s="22"/>
    </row>
    <row r="26" spans="1:5" ht="15.75" thickBot="1" x14ac:dyDescent="0.3"/>
    <row r="27" spans="1:5" ht="18.75" thickBot="1" x14ac:dyDescent="0.3">
      <c r="A27" s="25" t="s">
        <v>13</v>
      </c>
      <c r="B27" s="26"/>
      <c r="C27" s="26"/>
      <c r="D27" s="26"/>
      <c r="E27" s="27"/>
    </row>
    <row r="28" spans="1:5" ht="18" x14ac:dyDescent="0.25">
      <c r="A28" s="6" t="s">
        <v>5</v>
      </c>
      <c r="B28" s="6" t="s">
        <v>6</v>
      </c>
      <c r="C28" s="7" t="s">
        <v>7</v>
      </c>
      <c r="D28" s="7" t="s">
        <v>8</v>
      </c>
      <c r="E28" s="7" t="s">
        <v>9</v>
      </c>
    </row>
    <row r="29" spans="1:5" ht="36" x14ac:dyDescent="0.25">
      <c r="A29" s="8" t="str">
        <f>VLOOKUP(B29,'[1]LISTADO ATM'!$A$2:$C$817,3,0)</f>
        <v>ESTE</v>
      </c>
      <c r="B29" s="8">
        <v>673</v>
      </c>
      <c r="C29" s="18" t="str">
        <f>VLOOKUP(B29,'[1]LISTADO ATM'!$A$2:$B$816,2,0)</f>
        <v>ATM Clínica Dr. Cruz Jiminián</v>
      </c>
      <c r="D29" s="8" t="s">
        <v>14</v>
      </c>
      <c r="E29" s="17">
        <v>335768361</v>
      </c>
    </row>
    <row r="30" spans="1:5" ht="36" x14ac:dyDescent="0.25">
      <c r="A30" s="8" t="str">
        <f>VLOOKUP(B30,'[1]LISTADO ATM'!$A$2:$C$817,3,0)</f>
        <v>DISTRITO NACIONAL</v>
      </c>
      <c r="B30" s="8">
        <v>908</v>
      </c>
      <c r="C30" s="18" t="str">
        <f>VLOOKUP(B30,'[1]LISTADO ATM'!$A$2:$B$816,2,0)</f>
        <v xml:space="preserve">ATM Oficina Plaza Botánika </v>
      </c>
      <c r="D30" s="8" t="s">
        <v>14</v>
      </c>
      <c r="E30" s="17">
        <v>335769361</v>
      </c>
    </row>
    <row r="31" spans="1:5" ht="36" x14ac:dyDescent="0.25">
      <c r="A31" s="8" t="str">
        <f>VLOOKUP(B31,'[1]LISTADO ATM'!$A$2:$C$817,3,0)</f>
        <v>ESTE</v>
      </c>
      <c r="B31" s="8">
        <v>843</v>
      </c>
      <c r="C31" s="18" t="str">
        <f>VLOOKUP(B31,'[1]LISTADO ATM'!$A$2:$B$816,2,0)</f>
        <v xml:space="preserve">ATM Oficina Romana Centro </v>
      </c>
      <c r="D31" s="8" t="s">
        <v>14</v>
      </c>
      <c r="E31" s="17">
        <v>335769386</v>
      </c>
    </row>
    <row r="32" spans="1:5" ht="18.75" thickBot="1" x14ac:dyDescent="0.3">
      <c r="A32" s="12" t="s">
        <v>12</v>
      </c>
      <c r="B32" s="14">
        <f>COUNT(B29:B31)</f>
        <v>3</v>
      </c>
      <c r="C32" s="10"/>
      <c r="D32" s="10"/>
      <c r="E32" s="11"/>
    </row>
    <row r="33" spans="1:5" ht="15.75" thickBot="1" x14ac:dyDescent="0.3"/>
    <row r="34" spans="1:5" ht="18.75" thickBot="1" x14ac:dyDescent="0.3">
      <c r="A34" s="28" t="s">
        <v>15</v>
      </c>
      <c r="B34" s="29"/>
    </row>
    <row r="35" spans="1:5" ht="18.75" thickBot="1" x14ac:dyDescent="0.3">
      <c r="A35" s="39">
        <f>+B25+B32</f>
        <v>13</v>
      </c>
      <c r="B35" s="40"/>
    </row>
    <row r="36" spans="1:5" ht="15.75" thickBot="1" x14ac:dyDescent="0.3"/>
    <row r="37" spans="1:5" ht="18.75" thickBot="1" x14ac:dyDescent="0.3">
      <c r="A37" s="25" t="s">
        <v>16</v>
      </c>
      <c r="B37" s="26"/>
      <c r="C37" s="26"/>
      <c r="D37" s="26"/>
      <c r="E37" s="27"/>
    </row>
    <row r="38" spans="1:5" ht="18" x14ac:dyDescent="0.25">
      <c r="A38" s="6" t="s">
        <v>5</v>
      </c>
      <c r="B38" s="6" t="s">
        <v>6</v>
      </c>
      <c r="C38" s="13" t="s">
        <v>7</v>
      </c>
      <c r="D38" s="41" t="s">
        <v>8</v>
      </c>
      <c r="E38" s="42"/>
    </row>
    <row r="39" spans="1:5" ht="36" x14ac:dyDescent="0.25">
      <c r="A39" s="8" t="str">
        <f>VLOOKUP(B39,'[1]LISTADO ATM'!$A$2:$C$817,3,0)</f>
        <v>DISTRITO NACIONAL</v>
      </c>
      <c r="B39" s="8">
        <v>971</v>
      </c>
      <c r="C39" s="18" t="str">
        <f>VLOOKUP(B39,'[1]LISTADO ATM'!$A$2:$B$816,2,0)</f>
        <v xml:space="preserve">ATM Club Banreservas I </v>
      </c>
      <c r="D39" s="23" t="s">
        <v>19</v>
      </c>
      <c r="E39" s="24"/>
    </row>
    <row r="40" spans="1:5" ht="36" x14ac:dyDescent="0.25">
      <c r="A40" s="8" t="str">
        <f>VLOOKUP(B40,'[1]LISTADO ATM'!$A$2:$C$817,3,0)</f>
        <v>DISTRITO NACIONAL</v>
      </c>
      <c r="B40" s="8">
        <v>312</v>
      </c>
      <c r="C40" s="18" t="str">
        <f>VLOOKUP(B40,'[1]LISTADO ATM'!$A$2:$B$816,2,0)</f>
        <v xml:space="preserve">ATM Oficina Tiradentes II (Naco) </v>
      </c>
      <c r="D40" s="23" t="s">
        <v>17</v>
      </c>
      <c r="E40" s="24"/>
    </row>
    <row r="41" spans="1:5" ht="36" x14ac:dyDescent="0.25">
      <c r="A41" s="8" t="str">
        <f>VLOOKUP(B41,'[1]LISTADO ATM'!$A$2:$C$817,3,0)</f>
        <v>DISTRITO NACIONAL</v>
      </c>
      <c r="B41" s="8">
        <v>24</v>
      </c>
      <c r="C41" s="18" t="str">
        <f>VLOOKUP(B41,'[1]LISTADO ATM'!$A$2:$B$816,2,0)</f>
        <v xml:space="preserve">ATM Oficina Eusebio Manzueta </v>
      </c>
      <c r="D41" s="23" t="s">
        <v>17</v>
      </c>
      <c r="E41" s="24"/>
    </row>
    <row r="42" spans="1:5" ht="23.45" customHeight="1" x14ac:dyDescent="0.25">
      <c r="A42" s="8" t="str">
        <f>VLOOKUP(B42,'[1]LISTADO ATM'!$A$2:$C$817,3,0)</f>
        <v>ESTE</v>
      </c>
      <c r="B42" s="8">
        <v>934</v>
      </c>
      <c r="C42" s="18" t="str">
        <f>VLOOKUP(B42,'[1]LISTADO ATM'!$A$2:$B$816,2,0)</f>
        <v>ATM Hotel Dreams La Romana</v>
      </c>
      <c r="D42" s="23" t="s">
        <v>19</v>
      </c>
      <c r="E42" s="24"/>
    </row>
    <row r="43" spans="1:5" ht="36" x14ac:dyDescent="0.25">
      <c r="A43" s="8" t="str">
        <f>VLOOKUP(B43,'[1]LISTADO ATM'!$A$2:$C$817,3,0)</f>
        <v>DISTRITO NACIONAL</v>
      </c>
      <c r="B43" s="8">
        <v>721</v>
      </c>
      <c r="C43" s="18" t="str">
        <f>VLOOKUP(B43,'[1]LISTADO ATM'!$A$2:$B$816,2,0)</f>
        <v xml:space="preserve">ATM Oficina Charles de Gaulle II </v>
      </c>
      <c r="D43" s="23" t="s">
        <v>19</v>
      </c>
      <c r="E43" s="24"/>
    </row>
    <row r="44" spans="1:5" ht="30" customHeight="1" x14ac:dyDescent="0.25">
      <c r="A44" s="8" t="str">
        <f>VLOOKUP(B44,'[1]LISTADO ATM'!$A$2:$C$817,3,0)</f>
        <v>SUR</v>
      </c>
      <c r="B44" s="8">
        <v>870</v>
      </c>
      <c r="C44" s="18" t="str">
        <f>VLOOKUP(B44,'[1]LISTADO ATM'!$A$2:$B$816,2,0)</f>
        <v xml:space="preserve">ATM Willbes Dominicana (Barahona) </v>
      </c>
      <c r="D44" s="23" t="s">
        <v>17</v>
      </c>
      <c r="E44" s="24"/>
    </row>
    <row r="45" spans="1:5" ht="36" x14ac:dyDescent="0.25">
      <c r="A45" s="8" t="str">
        <f>VLOOKUP(B45,'[1]LISTADO ATM'!$A$2:$C$817,3,0)</f>
        <v>DISTRITO NACIONAL</v>
      </c>
      <c r="B45" s="8">
        <v>192</v>
      </c>
      <c r="C45" s="18" t="str">
        <f>VLOOKUP(B45,'[1]LISTADO ATM'!$A$2:$B$816,2,0)</f>
        <v xml:space="preserve">ATM Autobanco Luperón II </v>
      </c>
      <c r="D45" s="23" t="s">
        <v>17</v>
      </c>
      <c r="E45" s="24"/>
    </row>
    <row r="46" spans="1:5" ht="36" x14ac:dyDescent="0.25">
      <c r="A46" s="8" t="str">
        <f>VLOOKUP(B46,'[1]LISTADO ATM'!$A$2:$C$817,3,0)</f>
        <v>DISTRITO NACIONAL</v>
      </c>
      <c r="B46" s="8">
        <v>407</v>
      </c>
      <c r="C46" s="18" t="str">
        <f>VLOOKUP(B46,'[1]LISTADO ATM'!$A$2:$B$816,2,0)</f>
        <v xml:space="preserve">ATM Multicentro La Sirena Villa Mella </v>
      </c>
      <c r="D46" s="23" t="s">
        <v>17</v>
      </c>
      <c r="E46" s="24"/>
    </row>
    <row r="47" spans="1:5" ht="36" x14ac:dyDescent="0.25">
      <c r="A47" s="8" t="str">
        <f>VLOOKUP(B47,'[1]LISTADO ATM'!$A$2:$C$817,3,0)</f>
        <v>DISTRITO NACIONAL</v>
      </c>
      <c r="B47" s="8">
        <v>415</v>
      </c>
      <c r="C47" s="18" t="str">
        <f>VLOOKUP(B47,'[1]LISTADO ATM'!$A$2:$B$816,2,0)</f>
        <v xml:space="preserve">ATM Autobanco San Martín I </v>
      </c>
      <c r="D47" s="23" t="s">
        <v>17</v>
      </c>
      <c r="E47" s="24"/>
    </row>
    <row r="48" spans="1:5" ht="36" x14ac:dyDescent="0.25">
      <c r="A48" s="8" t="str">
        <f>VLOOKUP(B48,'[1]LISTADO ATM'!$A$2:$C$817,3,0)</f>
        <v>DISTRITO NACIONAL</v>
      </c>
      <c r="B48" s="8">
        <v>559</v>
      </c>
      <c r="C48" s="18" t="str">
        <f>VLOOKUP(B48,'[1]LISTADO ATM'!$A$2:$B$816,2,0)</f>
        <v xml:space="preserve">ATM UNP Metro I </v>
      </c>
      <c r="D48" s="23" t="s">
        <v>17</v>
      </c>
      <c r="E48" s="24"/>
    </row>
    <row r="49" spans="1:5" ht="36" x14ac:dyDescent="0.25">
      <c r="A49" s="8" t="str">
        <f>VLOOKUP(B49,'[1]LISTADO ATM'!$A$2:$C$817,3,0)</f>
        <v>DISTRITO NACIONAL</v>
      </c>
      <c r="B49" s="8">
        <v>709</v>
      </c>
      <c r="C49" s="18" t="str">
        <f>VLOOKUP(B49,'[1]LISTADO ATM'!$A$2:$B$816,2,0)</f>
        <v xml:space="preserve">ATM Seguros Maestro SEMMA  </v>
      </c>
      <c r="D49" s="23" t="s">
        <v>19</v>
      </c>
      <c r="E49" s="24"/>
    </row>
    <row r="50" spans="1:5" ht="18.75" thickBot="1" x14ac:dyDescent="0.3">
      <c r="A50" s="12" t="s">
        <v>12</v>
      </c>
      <c r="B50" s="14">
        <f>COUNT(B39:B49)</f>
        <v>11</v>
      </c>
      <c r="C50" s="10"/>
      <c r="D50" s="10"/>
      <c r="E50" s="11"/>
    </row>
  </sheetData>
  <mergeCells count="22">
    <mergeCell ref="D41:E41"/>
    <mergeCell ref="D42:E42"/>
    <mergeCell ref="D44:E44"/>
    <mergeCell ref="A35:B35"/>
    <mergeCell ref="A37:E37"/>
    <mergeCell ref="D38:E38"/>
    <mergeCell ref="D39:E39"/>
    <mergeCell ref="D40:E40"/>
    <mergeCell ref="D43:E43"/>
    <mergeCell ref="A27:E27"/>
    <mergeCell ref="A34:B34"/>
    <mergeCell ref="A1:E1"/>
    <mergeCell ref="A2:E2"/>
    <mergeCell ref="A3:E3"/>
    <mergeCell ref="A8:E8"/>
    <mergeCell ref="C11:E11"/>
    <mergeCell ref="A13:E13"/>
    <mergeCell ref="D45:E45"/>
    <mergeCell ref="D46:E46"/>
    <mergeCell ref="D47:E47"/>
    <mergeCell ref="D48:E48"/>
    <mergeCell ref="D49:E49"/>
  </mergeCells>
  <phoneticPr fontId="11" type="noConversion"/>
  <conditionalFormatting sqref="B10">
    <cfRule type="duplicateValues" dxfId="2" priority="1"/>
  </conditionalFormatting>
  <conditionalFormatting sqref="B50 B11:B47 B1:B9">
    <cfRule type="duplicateValues" dxfId="1" priority="5"/>
  </conditionalFormatting>
  <conditionalFormatting sqref="B48:B49">
    <cfRule type="duplicateValues" dxfId="0" priority="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Reynaldo Diaz Cuevas</cp:lastModifiedBy>
  <dcterms:created xsi:type="dcterms:W3CDTF">2020-12-19T20:17:28Z</dcterms:created>
  <dcterms:modified xsi:type="dcterms:W3CDTF">2021-01-21T12:20:23Z</dcterms:modified>
</cp:coreProperties>
</file>