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31\"/>
    </mc:Choice>
  </mc:AlternateContent>
  <xr:revisionPtr revIDLastSave="0" documentId="13_ncr:1_{B147175A-B34E-4D2E-9B4E-DEACBA0277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A72" i="1"/>
  <c r="C71" i="1"/>
  <c r="A71" i="1"/>
  <c r="C70" i="1"/>
  <c r="A70" i="1"/>
  <c r="C69" i="1"/>
  <c r="A69" i="1"/>
  <c r="C76" i="1"/>
  <c r="A76" i="1"/>
  <c r="C75" i="1"/>
  <c r="A75" i="1"/>
  <c r="C74" i="1"/>
  <c r="A74" i="1"/>
  <c r="C73" i="1"/>
  <c r="A73" i="1"/>
  <c r="C80" i="1"/>
  <c r="A80" i="1"/>
  <c r="C79" i="1"/>
  <c r="A79" i="1"/>
  <c r="C78" i="1"/>
  <c r="A78" i="1"/>
  <c r="C77" i="1"/>
  <c r="A77" i="1"/>
  <c r="C68" i="1"/>
  <c r="A68" i="1"/>
  <c r="C67" i="1"/>
  <c r="A67" i="1"/>
  <c r="C66" i="1"/>
  <c r="A66" i="1"/>
  <c r="C65" i="1"/>
  <c r="A65" i="1"/>
  <c r="B83" i="1"/>
  <c r="C82" i="1"/>
  <c r="A82" i="1"/>
  <c r="C81" i="1"/>
  <c r="A81" i="1"/>
  <c r="C64" i="1"/>
  <c r="A64" i="1"/>
  <c r="C63" i="1"/>
  <c r="A63" i="1"/>
  <c r="C62" i="1"/>
  <c r="A62" i="1"/>
  <c r="C61" i="1"/>
  <c r="A61" i="1"/>
  <c r="B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B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57" i="1" l="1"/>
</calcChain>
</file>

<file path=xl/sharedStrings.xml><?xml version="1.0" encoding="utf-8"?>
<sst xmlns="http://schemas.openxmlformats.org/spreadsheetml/2006/main" count="93" uniqueCount="23">
  <si>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</si>
  <si>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</si>
  <si>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</si>
  <si>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</si>
  <si>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</si>
  <si>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</si>
  <si>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</si>
  <si>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</si>
  <si>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</si>
  <si>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</si>
  <si>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</si>
  <si>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</si>
  <si>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</si>
  <si>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</si>
  <si>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</si>
  <si>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</si>
  <si>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</si>
  <si>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</si>
  <si>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</si>
  <si>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</si>
  <si>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1 Gavetas Vacias y 2 Fallando</t>
  </si>
  <si>
    <t>30/1/2021 17:00 PM</t>
  </si>
  <si>
    <t>31/1/2021 07:00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</si>
</sst>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64" zoomScale="80" zoomScaleNormal="80" workbookViewId="0">
      <selection activeCell="B89" sqref="B89"/>
    </sheetView>
  </sheetViews>
  <sheetFormatPr defaultColWidth="52.6640625" defaultRowHeight="14.4" x14ac:dyDescent="0.3"/>
  <cols>
    <col min="2" max="2" width="31.21875" style="14" customWidth="1"/>
    <col min="3" max="3" width="33.109375" customWidth="1"/>
    <col min="4" max="4" width="37.109375" customWidth="1"/>
    <col min="5" max="5" width="36.5546875" customWidth="1"/>
  </cols>
  <sheetData>
    <row r="1" spans="1:5" ht="23.4" x14ac:dyDescent="0.3">
      <c r="A1" s="26" t="s">
        <v>0</v>
      </c>
      <c r="B1" s="27"/>
      <c r="C1" s="27"/>
      <c r="D1" s="27"/>
      <c r="E1" s="28"/>
    </row>
    <row r="2" spans="1:5" ht="23.4" x14ac:dyDescent="0.3">
      <c r="A2" s="26" t="s">
        <v>1</v>
      </c>
      <c r="B2" s="27"/>
      <c r="C2" s="27"/>
      <c r="D2" s="27"/>
      <c r="E2" s="28"/>
    </row>
    <row r="3" spans="1:5" ht="26.4" x14ac:dyDescent="0.3">
      <c r="A3" s="35" t="s">
        <v>0</v>
      </c>
      <c r="B3" s="36"/>
      <c r="C3" s="36"/>
      <c r="D3" s="36"/>
      <c r="E3" s="37"/>
    </row>
    <row r="4" spans="1:5" x14ac:dyDescent="0.3">
      <c r="E4" s="14"/>
    </row>
    <row r="5" spans="1:5" ht="18" thickBot="1" x14ac:dyDescent="0.35">
      <c r="A5" s="1" t="s">
        <v>2</v>
      </c>
      <c r="B5" s="2" t="s">
        <v>21</v>
      </c>
      <c r="C5" s="3"/>
      <c r="D5" s="4"/>
      <c r="E5" s="5"/>
    </row>
    <row r="6" spans="1:5" ht="18" thickBot="1" x14ac:dyDescent="0.35">
      <c r="A6" s="1" t="s">
        <v>3</v>
      </c>
      <c r="B6" s="2" t="s">
        <v>22</v>
      </c>
      <c r="C6" s="3"/>
      <c r="D6" s="4"/>
      <c r="E6" s="5"/>
    </row>
    <row r="7" spans="1:5" ht="15" thickBot="1" x14ac:dyDescent="0.35">
      <c r="E7" s="14"/>
    </row>
    <row r="8" spans="1:5" ht="18" thickBot="1" x14ac:dyDescent="0.35">
      <c r="A8" s="29" t="s">
        <v>4</v>
      </c>
      <c r="B8" s="30"/>
      <c r="C8" s="30"/>
      <c r="D8" s="30"/>
      <c r="E8" s="31"/>
    </row>
    <row r="9" spans="1:5" ht="17.399999999999999" x14ac:dyDescent="0.3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thickBot="1" x14ac:dyDescent="0.35">
      <c r="A10" s="15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15"/>
    </row>
    <row r="11" spans="1:5" ht="18" thickBot="1" x14ac:dyDescent="0.35">
      <c r="A11" s="11" t="s">
        <v>12</v>
      </c>
      <c r="B11" s="22">
        <f>COUNT(#REF!)</f>
        <v>0</v>
      </c>
      <c r="C11" s="32"/>
      <c r="D11" s="33"/>
      <c r="E11" s="34"/>
    </row>
    <row r="12" spans="1:5" ht="15" thickBot="1" x14ac:dyDescent="0.35">
      <c r="E12" s="14"/>
    </row>
    <row r="13" spans="1:5" ht="18" thickBot="1" x14ac:dyDescent="0.35">
      <c r="A13" s="29" t="s">
        <v>10</v>
      </c>
      <c r="B13" s="30"/>
      <c r="C13" s="30"/>
      <c r="D13" s="30"/>
      <c r="E13" s="31"/>
    </row>
    <row r="14" spans="1:5" ht="17.399999999999999" x14ac:dyDescent="0.3">
      <c r="A14" s="6" t="s">
        <v>5</v>
      </c>
      <c r="B14" s="7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SUR</v>
      </c>
      <c r="B15" s="8">
        <v>44</v>
      </c>
      <c r="C15" s="15" t="str">
        <f>VLOOKUP(B15,'[1]LISTADO ATM'!$A$2:$B$816,2,0)</f>
        <v xml:space="preserve">ATM Oficina Pedernales </v>
      </c>
      <c r="D15" s="16" t="s">
        <v>11</v>
      </c>
      <c r="E15" s="8">
        <v>335775478</v>
      </c>
    </row>
    <row r="16" spans="1:5" ht="17.399999999999999" x14ac:dyDescent="0.3">
      <c r="A16" s="8" t="str">
        <f>VLOOKUP(B16,'[1]LISTADO ATM'!$A$2:$C$817,3,0)</f>
        <v>DISTRITO NACIONAL</v>
      </c>
      <c r="B16" s="8">
        <v>24</v>
      </c>
      <c r="C16" s="15" t="str">
        <f>VLOOKUP(B16,'[1]LISTADO ATM'!$A$2:$B$816,2,0)</f>
        <v xml:space="preserve">ATM Oficina Eusebio Manzueta </v>
      </c>
      <c r="D16" s="16" t="s">
        <v>11</v>
      </c>
      <c r="E16" s="8">
        <v>335775838</v>
      </c>
    </row>
    <row r="17" spans="1:5" ht="17.399999999999999" x14ac:dyDescent="0.3">
      <c r="A17" s="8" t="str">
        <f>VLOOKUP(B17,'[1]LISTADO ATM'!$A$2:$C$817,3,0)</f>
        <v>DISTRITO NACIONAL</v>
      </c>
      <c r="B17" s="8">
        <v>569</v>
      </c>
      <c r="C17" s="15" t="str">
        <f>VLOOKUP(B17,'[1]LISTADO ATM'!$A$2:$B$816,2,0)</f>
        <v xml:space="preserve">ATM Superintendencia de Seguros </v>
      </c>
      <c r="D17" s="16" t="s">
        <v>11</v>
      </c>
      <c r="E17" s="8">
        <v>335776262</v>
      </c>
    </row>
    <row r="18" spans="1:5" ht="17.399999999999999" x14ac:dyDescent="0.3">
      <c r="A18" s="8" t="str">
        <f>VLOOKUP(B18,'[1]LISTADO ATM'!$A$2:$C$817,3,0)</f>
        <v>NORTE</v>
      </c>
      <c r="B18" s="8">
        <v>851</v>
      </c>
      <c r="C18" s="15" t="str">
        <f>VLOOKUP(B18,'[1]LISTADO ATM'!$A$2:$B$816,2,0)</f>
        <v xml:space="preserve">ATM Hospital Vinicio Calventi </v>
      </c>
      <c r="D18" s="16" t="s">
        <v>11</v>
      </c>
      <c r="E18" s="8">
        <v>335776237</v>
      </c>
    </row>
    <row r="19" spans="1:5" ht="17.399999999999999" x14ac:dyDescent="0.3">
      <c r="A19" s="8" t="str">
        <f>VLOOKUP(B19,'[1]LISTADO ATM'!$A$2:$C$817,3,0)</f>
        <v>DISTRITO NACIONAL</v>
      </c>
      <c r="B19" s="8">
        <v>958</v>
      </c>
      <c r="C19" s="15" t="str">
        <f>VLOOKUP(B19,'[1]LISTADO ATM'!$A$2:$B$816,2,0)</f>
        <v xml:space="preserve">ATM Olé Aut. San Isidro </v>
      </c>
      <c r="D19" s="16" t="s">
        <v>11</v>
      </c>
      <c r="E19" s="8">
        <v>335776571</v>
      </c>
    </row>
    <row r="20" spans="1:5" ht="17.399999999999999" x14ac:dyDescent="0.3">
      <c r="A20" s="8" t="str">
        <f>VLOOKUP(B20,'[1]LISTADO ATM'!$A$2:$C$817,3,0)</f>
        <v>DISTRITO NACIONAL</v>
      </c>
      <c r="B20" s="8">
        <v>554</v>
      </c>
      <c r="C20" s="15" t="str">
        <f>VLOOKUP(B20,'[1]LISTADO ATM'!$A$2:$B$816,2,0)</f>
        <v xml:space="preserve">ATM Oficina Isabel La Católica I </v>
      </c>
      <c r="D20" s="16" t="s">
        <v>11</v>
      </c>
      <c r="E20" s="8">
        <v>335776679</v>
      </c>
    </row>
    <row r="21" spans="1:5" ht="17.399999999999999" x14ac:dyDescent="0.3">
      <c r="A21" s="8" t="str">
        <f>VLOOKUP(B21,'[1]LISTADO ATM'!$A$2:$C$817,3,0)</f>
        <v>DISTRITO NACIONAL</v>
      </c>
      <c r="B21" s="8">
        <v>354</v>
      </c>
      <c r="C21" s="15" t="str">
        <f>VLOOKUP(B21,'[1]LISTADO ATM'!$A$2:$B$816,2,0)</f>
        <v xml:space="preserve">ATM Oficina Núñez de Cáceres II </v>
      </c>
      <c r="D21" s="16" t="s">
        <v>11</v>
      </c>
      <c r="E21" s="8">
        <v>335776522</v>
      </c>
    </row>
    <row r="22" spans="1:5" ht="17.399999999999999" x14ac:dyDescent="0.3">
      <c r="A22" s="8" t="str">
        <f>VLOOKUP(B22,'[1]LISTADO ATM'!$A$2:$C$817,3,0)</f>
        <v>DISTRITO NACIONAL</v>
      </c>
      <c r="B22" s="8">
        <v>2</v>
      </c>
      <c r="C22" s="15" t="str">
        <f>VLOOKUP(B22,'[1]LISTADO ATM'!$A$2:$B$816,2,0)</f>
        <v>ATM Autoservicio Padre Castellano</v>
      </c>
      <c r="D22" s="16" t="s">
        <v>11</v>
      </c>
      <c r="E22" s="8">
        <v>335776780</v>
      </c>
    </row>
    <row r="23" spans="1:5" ht="17.399999999999999" x14ac:dyDescent="0.3">
      <c r="A23" s="8" t="str">
        <f>VLOOKUP(B23,'[1]LISTADO ATM'!$A$2:$C$817,3,0)</f>
        <v>DISTRITO NACIONAL</v>
      </c>
      <c r="B23" s="8">
        <v>394</v>
      </c>
      <c r="C23" s="15" t="str">
        <f>VLOOKUP(B23,'[1]LISTADO ATM'!$A$2:$B$816,2,0)</f>
        <v xml:space="preserve">ATM Multicentro La Sirena Luperón </v>
      </c>
      <c r="D23" s="16" t="s">
        <v>11</v>
      </c>
      <c r="E23" s="8">
        <v>335776887</v>
      </c>
    </row>
    <row r="24" spans="1:5" ht="17.399999999999999" x14ac:dyDescent="0.3">
      <c r="A24" s="8" t="str">
        <f>VLOOKUP(B24,'[1]LISTADO ATM'!$A$2:$C$817,3,0)</f>
        <v>DISTRITO NACIONAL</v>
      </c>
      <c r="B24" s="8">
        <v>14</v>
      </c>
      <c r="C24" s="15" t="str">
        <f>VLOOKUP(B24,'[1]LISTADO ATM'!$A$2:$B$816,2,0)</f>
        <v xml:space="preserve">ATM Oficina Aeropuerto Las Américas I </v>
      </c>
      <c r="D24" s="16" t="s">
        <v>11</v>
      </c>
      <c r="E24" s="8">
        <v>335776889</v>
      </c>
    </row>
    <row r="25" spans="1:5" ht="17.399999999999999" x14ac:dyDescent="0.3">
      <c r="A25" s="8" t="str">
        <f>VLOOKUP(B25,'[1]LISTADO ATM'!$A$2:$C$817,3,0)</f>
        <v>DISTRITO NACIONAL</v>
      </c>
      <c r="B25" s="8">
        <v>461</v>
      </c>
      <c r="C25" s="15" t="str">
        <f>VLOOKUP(B25,'[1]LISTADO ATM'!$A$2:$B$816,2,0)</f>
        <v xml:space="preserve">ATM Autobanco Sarasota I </v>
      </c>
      <c r="D25" s="16" t="s">
        <v>11</v>
      </c>
      <c r="E25" s="8">
        <v>335776890</v>
      </c>
    </row>
    <row r="26" spans="1:5" ht="17.399999999999999" x14ac:dyDescent="0.3">
      <c r="A26" s="8" t="str">
        <f>VLOOKUP(B26,'[1]LISTADO ATM'!$A$2:$C$817,3,0)</f>
        <v>DISTRITO NACIONAL</v>
      </c>
      <c r="B26" s="8">
        <v>387</v>
      </c>
      <c r="C26" s="15" t="str">
        <f>VLOOKUP(B26,'[1]LISTADO ATM'!$A$2:$B$816,2,0)</f>
        <v xml:space="preserve">ATM S/M La Cadena San Vicente de Paul </v>
      </c>
      <c r="D26" s="16" t="s">
        <v>11</v>
      </c>
      <c r="E26" s="8">
        <v>335776894</v>
      </c>
    </row>
    <row r="27" spans="1:5" ht="17.399999999999999" x14ac:dyDescent="0.3">
      <c r="A27" s="8" t="str">
        <f>VLOOKUP(B27,'[1]LISTADO ATM'!$A$2:$C$817,3,0)</f>
        <v>DISTRITO NACIONAL</v>
      </c>
      <c r="B27" s="8">
        <v>821</v>
      </c>
      <c r="C27" s="15" t="str">
        <f>VLOOKUP(B27,'[1]LISTADO ATM'!$A$2:$B$816,2,0)</f>
        <v xml:space="preserve">ATM S/M Bravo Churchill </v>
      </c>
      <c r="D27" s="16" t="s">
        <v>11</v>
      </c>
      <c r="E27" s="8">
        <v>335776895</v>
      </c>
    </row>
    <row r="28" spans="1:5" ht="17.399999999999999" x14ac:dyDescent="0.3">
      <c r="A28" s="8" t="str">
        <f>VLOOKUP(B28,'[1]LISTADO ATM'!$A$2:$C$817,3,0)</f>
        <v>ESTE</v>
      </c>
      <c r="B28" s="8">
        <v>104</v>
      </c>
      <c r="C28" s="15" t="str">
        <f>VLOOKUP(B28,'[1]LISTADO ATM'!$A$2:$B$816,2,0)</f>
        <v xml:space="preserve">ATM Jumbo Higuey </v>
      </c>
      <c r="D28" s="16" t="s">
        <v>11</v>
      </c>
      <c r="E28" s="8">
        <v>335776898</v>
      </c>
    </row>
    <row r="29" spans="1:5" ht="17.399999999999999" x14ac:dyDescent="0.3">
      <c r="A29" s="8" t="str">
        <f>VLOOKUP(B29,'[1]LISTADO ATM'!$A$2:$C$817,3,0)</f>
        <v>SUR</v>
      </c>
      <c r="B29" s="8">
        <v>252</v>
      </c>
      <c r="C29" s="15" t="str">
        <f>VLOOKUP(B29,'[1]LISTADO ATM'!$A$2:$B$816,2,0)</f>
        <v xml:space="preserve">ATM Banco Agrícola (Barahona) </v>
      </c>
      <c r="D29" s="16" t="s">
        <v>11</v>
      </c>
      <c r="E29" s="8">
        <v>335776899</v>
      </c>
    </row>
    <row r="30" spans="1:5" ht="17.399999999999999" x14ac:dyDescent="0.3">
      <c r="A30" s="8" t="str">
        <f>VLOOKUP(B30,'[1]LISTADO ATM'!$A$2:$C$817,3,0)</f>
        <v>NORTE</v>
      </c>
      <c r="B30" s="8">
        <v>775</v>
      </c>
      <c r="C30" s="15" t="str">
        <f>VLOOKUP(B30,'[1]LISTADO ATM'!$A$2:$B$816,2,0)</f>
        <v xml:space="preserve">ATM S/M Lilo (Montecristi) </v>
      </c>
      <c r="D30" s="16" t="s">
        <v>11</v>
      </c>
      <c r="E30" s="8">
        <v>335776892</v>
      </c>
    </row>
    <row r="31" spans="1:5" ht="34.799999999999997" x14ac:dyDescent="0.3">
      <c r="A31" s="8" t="str">
        <f>VLOOKUP(B31,'[1]LISTADO ATM'!$A$2:$C$817,3,0)</f>
        <v>DISTRITO NACIONAL</v>
      </c>
      <c r="B31" s="8">
        <v>738</v>
      </c>
      <c r="C31" s="15" t="str">
        <f>VLOOKUP(B31,'[1]LISTADO ATM'!$A$2:$B$816,2,0)</f>
        <v xml:space="preserve">ATM Zona Franca Los Alcarrizos </v>
      </c>
      <c r="D31" s="16" t="s">
        <v>11</v>
      </c>
      <c r="E31" s="8">
        <v>335776945</v>
      </c>
    </row>
    <row r="32" spans="1:5" ht="17.399999999999999" x14ac:dyDescent="0.3">
      <c r="A32" s="8" t="str">
        <f>VLOOKUP(B32,'[1]LISTADO ATM'!$A$2:$C$817,3,0)</f>
        <v>DISTRITO NACIONAL</v>
      </c>
      <c r="B32" s="8">
        <v>560</v>
      </c>
      <c r="C32" s="15" t="str">
        <f>VLOOKUP(B32,'[1]LISTADO ATM'!$A$2:$B$816,2,0)</f>
        <v xml:space="preserve">ATM Junta Central Electoral </v>
      </c>
      <c r="D32" s="16" t="s">
        <v>11</v>
      </c>
      <c r="E32" s="8">
        <v>335776951</v>
      </c>
    </row>
    <row r="33" spans="1:5" ht="17.399999999999999" x14ac:dyDescent="0.3">
      <c r="A33" s="8" t="str">
        <f>VLOOKUP(B33,'[1]LISTADO ATM'!$A$2:$C$817,3,0)</f>
        <v>DISTRITO NACIONAL</v>
      </c>
      <c r="B33" s="8">
        <v>743</v>
      </c>
      <c r="C33" s="15" t="str">
        <f>VLOOKUP(B33,'[1]LISTADO ATM'!$A$2:$B$816,2,0)</f>
        <v xml:space="preserve">ATM Oficina Los Frailes </v>
      </c>
      <c r="D33" s="16" t="s">
        <v>11</v>
      </c>
      <c r="E33" s="8">
        <v>335776953</v>
      </c>
    </row>
    <row r="34" spans="1:5" ht="17.399999999999999" x14ac:dyDescent="0.3">
      <c r="A34" s="8" t="str">
        <f>VLOOKUP(B34,'[1]LISTADO ATM'!$A$2:$C$817,3,0)</f>
        <v>ESTE</v>
      </c>
      <c r="B34" s="8">
        <v>824</v>
      </c>
      <c r="C34" s="15" t="str">
        <f>VLOOKUP(B34,'[1]LISTADO ATM'!$A$2:$B$816,2,0)</f>
        <v xml:space="preserve">ATM Multiplaza (Higuey) </v>
      </c>
      <c r="D34" s="16" t="s">
        <v>11</v>
      </c>
      <c r="E34" s="8">
        <v>335776954</v>
      </c>
    </row>
    <row r="35" spans="1:5" ht="17.399999999999999" x14ac:dyDescent="0.3">
      <c r="A35" s="8" t="str">
        <f>VLOOKUP(B35,'[1]LISTADO ATM'!$A$2:$C$817,3,0)</f>
        <v>DISTRITO NACIONAL</v>
      </c>
      <c r="B35" s="8">
        <v>930</v>
      </c>
      <c r="C35" s="15" t="str">
        <f>VLOOKUP(B35,'[1]LISTADO ATM'!$A$2:$B$816,2,0)</f>
        <v>ATM Oficina Plaza Spring Center</v>
      </c>
      <c r="D35" s="16" t="s">
        <v>11</v>
      </c>
      <c r="E35" s="8">
        <v>335776955</v>
      </c>
    </row>
    <row r="36" spans="1:5" ht="17.399999999999999" x14ac:dyDescent="0.3">
      <c r="A36" s="8" t="str">
        <f>VLOOKUP(B36,'[1]LISTADO ATM'!$A$2:$C$817,3,0)</f>
        <v>DISTRITO NACIONAL</v>
      </c>
      <c r="B36" s="8">
        <v>422</v>
      </c>
      <c r="C36" s="15" t="str">
        <f>VLOOKUP(B36,'[1]LISTADO ATM'!$A$2:$B$816,2,0)</f>
        <v xml:space="preserve">ATM Olé Manoguayabo </v>
      </c>
      <c r="D36" s="16" t="s">
        <v>11</v>
      </c>
      <c r="E36" s="8">
        <v>335776956</v>
      </c>
    </row>
    <row r="37" spans="1:5" ht="17.399999999999999" x14ac:dyDescent="0.3">
      <c r="A37" s="8" t="str">
        <f>VLOOKUP(B37,'[1]LISTADO ATM'!$A$2:$C$817,3,0)</f>
        <v>DISTRITO NACIONAL</v>
      </c>
      <c r="B37" s="8">
        <v>722</v>
      </c>
      <c r="C37" s="15" t="str">
        <f>VLOOKUP(B37,'[1]LISTADO ATM'!$A$2:$B$816,2,0)</f>
        <v xml:space="preserve">ATM Oficina Charles de Gaulle III </v>
      </c>
      <c r="D37" s="16" t="s">
        <v>11</v>
      </c>
      <c r="E37" s="8">
        <v>335776957</v>
      </c>
    </row>
    <row r="38" spans="1:5" ht="17.399999999999999" x14ac:dyDescent="0.3">
      <c r="A38" s="8" t="str">
        <f>VLOOKUP(B38,'[1]LISTADO ATM'!$A$2:$C$817,3,0)</f>
        <v>DISTRITO NACIONAL</v>
      </c>
      <c r="B38" s="8">
        <v>441</v>
      </c>
      <c r="C38" s="15" t="str">
        <f>VLOOKUP(B38,'[1]LISTADO ATM'!$A$2:$B$816,2,0)</f>
        <v>ATM Estacion de Servicio Romulo Betancour</v>
      </c>
      <c r="D38" s="16" t="s">
        <v>11</v>
      </c>
      <c r="E38" s="8">
        <v>335776958</v>
      </c>
    </row>
    <row r="39" spans="1:5" ht="17.399999999999999" x14ac:dyDescent="0.3">
      <c r="A39" s="8" t="str">
        <f>VLOOKUP(B39,'[1]LISTADO ATM'!$A$2:$C$817,3,0)</f>
        <v>NORTE</v>
      </c>
      <c r="B39" s="8">
        <v>837</v>
      </c>
      <c r="C39" s="15" t="str">
        <f>VLOOKUP(B39,'[1]LISTADO ATM'!$A$2:$B$816,2,0)</f>
        <v>ATM Estación Next Canabacoa</v>
      </c>
      <c r="D39" s="16" t="s">
        <v>11</v>
      </c>
      <c r="E39" s="8">
        <v>335776959</v>
      </c>
    </row>
    <row r="40" spans="1:5" ht="34.799999999999997" x14ac:dyDescent="0.3">
      <c r="A40" s="8" t="str">
        <f>VLOOKUP(B40,'[1]LISTADO ATM'!$A$2:$C$817,3,0)</f>
        <v>DISTRITO NACIONAL</v>
      </c>
      <c r="B40" s="8">
        <v>549</v>
      </c>
      <c r="C40" s="15" t="str">
        <f>VLOOKUP(B40,'[1]LISTADO ATM'!$A$2:$B$816,2,0)</f>
        <v xml:space="preserve">ATM Ministerio de Turismo (Oficinas Gubernamentales) </v>
      </c>
      <c r="D40" s="16" t="s">
        <v>11</v>
      </c>
      <c r="E40" s="8">
        <v>335776519</v>
      </c>
    </row>
    <row r="41" spans="1:5" ht="17.399999999999999" x14ac:dyDescent="0.3">
      <c r="A41" s="8" t="str">
        <f>VLOOKUP(B41,'[1]LISTADO ATM'!$A$2:$C$817,3,0)</f>
        <v>SUR</v>
      </c>
      <c r="B41" s="8">
        <v>733</v>
      </c>
      <c r="C41" s="15" t="str">
        <f>VLOOKUP(B41,'[1]LISTADO ATM'!$A$2:$B$816,2,0)</f>
        <v xml:space="preserve">ATM Zona Franca Perdenales </v>
      </c>
      <c r="D41" s="16" t="s">
        <v>11</v>
      </c>
      <c r="E41" s="8">
        <v>335776535</v>
      </c>
    </row>
    <row r="42" spans="1:5" ht="35.4" thickBot="1" x14ac:dyDescent="0.35">
      <c r="A42" s="8" t="str">
        <f>VLOOKUP(B42,'[1]LISTADO ATM'!$A$2:$C$817,3,0)</f>
        <v>DISTRITO NACIONAL</v>
      </c>
      <c r="B42" s="8">
        <v>377</v>
      </c>
      <c r="C42" s="15" t="str">
        <f>VLOOKUP(B42,'[1]LISTADO ATM'!$A$2:$B$816,2,0)</f>
        <v>ATM Estación del Metro Eduardo Brito</v>
      </c>
      <c r="D42" s="16" t="s">
        <v>11</v>
      </c>
      <c r="E42" s="8"/>
    </row>
    <row r="43" spans="1:5" ht="18" thickBot="1" x14ac:dyDescent="0.35">
      <c r="A43" s="17" t="s">
        <v>12</v>
      </c>
      <c r="B43" s="22">
        <f>COUNT(B15:B42)</f>
        <v>28</v>
      </c>
      <c r="C43" s="18"/>
      <c r="D43" s="18"/>
      <c r="E43" s="18"/>
    </row>
    <row r="44" spans="1:5" ht="15" thickBot="1" x14ac:dyDescent="0.35">
      <c r="E44" s="14"/>
    </row>
    <row r="45" spans="1:5" ht="18" thickBot="1" x14ac:dyDescent="0.35">
      <c r="A45" s="29" t="s">
        <v>13</v>
      </c>
      <c r="B45" s="30"/>
      <c r="C45" s="30"/>
      <c r="D45" s="30"/>
      <c r="E45" s="31"/>
    </row>
    <row r="46" spans="1:5" ht="17.399999999999999" x14ac:dyDescent="0.3">
      <c r="A46" s="6" t="s">
        <v>5</v>
      </c>
      <c r="B46" s="7" t="s">
        <v>6</v>
      </c>
      <c r="C46" s="7" t="s">
        <v>7</v>
      </c>
      <c r="D46" s="7" t="s">
        <v>8</v>
      </c>
      <c r="E46" s="7" t="s">
        <v>9</v>
      </c>
    </row>
    <row r="47" spans="1:5" ht="17.399999999999999" x14ac:dyDescent="0.3">
      <c r="A47" s="15" t="str">
        <f>VLOOKUP(B47,'[1]LISTADO ATM'!$A$2:$C$817,3,0)</f>
        <v>SUR</v>
      </c>
      <c r="B47" s="8">
        <v>537</v>
      </c>
      <c r="C47" s="15" t="str">
        <f>VLOOKUP(B47,'[1]LISTADO ATM'!$A$2:$B$816,2,0)</f>
        <v xml:space="preserve">ATM Estación Texaco Enriquillo (Barahona) </v>
      </c>
      <c r="D47" s="15" t="s">
        <v>14</v>
      </c>
      <c r="E47" s="19">
        <v>335776572</v>
      </c>
    </row>
    <row r="48" spans="1:5" ht="17.399999999999999" x14ac:dyDescent="0.3">
      <c r="A48" s="15" t="str">
        <f>VLOOKUP(B48,'[1]LISTADO ATM'!$A$2:$C$817,3,0)</f>
        <v>DISTRITO NACIONAL</v>
      </c>
      <c r="B48" s="8">
        <v>527</v>
      </c>
      <c r="C48" s="15" t="str">
        <f>VLOOKUP(B48,'[1]LISTADO ATM'!$A$2:$B$816,2,0)</f>
        <v>ATM Oficina Zona Oriental II</v>
      </c>
      <c r="D48" s="15" t="s">
        <v>14</v>
      </c>
      <c r="E48" s="19">
        <v>335776644</v>
      </c>
    </row>
    <row r="49" spans="1:5" ht="17.399999999999999" x14ac:dyDescent="0.3">
      <c r="A49" s="15" t="str">
        <f>VLOOKUP(B49,'[1]LISTADO ATM'!$A$2:$C$817,3,0)</f>
        <v>DISTRITO NACIONAL</v>
      </c>
      <c r="B49" s="8">
        <v>21</v>
      </c>
      <c r="C49" s="15" t="str">
        <f>VLOOKUP(B49,'[1]LISTADO ATM'!$A$2:$B$816,2,0)</f>
        <v xml:space="preserve">ATM Oficina Mella </v>
      </c>
      <c r="D49" s="15" t="s">
        <v>14</v>
      </c>
      <c r="E49" s="19">
        <v>335776893</v>
      </c>
    </row>
    <row r="50" spans="1:5" ht="17.399999999999999" x14ac:dyDescent="0.3">
      <c r="A50" s="15" t="str">
        <f>VLOOKUP(B50,'[1]LISTADO ATM'!$A$2:$C$817,3,0)</f>
        <v>ESTE</v>
      </c>
      <c r="B50" s="8">
        <v>386</v>
      </c>
      <c r="C50" s="15" t="str">
        <f>VLOOKUP(B50,'[1]LISTADO ATM'!$A$2:$B$816,2,0)</f>
        <v xml:space="preserve">ATM Plaza Verón II </v>
      </c>
      <c r="D50" s="15" t="s">
        <v>14</v>
      </c>
      <c r="E50" s="19">
        <v>335776897</v>
      </c>
    </row>
    <row r="51" spans="1:5" ht="17.399999999999999" x14ac:dyDescent="0.3">
      <c r="A51" s="15" t="str">
        <f>VLOOKUP(B51,'[1]LISTADO ATM'!$A$2:$C$817,3,0)</f>
        <v>DISTRITO NACIONAL</v>
      </c>
      <c r="B51" s="8">
        <v>918</v>
      </c>
      <c r="C51" s="15" t="str">
        <f>VLOOKUP(B51,'[1]LISTADO ATM'!$A$2:$B$816,2,0)</f>
        <v xml:space="preserve">ATM S/M Liverpool de la Jacobo Majluta </v>
      </c>
      <c r="D51" s="15" t="s">
        <v>14</v>
      </c>
      <c r="E51" s="19">
        <v>335776938</v>
      </c>
    </row>
    <row r="52" spans="1:5" ht="17.399999999999999" x14ac:dyDescent="0.3">
      <c r="A52" s="15" t="str">
        <f>VLOOKUP(B52,'[1]LISTADO ATM'!$A$2:$C$817,3,0)</f>
        <v>DISTRITO NACIONAL</v>
      </c>
      <c r="B52" s="8">
        <v>281</v>
      </c>
      <c r="C52" s="15" t="str">
        <f>VLOOKUP(B52,'[1]LISTADO ATM'!$A$2:$B$816,2,0)</f>
        <v xml:space="preserve">ATM S/M Pola Independencia </v>
      </c>
      <c r="D52" s="15" t="s">
        <v>14</v>
      </c>
      <c r="E52" s="19">
        <v>335776950</v>
      </c>
    </row>
    <row r="53" spans="1:5" ht="17.399999999999999" x14ac:dyDescent="0.3">
      <c r="A53" s="15" t="str">
        <f>VLOOKUP(B53,'[1]LISTADO ATM'!$A$2:$C$817,3,0)</f>
        <v>DISTRITO NACIONAL</v>
      </c>
      <c r="B53" s="8">
        <v>769</v>
      </c>
      <c r="C53" s="15" t="str">
        <f>VLOOKUP(B53,'[1]LISTADO ATM'!$A$2:$B$816,2,0)</f>
        <v>ATM UNP Pablo Mella Morales</v>
      </c>
      <c r="D53" s="15" t="s">
        <v>14</v>
      </c>
      <c r="E53" s="19">
        <v>335776632</v>
      </c>
    </row>
    <row r="54" spans="1:5" ht="18" thickBot="1" x14ac:dyDescent="0.35">
      <c r="A54" s="11" t="s">
        <v>12</v>
      </c>
      <c r="B54" s="20">
        <f>COUNT(B47:B53)</f>
        <v>7</v>
      </c>
      <c r="C54" s="18"/>
      <c r="D54" s="9"/>
      <c r="E54" s="10"/>
    </row>
    <row r="55" spans="1:5" ht="15" thickBot="1" x14ac:dyDescent="0.35">
      <c r="E55" s="14"/>
    </row>
    <row r="56" spans="1:5" ht="18" thickBot="1" x14ac:dyDescent="0.35">
      <c r="A56" s="38" t="s">
        <v>15</v>
      </c>
      <c r="B56" s="39"/>
      <c r="E56" s="14"/>
    </row>
    <row r="57" spans="1:5" ht="18" thickBot="1" x14ac:dyDescent="0.35">
      <c r="A57" s="40">
        <f>+B43+B54</f>
        <v>35</v>
      </c>
      <c r="B57" s="41"/>
      <c r="E57" s="14"/>
    </row>
    <row r="58" spans="1:5" ht="15" thickBot="1" x14ac:dyDescent="0.35">
      <c r="E58" s="14"/>
    </row>
    <row r="59" spans="1:5" ht="18" thickBot="1" x14ac:dyDescent="0.35">
      <c r="A59" s="29" t="s">
        <v>16</v>
      </c>
      <c r="B59" s="30"/>
      <c r="C59" s="30"/>
      <c r="D59" s="30"/>
      <c r="E59" s="31"/>
    </row>
    <row r="60" spans="1:5" ht="17.399999999999999" x14ac:dyDescent="0.3">
      <c r="A60" s="6" t="s">
        <v>5</v>
      </c>
      <c r="B60" s="7" t="s">
        <v>6</v>
      </c>
      <c r="C60" s="12" t="s">
        <v>7</v>
      </c>
      <c r="D60" s="42" t="s">
        <v>8</v>
      </c>
      <c r="E60" s="43"/>
    </row>
    <row r="61" spans="1:5" ht="17.399999999999999" x14ac:dyDescent="0.3">
      <c r="A61" s="8" t="str">
        <f>VLOOKUP(B61,'[1]LISTADO ATM'!$A$2:$C$817,3,0)</f>
        <v>ESTE</v>
      </c>
      <c r="B61" s="8">
        <v>353</v>
      </c>
      <c r="C61" s="15" t="str">
        <f>VLOOKUP(B61,'[1]LISTADO ATM'!$A$2:$B$816,2,0)</f>
        <v xml:space="preserve">ATM Estación Boulevard Juan Dolio </v>
      </c>
      <c r="D61" s="23" t="s">
        <v>17</v>
      </c>
      <c r="E61" s="24"/>
    </row>
    <row r="62" spans="1:5" ht="17.399999999999999" x14ac:dyDescent="0.3">
      <c r="A62" s="8" t="str">
        <f>VLOOKUP(B62,'[1]LISTADO ATM'!$A$2:$C$817,3,0)</f>
        <v>DISTRITO NACIONAL</v>
      </c>
      <c r="B62" s="8">
        <v>640</v>
      </c>
      <c r="C62" s="15" t="str">
        <f>VLOOKUP(B62,'[1]LISTADO ATM'!$A$2:$B$816,2,0)</f>
        <v xml:space="preserve">ATM Ministerio Obras Públicas </v>
      </c>
      <c r="D62" s="23" t="s">
        <v>20</v>
      </c>
      <c r="E62" s="24"/>
    </row>
    <row r="63" spans="1:5" ht="21" customHeight="1" x14ac:dyDescent="0.3">
      <c r="A63" s="8" t="str">
        <f>VLOOKUP(B63,'[1]LISTADO ATM'!$A$2:$C$817,3,0)</f>
        <v>DISTRITO NACIONAL</v>
      </c>
      <c r="B63" s="8">
        <v>788</v>
      </c>
      <c r="C63" s="15" t="str">
        <f>VLOOKUP(B63,'[1]LISTADO ATM'!$A$2:$B$816,2,0)</f>
        <v xml:space="preserve">ATM Relaciones Exteriores (Cancillería) </v>
      </c>
      <c r="D63" s="25" t="s">
        <v>17</v>
      </c>
      <c r="E63" s="25"/>
    </row>
    <row r="64" spans="1:5" ht="17.399999999999999" x14ac:dyDescent="0.3">
      <c r="A64" s="8" t="str">
        <f>VLOOKUP(B64,'[1]LISTADO ATM'!$A$2:$C$817,3,0)</f>
        <v>NORTE</v>
      </c>
      <c r="B64" s="8">
        <v>903</v>
      </c>
      <c r="C64" s="15" t="str">
        <f>VLOOKUP(B64,'[1]LISTADO ATM'!$A$2:$B$816,2,0)</f>
        <v xml:space="preserve">ATM Oficina La Vega Real I </v>
      </c>
      <c r="D64" s="23" t="s">
        <v>19</v>
      </c>
      <c r="E64" s="24"/>
    </row>
    <row r="65" spans="1:5" ht="17.399999999999999" x14ac:dyDescent="0.3">
      <c r="A65" s="8" t="str">
        <f>VLOOKUP(B65,'[1]LISTADO ATM'!$A$2:$C$817,3,0)</f>
        <v>DISTRITO NACIONAL</v>
      </c>
      <c r="B65" s="8">
        <v>169</v>
      </c>
      <c r="C65" s="15" t="str">
        <f>VLOOKUP(B65,'[1]LISTADO ATM'!$A$2:$B$816,2,0)</f>
        <v xml:space="preserve">ATM Oficina Caonabo </v>
      </c>
      <c r="D65" s="25" t="s">
        <v>17</v>
      </c>
      <c r="E65" s="25"/>
    </row>
    <row r="66" spans="1:5" ht="17.399999999999999" x14ac:dyDescent="0.3">
      <c r="A66" s="8" t="str">
        <f>VLOOKUP(B66,'[1]LISTADO ATM'!$A$2:$C$817,3,0)</f>
        <v>NORTE</v>
      </c>
      <c r="B66" s="8">
        <v>380</v>
      </c>
      <c r="C66" s="15" t="str">
        <f>VLOOKUP(B66,'[1]LISTADO ATM'!$A$2:$B$816,2,0)</f>
        <v xml:space="preserve">ATM Oficina Navarrete </v>
      </c>
      <c r="D66" s="23" t="s">
        <v>19</v>
      </c>
      <c r="E66" s="24"/>
    </row>
    <row r="67" spans="1:5" ht="24" customHeight="1" x14ac:dyDescent="0.3">
      <c r="A67" s="8" t="str">
        <f>VLOOKUP(B67,'[1]LISTADO ATM'!$A$2:$C$817,3,0)</f>
        <v>ESTE</v>
      </c>
      <c r="B67" s="8">
        <v>613</v>
      </c>
      <c r="C67" s="15" t="str">
        <f>VLOOKUP(B67,'[1]LISTADO ATM'!$A$2:$B$816,2,0)</f>
        <v xml:space="preserve">ATM Almacenes Zaglul (La Altagracia) </v>
      </c>
      <c r="D67" s="25" t="s">
        <v>17</v>
      </c>
      <c r="E67" s="25"/>
    </row>
    <row r="68" spans="1:5" ht="17.399999999999999" x14ac:dyDescent="0.3">
      <c r="A68" s="8" t="str">
        <f>VLOOKUP(B68,'[1]LISTADO ATM'!$A$2:$C$817,3,0)</f>
        <v>DISTRITO NACIONAL</v>
      </c>
      <c r="B68" s="8">
        <v>989</v>
      </c>
      <c r="C68" s="15" t="str">
        <f>VLOOKUP(B68,'[1]LISTADO ATM'!$A$2:$B$816,2,0)</f>
        <v xml:space="preserve">ATM Ministerio de Deportes </v>
      </c>
      <c r="D68" s="25" t="s">
        <v>17</v>
      </c>
      <c r="E68" s="25"/>
    </row>
    <row r="69" spans="1:5" ht="17.399999999999999" x14ac:dyDescent="0.3">
      <c r="A69" s="8" t="str">
        <f>VLOOKUP(B69,'[1]LISTADO ATM'!$A$2:$C$817,3,0)</f>
        <v>DISTRITO NACIONAL</v>
      </c>
      <c r="B69" s="8">
        <v>23</v>
      </c>
      <c r="C69" s="15" t="str">
        <f>VLOOKUP(B69,'[1]LISTADO ATM'!$A$2:$B$816,2,0)</f>
        <v xml:space="preserve">ATM Oficina México </v>
      </c>
      <c r="D69" s="25" t="s">
        <v>17</v>
      </c>
      <c r="E69" s="25"/>
    </row>
    <row r="70" spans="1:5" ht="17.399999999999999" x14ac:dyDescent="0.3">
      <c r="A70" s="8" t="str">
        <f>VLOOKUP(B70,'[1]LISTADO ATM'!$A$2:$C$817,3,0)</f>
        <v>DISTRITO NACIONAL</v>
      </c>
      <c r="B70" s="8">
        <v>32</v>
      </c>
      <c r="C70" s="15" t="str">
        <f>VLOOKUP(B70,'[1]LISTADO ATM'!$A$2:$B$816,2,0)</f>
        <v xml:space="preserve">ATM Oficina San Martín II </v>
      </c>
      <c r="D70" s="25" t="s">
        <v>17</v>
      </c>
      <c r="E70" s="25"/>
    </row>
    <row r="71" spans="1:5" ht="24" customHeight="1" x14ac:dyDescent="0.3">
      <c r="A71" s="8" t="str">
        <f>VLOOKUP(B71,'[1]LISTADO ATM'!$A$2:$C$817,3,0)</f>
        <v>DISTRITO NACIONAL</v>
      </c>
      <c r="B71" s="8">
        <v>85</v>
      </c>
      <c r="C71" s="15" t="str">
        <f>VLOOKUP(B71,'[1]LISTADO ATM'!$A$2:$B$816,2,0)</f>
        <v xml:space="preserve">ATM Oficina San Isidro (Fuerza Aérea) </v>
      </c>
      <c r="D71" s="25" t="s">
        <v>17</v>
      </c>
      <c r="E71" s="25"/>
    </row>
    <row r="72" spans="1:5" ht="17.399999999999999" x14ac:dyDescent="0.3">
      <c r="A72" s="8" t="str">
        <f>VLOOKUP(B72,'[1]LISTADO ATM'!$A$2:$C$817,3,0)</f>
        <v>NORTE</v>
      </c>
      <c r="B72" s="8">
        <v>136</v>
      </c>
      <c r="C72" s="15" t="str">
        <f>VLOOKUP(B72,'[1]LISTADO ATM'!$A$2:$B$816,2,0)</f>
        <v>ATM S/M Xtra (Santiago)</v>
      </c>
      <c r="D72" s="25" t="s">
        <v>17</v>
      </c>
      <c r="E72" s="25"/>
    </row>
    <row r="73" spans="1:5" ht="17.399999999999999" x14ac:dyDescent="0.3">
      <c r="A73" s="8" t="str">
        <f>VLOOKUP(B73,'[1]LISTADO ATM'!$A$2:$C$817,3,0)</f>
        <v>SUR</v>
      </c>
      <c r="B73" s="8">
        <v>249</v>
      </c>
      <c r="C73" s="15" t="str">
        <f>VLOOKUP(B73,'[1]LISTADO ATM'!$A$2:$B$816,2,0)</f>
        <v xml:space="preserve">ATM Banco Agrícola Neiba </v>
      </c>
      <c r="D73" s="25" t="s">
        <v>17</v>
      </c>
      <c r="E73" s="25"/>
    </row>
    <row r="74" spans="1:5" ht="17.399999999999999" customHeight="1" x14ac:dyDescent="0.3">
      <c r="A74" s="8" t="str">
        <f>VLOOKUP(B74,'[1]LISTADO ATM'!$A$2:$C$817,3,0)</f>
        <v>DISTRITO NACIONAL</v>
      </c>
      <c r="B74" s="8">
        <v>318</v>
      </c>
      <c r="C74" s="15" t="str">
        <f>VLOOKUP(B74,'[1]LISTADO ATM'!$A$2:$B$816,2,0)</f>
        <v>ATM Autoservicio Lope de Vega</v>
      </c>
      <c r="D74" s="25" t="s">
        <v>17</v>
      </c>
      <c r="E74" s="25"/>
    </row>
    <row r="75" spans="1:5" ht="24" customHeight="1" x14ac:dyDescent="0.3">
      <c r="A75" s="8" t="e">
        <f>VLOOKUP(B75,'[1]LISTADO ATM'!$A$2:$C$817,3,0)</f>
        <v>#N/A</v>
      </c>
      <c r="B75" s="8">
        <v>345</v>
      </c>
      <c r="C75" s="15" t="e">
        <f>VLOOKUP(B75,'[1]LISTADO ATM'!$A$2:$B$816,2,0)</f>
        <v>#N/A</v>
      </c>
      <c r="D75" s="25" t="s">
        <v>17</v>
      </c>
      <c r="E75" s="25"/>
    </row>
    <row r="76" spans="1:5" ht="17.399999999999999" x14ac:dyDescent="0.3">
      <c r="A76" s="8" t="str">
        <f>VLOOKUP(B76,'[1]LISTADO ATM'!$A$2:$C$817,3,0)</f>
        <v>NORTE</v>
      </c>
      <c r="B76" s="8">
        <v>405</v>
      </c>
      <c r="C76" s="15" t="str">
        <f>VLOOKUP(B76,'[1]LISTADO ATM'!$A$2:$B$816,2,0)</f>
        <v xml:space="preserve">ATM UNP Loma de Cabrera </v>
      </c>
      <c r="D76" s="25" t="s">
        <v>17</v>
      </c>
      <c r="E76" s="25"/>
    </row>
    <row r="77" spans="1:5" ht="17.399999999999999" x14ac:dyDescent="0.3">
      <c r="A77" s="8" t="str">
        <f>VLOOKUP(B77,'[1]LISTADO ATM'!$A$2:$C$817,3,0)</f>
        <v>DISTRITO NACIONAL</v>
      </c>
      <c r="B77" s="8">
        <v>425</v>
      </c>
      <c r="C77" s="15" t="str">
        <f>VLOOKUP(B77,'[1]LISTADO ATM'!$A$2:$B$816,2,0)</f>
        <v xml:space="preserve">ATM UNP Jumbo Luperón II </v>
      </c>
      <c r="D77" s="25" t="s">
        <v>17</v>
      </c>
      <c r="E77" s="25"/>
    </row>
    <row r="78" spans="1:5" ht="17.399999999999999" x14ac:dyDescent="0.3">
      <c r="A78" s="8" t="str">
        <f>VLOOKUP(B78,'[1]LISTADO ATM'!$A$2:$C$817,3,0)</f>
        <v>DISTRITO NACIONAL</v>
      </c>
      <c r="B78" s="8">
        <v>548</v>
      </c>
      <c r="C78" s="15" t="str">
        <f>VLOOKUP(B78,'[1]LISTADO ATM'!$A$2:$B$816,2,0)</f>
        <v xml:space="preserve">ATM AMET </v>
      </c>
      <c r="D78" s="25" t="s">
        <v>17</v>
      </c>
      <c r="E78" s="25"/>
    </row>
    <row r="79" spans="1:5" ht="24" customHeight="1" x14ac:dyDescent="0.3">
      <c r="A79" s="8" t="str">
        <f>VLOOKUP(B79,'[1]LISTADO ATM'!$A$2:$C$817,3,0)</f>
        <v>DISTRITO NACIONAL</v>
      </c>
      <c r="B79" s="8">
        <v>596</v>
      </c>
      <c r="C79" s="15" t="str">
        <f>VLOOKUP(B79,'[1]LISTADO ATM'!$A$2:$B$816,2,0)</f>
        <v xml:space="preserve">ATM Autobanco Malecón Center </v>
      </c>
      <c r="D79" s="25" t="s">
        <v>17</v>
      </c>
      <c r="E79" s="25"/>
    </row>
    <row r="80" spans="1:5" ht="17.399999999999999" x14ac:dyDescent="0.3">
      <c r="A80" s="8" t="str">
        <f>VLOOKUP(B80,'[1]LISTADO ATM'!$A$2:$C$817,3,0)</f>
        <v>SUR</v>
      </c>
      <c r="B80" s="8">
        <v>677</v>
      </c>
      <c r="C80" s="15" t="str">
        <f>VLOOKUP(B80,'[1]LISTADO ATM'!$A$2:$B$816,2,0)</f>
        <v>ATM PBG Villa Jaragua</v>
      </c>
      <c r="D80" s="25" t="s">
        <v>17</v>
      </c>
      <c r="E80" s="25"/>
    </row>
    <row r="81" spans="1:5" ht="17.399999999999999" x14ac:dyDescent="0.3">
      <c r="A81" s="8" t="str">
        <f>VLOOKUP(B81,'[1]LISTADO ATM'!$A$2:$C$817,3,0)</f>
        <v>NORTE</v>
      </c>
      <c r="B81" s="8">
        <v>747</v>
      </c>
      <c r="C81" s="15" t="str">
        <f>VLOOKUP(B81,'[1]LISTADO ATM'!$A$2:$B$816,2,0)</f>
        <v xml:space="preserve">ATM Club BR (Santiago) </v>
      </c>
      <c r="D81" s="25" t="s">
        <v>17</v>
      </c>
      <c r="E81" s="25"/>
    </row>
    <row r="82" spans="1:5" ht="18" thickBot="1" x14ac:dyDescent="0.35">
      <c r="A82" s="8" t="str">
        <f>VLOOKUP(B82,'[1]LISTADO ATM'!$A$2:$C$817,3,0)</f>
        <v>SUR</v>
      </c>
      <c r="B82" s="8">
        <v>767</v>
      </c>
      <c r="C82" s="15" t="str">
        <f>VLOOKUP(B82,'[1]LISTADO ATM'!$A$2:$B$816,2,0)</f>
        <v xml:space="preserve">ATM S/M Diverso (Azua) </v>
      </c>
      <c r="D82" s="25" t="s">
        <v>17</v>
      </c>
      <c r="E82" s="25"/>
    </row>
    <row r="83" spans="1:5" ht="18" thickBot="1" x14ac:dyDescent="0.35">
      <c r="A83" s="11" t="s">
        <v>12</v>
      </c>
      <c r="B83" s="21">
        <f>COUNT(B61:B82)</f>
        <v>22</v>
      </c>
      <c r="C83" s="18"/>
      <c r="D83" s="9"/>
      <c r="E83" s="10"/>
    </row>
  </sheetData>
  <mergeCells count="33">
    <mergeCell ref="D70:E70"/>
    <mergeCell ref="D71:E71"/>
    <mergeCell ref="D72:E72"/>
    <mergeCell ref="D82:E82"/>
    <mergeCell ref="D65:E65"/>
    <mergeCell ref="D66:E66"/>
    <mergeCell ref="D67:E67"/>
    <mergeCell ref="D68:E68"/>
    <mergeCell ref="D77:E77"/>
    <mergeCell ref="D78:E78"/>
    <mergeCell ref="D79:E79"/>
    <mergeCell ref="D80:E80"/>
    <mergeCell ref="D73:E73"/>
    <mergeCell ref="D74:E74"/>
    <mergeCell ref="D75:E75"/>
    <mergeCell ref="D76:E76"/>
    <mergeCell ref="D69:E69"/>
    <mergeCell ref="C11:E11"/>
    <mergeCell ref="A13:E13"/>
    <mergeCell ref="A45:E45"/>
    <mergeCell ref="A56:B56"/>
    <mergeCell ref="A57:B57"/>
    <mergeCell ref="A59:E59"/>
    <mergeCell ref="D60:E60"/>
    <mergeCell ref="D61:E61"/>
    <mergeCell ref="D62:E62"/>
    <mergeCell ref="D63:E63"/>
    <mergeCell ref="D64:E64"/>
    <mergeCell ref="D81:E81"/>
    <mergeCell ref="A1:E1"/>
    <mergeCell ref="A8:E8"/>
    <mergeCell ref="A2:E2"/>
    <mergeCell ref="A3:E3"/>
  </mergeCells>
  <phoneticPr fontId="11" type="noConversion"/>
  <conditionalFormatting sqref="B65:B68">
    <cfRule type="duplicateValues" dxfId="26" priority="23"/>
    <cfRule type="duplicateValues" dxfId="25" priority="25"/>
    <cfRule type="duplicateValues" dxfId="24" priority="27"/>
  </conditionalFormatting>
  <conditionalFormatting sqref="E65:E68">
    <cfRule type="duplicateValues" dxfId="23" priority="22"/>
    <cfRule type="duplicateValues" dxfId="22" priority="24"/>
    <cfRule type="duplicateValues" dxfId="21" priority="26"/>
  </conditionalFormatting>
  <conditionalFormatting sqref="B77:B80">
    <cfRule type="duplicateValues" dxfId="20" priority="17"/>
    <cfRule type="duplicateValues" dxfId="19" priority="19"/>
    <cfRule type="duplicateValues" dxfId="18" priority="21"/>
  </conditionalFormatting>
  <conditionalFormatting sqref="B73:B76">
    <cfRule type="duplicateValues" dxfId="17" priority="11"/>
    <cfRule type="duplicateValues" dxfId="16" priority="13"/>
    <cfRule type="duplicateValues" dxfId="15" priority="15"/>
  </conditionalFormatting>
  <conditionalFormatting sqref="B69:B72">
    <cfRule type="duplicateValues" dxfId="14" priority="5"/>
    <cfRule type="duplicateValues" dxfId="13" priority="7"/>
    <cfRule type="duplicateValues" dxfId="12" priority="9"/>
  </conditionalFormatting>
  <conditionalFormatting sqref="E69">
    <cfRule type="duplicateValues" dxfId="11" priority="4"/>
    <cfRule type="duplicateValues" dxfId="10" priority="6"/>
    <cfRule type="duplicateValues" dxfId="9" priority="8"/>
  </conditionalFormatting>
  <conditionalFormatting sqref="E70:E82">
    <cfRule type="duplicateValues" dxfId="8" priority="1"/>
    <cfRule type="duplicateValues" dxfId="7" priority="2"/>
    <cfRule type="duplicateValues" dxfId="6" priority="3"/>
  </conditionalFormatting>
  <conditionalFormatting sqref="B81:B83 B1:B64">
    <cfRule type="duplicateValues" dxfId="5" priority="46"/>
    <cfRule type="duplicateValues" dxfId="4" priority="47"/>
    <cfRule type="duplicateValues" dxfId="3" priority="48"/>
  </conditionalFormatting>
  <conditionalFormatting sqref="E83 E1:E64">
    <cfRule type="duplicateValues" dxfId="2" priority="55"/>
    <cfRule type="duplicateValues" dxfId="1" priority="56"/>
    <cfRule type="duplicateValues" dxfId="0" priority="5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2021-01-31T10:28:47Z</dcterms:modified>
</cp:coreProperties>
</file>