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1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9" i="1" l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B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B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A43" i="1"/>
  <c r="C42" i="1"/>
  <c r="A42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  <c r="A93" i="1" l="1"/>
</calcChain>
</file>

<file path=xl/sharedStrings.xml><?xml version="1.0" encoding="utf-8"?>
<sst xmlns="http://schemas.openxmlformats.org/spreadsheetml/2006/main" count="130" uniqueCount="23">
  <si>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</si>
  <si>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</si>
  <si>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</si>
  <si>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</si>
  <si>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</si>
  <si>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</si>
  <si>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</si>
  <si>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</si>
  <si>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</si>
  <si>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</si>
  <si>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</si>
  <si>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</si>
  <si>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</si>
  <si>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</si>
  <si>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</si>
  <si>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</si>
  <si>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</si>
  <si>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</si>
  <si>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</si>
  <si>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</si>
  <si>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31/1/2021 17:00 PM</t>
  </si>
  <si>
    <t>EL Portal II</t>
  </si>
  <si>
    <t>Ofic. Yamasa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</si>
</sst>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1" fontId="9" fillId="8" borderId="18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zoomScale="80" zoomScaleNormal="80" workbookViewId="0">
      <selection activeCell="F25" sqref="F25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4" bestFit="1" customWidth="1"/>
    <col min="3" max="3" width="62.85546875" bestFit="1" customWidth="1"/>
    <col min="4" max="4" width="39.28515625" bestFit="1" customWidth="1"/>
    <col min="5" max="5" width="30.140625" customWidth="1"/>
  </cols>
  <sheetData>
    <row r="1" spans="1:5" ht="22.5" x14ac:dyDescent="0.25">
      <c r="A1" s="35" t="s">
        <v>0</v>
      </c>
      <c r="B1" s="36"/>
      <c r="C1" s="36"/>
      <c r="D1" s="36"/>
      <c r="E1" s="37"/>
    </row>
    <row r="2" spans="1:5" ht="22.5" x14ac:dyDescent="0.25">
      <c r="A2" s="35" t="s">
        <v>1</v>
      </c>
      <c r="B2" s="36"/>
      <c r="C2" s="36"/>
      <c r="D2" s="36"/>
      <c r="E2" s="37"/>
    </row>
    <row r="3" spans="1:5" ht="25.5" x14ac:dyDescent="0.25">
      <c r="A3" s="38" t="s">
        <v>0</v>
      </c>
      <c r="B3" s="39"/>
      <c r="C3" s="39"/>
      <c r="D3" s="39"/>
      <c r="E3" s="40"/>
    </row>
    <row r="4" spans="1:5" x14ac:dyDescent="0.25">
      <c r="E4" s="14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>
        <v>44198.25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8" t="s">
        <v>4</v>
      </c>
      <c r="B8" s="29"/>
      <c r="C8" s="29"/>
      <c r="D8" s="29"/>
      <c r="E8" s="30"/>
    </row>
    <row r="9" spans="1:5" ht="18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.75" thickBot="1" x14ac:dyDescent="0.3">
      <c r="A10" s="15" t="e">
        <f>VLOOKUP(B10,'[1]LISTADO ATM'!$A$2:$C$817,3,0)</f>
        <v>#N/A</v>
      </c>
      <c r="B10" s="8"/>
      <c r="C10" s="15" t="e">
        <f>VLOOKUP(B10,'[1]LISTADO ATM'!$A$2:$B$816,2,0)</f>
        <v>#N/A</v>
      </c>
      <c r="D10" s="13" t="s">
        <v>18</v>
      </c>
      <c r="E10" s="19"/>
    </row>
    <row r="11" spans="1:5" ht="18.75" thickBot="1" x14ac:dyDescent="0.3">
      <c r="A11" s="11" t="s">
        <v>12</v>
      </c>
      <c r="B11" s="22">
        <f>COUNT(#REF!)</f>
        <v>0</v>
      </c>
      <c r="C11" s="41"/>
      <c r="D11" s="42"/>
      <c r="E11" s="43"/>
    </row>
    <row r="12" spans="1:5" ht="15.75" thickBot="1" x14ac:dyDescent="0.3">
      <c r="E12" s="14"/>
    </row>
    <row r="13" spans="1:5" ht="18.75" thickBot="1" x14ac:dyDescent="0.3">
      <c r="A13" s="28" t="s">
        <v>10</v>
      </c>
      <c r="B13" s="29"/>
      <c r="C13" s="29"/>
      <c r="D13" s="29"/>
      <c r="E13" s="30"/>
    </row>
    <row r="14" spans="1:5" ht="18" x14ac:dyDescent="0.25">
      <c r="A14" s="6" t="s">
        <v>5</v>
      </c>
      <c r="B14" s="7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24</v>
      </c>
      <c r="C15" s="15" t="str">
        <f>VLOOKUP(B15,'[1]LISTADO ATM'!$A$2:$B$816,2,0)</f>
        <v xml:space="preserve">ATM Oficina Eusebio Manzueta </v>
      </c>
      <c r="D15" s="16" t="s">
        <v>11</v>
      </c>
      <c r="E15" s="8">
        <v>335775838</v>
      </c>
    </row>
    <row r="16" spans="1:5" ht="18" x14ac:dyDescent="0.25">
      <c r="A16" s="8" t="str">
        <f>VLOOKUP(B16,'[1]LISTADO ATM'!$A$2:$C$817,3,0)</f>
        <v>DISTRITO NACIONAL</v>
      </c>
      <c r="B16" s="8">
        <v>569</v>
      </c>
      <c r="C16" s="15" t="str">
        <f>VLOOKUP(B16,'[1]LISTADO ATM'!$A$2:$B$816,2,0)</f>
        <v xml:space="preserve">ATM Superintendencia de Seguros </v>
      </c>
      <c r="D16" s="16" t="s">
        <v>11</v>
      </c>
      <c r="E16" s="8">
        <v>335776262</v>
      </c>
    </row>
    <row r="17" spans="1:5" ht="18" x14ac:dyDescent="0.25">
      <c r="A17" s="8" t="str">
        <f>VLOOKUP(B17,'[1]LISTADO ATM'!$A$2:$C$817,3,0)</f>
        <v>DISTRITO NACIONAL</v>
      </c>
      <c r="B17" s="8">
        <v>958</v>
      </c>
      <c r="C17" s="15" t="str">
        <f>VLOOKUP(B17,'[1]LISTADO ATM'!$A$2:$B$816,2,0)</f>
        <v xml:space="preserve">ATM Olé Aut. San Isidro </v>
      </c>
      <c r="D17" s="16" t="s">
        <v>11</v>
      </c>
      <c r="E17" s="8">
        <v>335776571</v>
      </c>
    </row>
    <row r="18" spans="1:5" ht="18" x14ac:dyDescent="0.25">
      <c r="A18" s="8" t="str">
        <f>VLOOKUP(B18,'[1]LISTADO ATM'!$A$2:$C$817,3,0)</f>
        <v>DISTRITO NACIONAL</v>
      </c>
      <c r="B18" s="8">
        <v>554</v>
      </c>
      <c r="C18" s="15" t="str">
        <f>VLOOKUP(B18,'[1]LISTADO ATM'!$A$2:$B$816,2,0)</f>
        <v xml:space="preserve">ATM Oficina Isabel La Católica I </v>
      </c>
      <c r="D18" s="16" t="s">
        <v>11</v>
      </c>
      <c r="E18" s="8">
        <v>335776679</v>
      </c>
    </row>
    <row r="19" spans="1:5" ht="18" x14ac:dyDescent="0.25">
      <c r="A19" s="8" t="str">
        <f>VLOOKUP(B19,'[1]LISTADO ATM'!$A$2:$C$817,3,0)</f>
        <v>DISTRITO NACIONAL</v>
      </c>
      <c r="B19" s="8">
        <v>354</v>
      </c>
      <c r="C19" s="15" t="str">
        <f>VLOOKUP(B19,'[1]LISTADO ATM'!$A$2:$B$816,2,0)</f>
        <v xml:space="preserve">ATM Oficina Núñez de Cáceres II </v>
      </c>
      <c r="D19" s="16" t="s">
        <v>11</v>
      </c>
      <c r="E19" s="8">
        <v>335776522</v>
      </c>
    </row>
    <row r="20" spans="1:5" ht="18" x14ac:dyDescent="0.25">
      <c r="A20" s="8" t="str">
        <f>VLOOKUP(B20,'[1]LISTADO ATM'!$A$2:$C$817,3,0)</f>
        <v>DISTRITO NACIONAL</v>
      </c>
      <c r="B20" s="8">
        <v>2</v>
      </c>
      <c r="C20" s="15" t="str">
        <f>VLOOKUP(B20,'[1]LISTADO ATM'!$A$2:$B$816,2,0)</f>
        <v>ATM Autoservicio Padre Castellano</v>
      </c>
      <c r="D20" s="16" t="s">
        <v>11</v>
      </c>
      <c r="E20" s="8">
        <v>335776780</v>
      </c>
    </row>
    <row r="21" spans="1:5" ht="18" x14ac:dyDescent="0.25">
      <c r="A21" s="8" t="str">
        <f>VLOOKUP(B21,'[1]LISTADO ATM'!$A$2:$C$817,3,0)</f>
        <v>DISTRITO NACIONAL</v>
      </c>
      <c r="B21" s="8">
        <v>821</v>
      </c>
      <c r="C21" s="15" t="str">
        <f>VLOOKUP(B21,'[1]LISTADO ATM'!$A$2:$B$816,2,0)</f>
        <v xml:space="preserve">ATM S/M Bravo Churchill </v>
      </c>
      <c r="D21" s="16" t="s">
        <v>11</v>
      </c>
      <c r="E21" s="8">
        <v>335776895</v>
      </c>
    </row>
    <row r="22" spans="1:5" ht="18" x14ac:dyDescent="0.25">
      <c r="A22" s="8" t="str">
        <f>VLOOKUP(B22,'[1]LISTADO ATM'!$A$2:$C$817,3,0)</f>
        <v>ESTE</v>
      </c>
      <c r="B22" s="8">
        <v>104</v>
      </c>
      <c r="C22" s="15" t="str">
        <f>VLOOKUP(B22,'[1]LISTADO ATM'!$A$2:$B$816,2,0)</f>
        <v xml:space="preserve">ATM Jumbo Higuey </v>
      </c>
      <c r="D22" s="16" t="s">
        <v>11</v>
      </c>
      <c r="E22" s="8">
        <v>335776898</v>
      </c>
    </row>
    <row r="23" spans="1:5" ht="18" x14ac:dyDescent="0.25">
      <c r="A23" s="8" t="str">
        <f>VLOOKUP(B23,'[1]LISTADO ATM'!$A$2:$C$817,3,0)</f>
        <v>SUR</v>
      </c>
      <c r="B23" s="8">
        <v>252</v>
      </c>
      <c r="C23" s="15" t="str">
        <f>VLOOKUP(B23,'[1]LISTADO ATM'!$A$2:$B$816,2,0)</f>
        <v xml:space="preserve">ATM Banco Agrícola (Barahona) </v>
      </c>
      <c r="D23" s="16" t="s">
        <v>11</v>
      </c>
      <c r="E23" s="8">
        <v>335776899</v>
      </c>
    </row>
    <row r="24" spans="1:5" ht="18" x14ac:dyDescent="0.25">
      <c r="A24" s="8" t="str">
        <f>VLOOKUP(B24,'[1]LISTADO ATM'!$A$2:$C$817,3,0)</f>
        <v>NORTE</v>
      </c>
      <c r="B24" s="8">
        <v>775</v>
      </c>
      <c r="C24" s="15" t="str">
        <f>VLOOKUP(B24,'[1]LISTADO ATM'!$A$2:$B$816,2,0)</f>
        <v xml:space="preserve">ATM S/M Lilo (Montecristi) </v>
      </c>
      <c r="D24" s="16" t="s">
        <v>11</v>
      </c>
      <c r="E24" s="8">
        <v>335776892</v>
      </c>
    </row>
    <row r="25" spans="1:5" ht="18" x14ac:dyDescent="0.25">
      <c r="A25" s="8" t="str">
        <f>VLOOKUP(B25,'[1]LISTADO ATM'!$A$2:$C$817,3,0)</f>
        <v>DISTRITO NACIONAL</v>
      </c>
      <c r="B25" s="8">
        <v>743</v>
      </c>
      <c r="C25" s="15" t="str">
        <f>VLOOKUP(B25,'[1]LISTADO ATM'!$A$2:$B$816,2,0)</f>
        <v xml:space="preserve">ATM Oficina Los Frailes </v>
      </c>
      <c r="D25" s="16" t="s">
        <v>11</v>
      </c>
      <c r="E25" s="8">
        <v>335776953</v>
      </c>
    </row>
    <row r="26" spans="1:5" ht="18" x14ac:dyDescent="0.25">
      <c r="A26" s="8" t="str">
        <f>VLOOKUP(B26,'[1]LISTADO ATM'!$A$2:$C$817,3,0)</f>
        <v>ESTE</v>
      </c>
      <c r="B26" s="8">
        <v>824</v>
      </c>
      <c r="C26" s="15" t="str">
        <f>VLOOKUP(B26,'[1]LISTADO ATM'!$A$2:$B$816,2,0)</f>
        <v xml:space="preserve">ATM Multiplaza (Higuey) </v>
      </c>
      <c r="D26" s="16" t="s">
        <v>11</v>
      </c>
      <c r="E26" s="8">
        <v>335776954</v>
      </c>
    </row>
    <row r="27" spans="1:5" ht="18" x14ac:dyDescent="0.25">
      <c r="A27" s="8" t="str">
        <f>VLOOKUP(B27,'[1]LISTADO ATM'!$A$2:$C$817,3,0)</f>
        <v>DISTRITO NACIONAL</v>
      </c>
      <c r="B27" s="8">
        <v>930</v>
      </c>
      <c r="C27" s="15" t="str">
        <f>VLOOKUP(B27,'[1]LISTADO ATM'!$A$2:$B$816,2,0)</f>
        <v>ATM Oficina Plaza Spring Center</v>
      </c>
      <c r="D27" s="16" t="s">
        <v>11</v>
      </c>
      <c r="E27" s="8">
        <v>335776955</v>
      </c>
    </row>
    <row r="28" spans="1:5" ht="18" x14ac:dyDescent="0.25">
      <c r="A28" s="8" t="str">
        <f>VLOOKUP(B28,'[1]LISTADO ATM'!$A$2:$C$817,3,0)</f>
        <v>DISTRITO NACIONAL</v>
      </c>
      <c r="B28" s="8">
        <v>549</v>
      </c>
      <c r="C28" s="15" t="str">
        <f>VLOOKUP(B28,'[1]LISTADO ATM'!$A$2:$B$816,2,0)</f>
        <v xml:space="preserve">ATM Ministerio de Turismo (Oficinas Gubernamentales) </v>
      </c>
      <c r="D28" s="16" t="s">
        <v>11</v>
      </c>
      <c r="E28" s="8">
        <v>335776519</v>
      </c>
    </row>
    <row r="29" spans="1:5" ht="18" x14ac:dyDescent="0.25">
      <c r="A29" s="8" t="str">
        <f>VLOOKUP(B29,'[1]LISTADO ATM'!$A$2:$C$817,3,0)</f>
        <v>DISTRITO NACIONAL</v>
      </c>
      <c r="B29" s="8">
        <v>377</v>
      </c>
      <c r="C29" s="15" t="str">
        <f>VLOOKUP(B29,'[1]LISTADO ATM'!$A$2:$B$816,2,0)</f>
        <v>ATM Estación del Metro Eduardo Brito</v>
      </c>
      <c r="D29" s="16" t="s">
        <v>11</v>
      </c>
      <c r="E29" s="8">
        <v>335776999</v>
      </c>
    </row>
    <row r="30" spans="1:5" ht="18" x14ac:dyDescent="0.25">
      <c r="A30" s="8" t="str">
        <f>VLOOKUP(B30,'[1]LISTADO ATM'!$A$2:$C$817,3,0)</f>
        <v>DISTRITO NACIONAL</v>
      </c>
      <c r="B30" s="8">
        <v>717</v>
      </c>
      <c r="C30" s="15" t="str">
        <f>VLOOKUP(B30,'[1]LISTADO ATM'!$A$2:$B$816,2,0)</f>
        <v xml:space="preserve">ATM Oficina Los Alcarrizos </v>
      </c>
      <c r="D30" s="16" t="s">
        <v>11</v>
      </c>
      <c r="E30" s="8">
        <v>335777011</v>
      </c>
    </row>
    <row r="31" spans="1:5" ht="18" x14ac:dyDescent="0.25">
      <c r="A31" s="8" t="str">
        <f>VLOOKUP(B31,'[1]LISTADO ATM'!$A$2:$C$817,3,0)</f>
        <v>SUR</v>
      </c>
      <c r="B31" s="8">
        <v>881</v>
      </c>
      <c r="C31" s="15" t="str">
        <f>VLOOKUP(B31,'[1]LISTADO ATM'!$A$2:$B$816,2,0)</f>
        <v xml:space="preserve">ATM UNP Yaguate (San Cristóbal) </v>
      </c>
      <c r="D31" s="16" t="s">
        <v>11</v>
      </c>
      <c r="E31" s="8">
        <v>335777017</v>
      </c>
    </row>
    <row r="32" spans="1:5" ht="18" x14ac:dyDescent="0.25">
      <c r="A32" s="8" t="str">
        <f>VLOOKUP(B32,'[1]LISTADO ATM'!$A$2:$C$817,3,0)</f>
        <v>DISTRITO NACIONAL</v>
      </c>
      <c r="B32" s="8">
        <v>85</v>
      </c>
      <c r="C32" s="15" t="str">
        <f>VLOOKUP(B32,'[1]LISTADO ATM'!$A$2:$B$816,2,0)</f>
        <v xml:space="preserve">ATM Oficina San Isidro (Fuerza Aérea) </v>
      </c>
      <c r="D32" s="16" t="s">
        <v>11</v>
      </c>
      <c r="E32" s="8">
        <v>335776986</v>
      </c>
    </row>
    <row r="33" spans="1:5" ht="18" x14ac:dyDescent="0.25">
      <c r="A33" s="8" t="str">
        <f>VLOOKUP(B33,'[1]LISTADO ATM'!$A$2:$C$817,3,0)</f>
        <v>SUR</v>
      </c>
      <c r="B33" s="8">
        <v>249</v>
      </c>
      <c r="C33" s="15" t="str">
        <f>VLOOKUP(B33,'[1]LISTADO ATM'!$A$2:$B$816,2,0)</f>
        <v xml:space="preserve">ATM Banco Agrícola Neiba </v>
      </c>
      <c r="D33" s="16" t="s">
        <v>11</v>
      </c>
      <c r="E33" s="8">
        <v>335776995</v>
      </c>
    </row>
    <row r="34" spans="1:5" ht="18" x14ac:dyDescent="0.25">
      <c r="A34" s="8" t="str">
        <f>VLOOKUP(B34,'[1]LISTADO ATM'!$A$2:$C$817,3,0)</f>
        <v>ESTE</v>
      </c>
      <c r="B34" s="8">
        <v>613</v>
      </c>
      <c r="C34" s="15" t="str">
        <f>VLOOKUP(B34,'[1]LISTADO ATM'!$A$2:$B$816,2,0)</f>
        <v xml:space="preserve">ATM Almacenes Zaglul (La Altagracia) </v>
      </c>
      <c r="D34" s="16" t="s">
        <v>11</v>
      </c>
      <c r="E34" s="8">
        <v>335777007</v>
      </c>
    </row>
    <row r="35" spans="1:5" ht="18" x14ac:dyDescent="0.25">
      <c r="A35" s="8" t="str">
        <f>VLOOKUP(B35,'[1]LISTADO ATM'!$A$2:$C$817,3,0)</f>
        <v>DISTRITO NACIONAL</v>
      </c>
      <c r="B35" s="8">
        <v>23</v>
      </c>
      <c r="C35" s="15" t="str">
        <f>VLOOKUP(B35,'[1]LISTADO ATM'!$A$2:$B$816,2,0)</f>
        <v xml:space="preserve">ATM Oficina México </v>
      </c>
      <c r="D35" s="16" t="s">
        <v>11</v>
      </c>
      <c r="E35" s="8">
        <v>335776985</v>
      </c>
    </row>
    <row r="36" spans="1:5" ht="18" x14ac:dyDescent="0.25">
      <c r="A36" s="8" t="str">
        <f>VLOOKUP(B36,'[1]LISTADO ATM'!$A$2:$C$817,3,0)</f>
        <v>DISTRITO NACIONAL</v>
      </c>
      <c r="B36" s="8">
        <v>425</v>
      </c>
      <c r="C36" s="15" t="str">
        <f>VLOOKUP(B36,'[1]LISTADO ATM'!$A$2:$B$816,2,0)</f>
        <v xml:space="preserve">ATM UNP Jumbo Luperón II </v>
      </c>
      <c r="D36" s="16" t="s">
        <v>11</v>
      </c>
      <c r="E36" s="8">
        <v>335777003</v>
      </c>
    </row>
    <row r="37" spans="1:5" ht="18" x14ac:dyDescent="0.25">
      <c r="A37" s="8" t="str">
        <f>VLOOKUP(B37,'[1]LISTADO ATM'!$A$2:$C$817,3,0)</f>
        <v>NORTE</v>
      </c>
      <c r="B37" s="8">
        <v>747</v>
      </c>
      <c r="C37" s="15" t="str">
        <f>VLOOKUP(B37,'[1]LISTADO ATM'!$A$2:$B$816,2,0)</f>
        <v xml:space="preserve">ATM Club BR (Santiago) </v>
      </c>
      <c r="D37" s="16" t="s">
        <v>11</v>
      </c>
      <c r="E37" s="8">
        <v>335777013</v>
      </c>
    </row>
    <row r="38" spans="1:5" ht="18" x14ac:dyDescent="0.25">
      <c r="A38" s="8" t="str">
        <f>VLOOKUP(B38,'[1]LISTADO ATM'!$A$2:$C$817,3,0)</f>
        <v>NORTE</v>
      </c>
      <c r="B38" s="8">
        <v>119</v>
      </c>
      <c r="C38" s="15" t="str">
        <f>VLOOKUP(B38,'[1]LISTADO ATM'!$A$2:$B$816,2,0)</f>
        <v>ATM Oficina La Barranquita</v>
      </c>
      <c r="D38" s="16" t="s">
        <v>11</v>
      </c>
      <c r="E38" s="8">
        <v>335776989</v>
      </c>
    </row>
    <row r="39" spans="1:5" ht="18" x14ac:dyDescent="0.25">
      <c r="A39" s="8" t="str">
        <f>VLOOKUP(B39,'[1]LISTADO ATM'!$A$2:$C$817,3,0)</f>
        <v>DISTRITO NACIONAL</v>
      </c>
      <c r="B39" s="8">
        <v>165</v>
      </c>
      <c r="C39" s="15" t="str">
        <f>VLOOKUP(B39,'[1]LISTADO ATM'!$A$2:$B$816,2,0)</f>
        <v>ATM Autoservicio Megacentro</v>
      </c>
      <c r="D39" s="16" t="s">
        <v>11</v>
      </c>
      <c r="E39" s="8">
        <v>335776976</v>
      </c>
    </row>
    <row r="40" spans="1:5" ht="18" x14ac:dyDescent="0.25">
      <c r="A40" s="8" t="str">
        <f>VLOOKUP(B40,'[1]LISTADO ATM'!$A$2:$C$817,3,0)</f>
        <v>DISTRITO NACIONAL</v>
      </c>
      <c r="B40" s="8">
        <v>325</v>
      </c>
      <c r="C40" s="15" t="str">
        <f>VLOOKUP(B40,'[1]LISTADO ATM'!$A$2:$B$816,2,0)</f>
        <v>ATM Casa Edwin</v>
      </c>
      <c r="D40" s="16" t="s">
        <v>11</v>
      </c>
      <c r="E40" s="8">
        <v>335776990</v>
      </c>
    </row>
    <row r="41" spans="1:5" ht="18" x14ac:dyDescent="0.25">
      <c r="A41" s="8" t="e">
        <f>VLOOKUP(B41,'[1]LISTADO ATM'!$A$2:$C$817,3,0)</f>
        <v>#N/A</v>
      </c>
      <c r="B41" s="8">
        <v>497</v>
      </c>
      <c r="C41" s="15" t="s">
        <v>21</v>
      </c>
      <c r="D41" s="16" t="s">
        <v>11</v>
      </c>
      <c r="E41" s="8">
        <v>335777005</v>
      </c>
    </row>
    <row r="42" spans="1:5" ht="18" x14ac:dyDescent="0.25">
      <c r="A42" s="8" t="str">
        <f>VLOOKUP(B42,'[1]LISTADO ATM'!$A$2:$C$817,3,0)</f>
        <v>NORTE</v>
      </c>
      <c r="B42" s="8">
        <v>88</v>
      </c>
      <c r="C42" s="15" t="str">
        <f>VLOOKUP(B42,'[1]LISTADO ATM'!$A$2:$B$816,2,0)</f>
        <v xml:space="preserve">ATM S/M La Fuente (Santiago) </v>
      </c>
      <c r="D42" s="16" t="s">
        <v>11</v>
      </c>
      <c r="E42" s="8">
        <v>335776987</v>
      </c>
    </row>
    <row r="43" spans="1:5" ht="18" x14ac:dyDescent="0.25">
      <c r="A43" s="8" t="e">
        <f>VLOOKUP(B43,'[1]LISTADO ATM'!$A$2:$C$817,3,0)</f>
        <v>#N/A</v>
      </c>
      <c r="B43" s="8">
        <v>345</v>
      </c>
      <c r="C43" s="15" t="s">
        <v>22</v>
      </c>
      <c r="D43" s="16" t="s">
        <v>11</v>
      </c>
      <c r="E43" s="8">
        <v>335776997</v>
      </c>
    </row>
    <row r="44" spans="1:5" ht="18" x14ac:dyDescent="0.25">
      <c r="A44" s="8" t="str">
        <f>VLOOKUP(B44,'[1]LISTADO ATM'!$A$2:$C$817,3,0)</f>
        <v>DISTRITO NACIONAL</v>
      </c>
      <c r="B44" s="8">
        <v>813</v>
      </c>
      <c r="C44" s="15" t="str">
        <f>VLOOKUP(B44,'[1]LISTADO ATM'!$A$2:$B$816,2,0)</f>
        <v>ATM Occidental Mall</v>
      </c>
      <c r="D44" s="16" t="s">
        <v>11</v>
      </c>
      <c r="E44" s="8">
        <v>335776982</v>
      </c>
    </row>
    <row r="45" spans="1:5" ht="18" x14ac:dyDescent="0.25">
      <c r="A45" s="8" t="str">
        <f>VLOOKUP(B45,'[1]LISTADO ATM'!$A$2:$C$817,3,0)</f>
        <v>ESTE</v>
      </c>
      <c r="B45" s="8">
        <v>772</v>
      </c>
      <c r="C45" s="15" t="str">
        <f>VLOOKUP(B45,'[1]LISTADO ATM'!$A$2:$B$816,2,0)</f>
        <v xml:space="preserve">ATM UNP Yamasá </v>
      </c>
      <c r="D45" s="16" t="s">
        <v>11</v>
      </c>
      <c r="E45" s="8">
        <v>335777016</v>
      </c>
    </row>
    <row r="46" spans="1:5" ht="18" x14ac:dyDescent="0.25">
      <c r="A46" s="8" t="str">
        <f>VLOOKUP(B46,'[1]LISTADO ATM'!$A$2:$C$817,3,0)</f>
        <v>NORTE</v>
      </c>
      <c r="B46" s="8">
        <v>383</v>
      </c>
      <c r="C46" s="15" t="str">
        <f>VLOOKUP(B46,'[1]LISTADO ATM'!$A$2:$B$816,2,0)</f>
        <v>ATM S/M Daniel (Dajabón)</v>
      </c>
      <c r="D46" s="16" t="s">
        <v>11</v>
      </c>
      <c r="E46" s="8">
        <v>335777000</v>
      </c>
    </row>
    <row r="47" spans="1:5" ht="18" x14ac:dyDescent="0.25">
      <c r="A47" s="8" t="str">
        <f>VLOOKUP(B47,'[1]LISTADO ATM'!$A$2:$C$817,3,0)</f>
        <v>DISTRITO NACIONAL</v>
      </c>
      <c r="B47" s="8">
        <v>424</v>
      </c>
      <c r="C47" s="15" t="str">
        <f>VLOOKUP(B47,'[1]LISTADO ATM'!$A$2:$B$816,2,0)</f>
        <v xml:space="preserve">ATM UNP Jumbo Luperón I </v>
      </c>
      <c r="D47" s="16" t="s">
        <v>11</v>
      </c>
      <c r="E47" s="8">
        <v>335777002</v>
      </c>
    </row>
    <row r="48" spans="1:5" ht="18" x14ac:dyDescent="0.25">
      <c r="A48" s="8" t="str">
        <f>VLOOKUP(B48,'[1]LISTADO ATM'!$A$2:$C$817,3,0)</f>
        <v>DISTRITO NACIONAL</v>
      </c>
      <c r="B48" s="8">
        <v>721</v>
      </c>
      <c r="C48" s="15" t="str">
        <f>VLOOKUP(B48,'[1]LISTADO ATM'!$A$2:$B$816,2,0)</f>
        <v xml:space="preserve">ATM Oficina Charles de Gaulle II </v>
      </c>
      <c r="D48" s="16" t="s">
        <v>11</v>
      </c>
      <c r="E48" s="8">
        <v>335777012</v>
      </c>
    </row>
    <row r="49" spans="1:5" ht="18" x14ac:dyDescent="0.25">
      <c r="A49" s="8" t="str">
        <f>VLOOKUP(B49,'[1]LISTADO ATM'!$A$2:$C$817,3,0)</f>
        <v>SUR</v>
      </c>
      <c r="B49" s="8">
        <v>767</v>
      </c>
      <c r="C49" s="15" t="str">
        <f>VLOOKUP(B49,'[1]LISTADO ATM'!$A$2:$B$816,2,0)</f>
        <v xml:space="preserve">ATM S/M Diverso (Azua) </v>
      </c>
      <c r="D49" s="16" t="s">
        <v>11</v>
      </c>
      <c r="E49" s="8">
        <v>335777015</v>
      </c>
    </row>
    <row r="50" spans="1:5" ht="18" x14ac:dyDescent="0.25">
      <c r="A50" s="8" t="str">
        <f>VLOOKUP(B50,'[1]LISTADO ATM'!$A$2:$C$817,3,0)</f>
        <v>NORTE</v>
      </c>
      <c r="B50" s="8">
        <v>950</v>
      </c>
      <c r="C50" s="15" t="str">
        <f>VLOOKUP(B50,'[1]LISTADO ATM'!$A$2:$B$816,2,0)</f>
        <v xml:space="preserve">ATM Oficina Monterrico </v>
      </c>
      <c r="D50" s="16" t="s">
        <v>11</v>
      </c>
      <c r="E50" s="8">
        <v>335777019</v>
      </c>
    </row>
    <row r="51" spans="1:5" ht="18" x14ac:dyDescent="0.25">
      <c r="A51" s="8" t="str">
        <f>VLOOKUP(B51,'[1]LISTADO ATM'!$A$2:$C$817,3,0)</f>
        <v>NORTE</v>
      </c>
      <c r="B51" s="8">
        <v>965</v>
      </c>
      <c r="C51" s="15" t="str">
        <f>VLOOKUP(B51,'[1]LISTADO ATM'!$A$2:$B$816,2,0)</f>
        <v xml:space="preserve">ATM S/M La Fuente FUN (Santiago) </v>
      </c>
      <c r="D51" s="16" t="s">
        <v>11</v>
      </c>
      <c r="E51" s="8">
        <v>335777020</v>
      </c>
    </row>
    <row r="52" spans="1:5" ht="18" x14ac:dyDescent="0.25">
      <c r="A52" s="8" t="str">
        <f>VLOOKUP(B52,'[1]LISTADO ATM'!$A$2:$C$817,3,0)</f>
        <v>DISTRITO NACIONAL</v>
      </c>
      <c r="B52" s="8">
        <v>183</v>
      </c>
      <c r="C52" s="15" t="str">
        <f>VLOOKUP(B52,'[1]LISTADO ATM'!$A$2:$B$816,2,0)</f>
        <v>ATM Estación Nativa Km. 22 Aut. Duarte.</v>
      </c>
      <c r="D52" s="16" t="s">
        <v>11</v>
      </c>
      <c r="E52" s="8">
        <v>335776993</v>
      </c>
    </row>
    <row r="53" spans="1:5" ht="18" x14ac:dyDescent="0.25">
      <c r="A53" s="8" t="str">
        <f>VLOOKUP(B53,'[1]LISTADO ATM'!$A$2:$C$817,3,0)</f>
        <v>NORTE</v>
      </c>
      <c r="B53" s="8">
        <v>291</v>
      </c>
      <c r="C53" s="15" t="str">
        <f>VLOOKUP(B53,'[1]LISTADO ATM'!$A$2:$B$816,2,0)</f>
        <v xml:space="preserve">ATM S/M Jumbo Las Colinas </v>
      </c>
      <c r="D53" s="16" t="s">
        <v>11</v>
      </c>
      <c r="E53" s="8">
        <v>335776996</v>
      </c>
    </row>
    <row r="54" spans="1:5" ht="18" x14ac:dyDescent="0.25">
      <c r="A54" s="8" t="str">
        <f>VLOOKUP(B54,'[1]LISTADO ATM'!$A$2:$C$817,3,0)</f>
        <v>DISTRITO NACIONAL</v>
      </c>
      <c r="B54" s="8">
        <v>347</v>
      </c>
      <c r="C54" s="15" t="str">
        <f>VLOOKUP(B54,'[1]LISTADO ATM'!$A$2:$B$816,2,0)</f>
        <v>ATM Patio de Colombia</v>
      </c>
      <c r="D54" s="16" t="s">
        <v>11</v>
      </c>
      <c r="E54" s="8">
        <v>335776998</v>
      </c>
    </row>
    <row r="55" spans="1:5" ht="18" x14ac:dyDescent="0.25">
      <c r="A55" s="8" t="str">
        <f>VLOOKUP(B55,'[1]LISTADO ATM'!$A$2:$C$817,3,0)</f>
        <v>NORTE</v>
      </c>
      <c r="B55" s="8">
        <v>463</v>
      </c>
      <c r="C55" s="15" t="str">
        <f>VLOOKUP(B55,'[1]LISTADO ATM'!$A$2:$B$816,2,0)</f>
        <v xml:space="preserve">ATM La Sirena El Embrujo </v>
      </c>
      <c r="D55" s="16" t="s">
        <v>11</v>
      </c>
      <c r="E55" s="8">
        <v>335777004</v>
      </c>
    </row>
    <row r="56" spans="1:5" ht="18" x14ac:dyDescent="0.25">
      <c r="A56" s="8" t="str">
        <f>VLOOKUP(B56,'[1]LISTADO ATM'!$A$2:$C$817,3,0)</f>
        <v>NORTE</v>
      </c>
      <c r="B56" s="8">
        <v>633</v>
      </c>
      <c r="C56" s="15" t="str">
        <f>VLOOKUP(B56,'[1]LISTADO ATM'!$A$2:$B$816,2,0)</f>
        <v xml:space="preserve">ATM Autobanco Las Colinas </v>
      </c>
      <c r="D56" s="16" t="s">
        <v>11</v>
      </c>
      <c r="E56" s="8">
        <v>335777009</v>
      </c>
    </row>
    <row r="57" spans="1:5" ht="18" x14ac:dyDescent="0.25">
      <c r="A57" s="8" t="str">
        <f>VLOOKUP(B57,'[1]LISTADO ATM'!$A$2:$C$817,3,0)</f>
        <v>DISTRITO NACIONAL</v>
      </c>
      <c r="B57" s="8">
        <v>407</v>
      </c>
      <c r="C57" s="15" t="str">
        <f>VLOOKUP(B57,'[1]LISTADO ATM'!$A$2:$B$816,2,0)</f>
        <v xml:space="preserve">ATM Multicentro La Sirena Villa Mella </v>
      </c>
      <c r="D57" s="16" t="s">
        <v>11</v>
      </c>
      <c r="E57" s="8">
        <v>335777001</v>
      </c>
    </row>
    <row r="58" spans="1:5" ht="18" x14ac:dyDescent="0.25">
      <c r="A58" s="8" t="str">
        <f>VLOOKUP(B58,'[1]LISTADO ATM'!$A$2:$C$817,3,0)</f>
        <v>DISTRITO NACIONAL</v>
      </c>
      <c r="B58" s="8">
        <v>628</v>
      </c>
      <c r="C58" s="15" t="str">
        <f>VLOOKUP(B58,'[1]LISTADO ATM'!$A$2:$B$816,2,0)</f>
        <v xml:space="preserve">ATM Autobanco San Isidro </v>
      </c>
      <c r="D58" s="16" t="s">
        <v>11</v>
      </c>
      <c r="E58" s="8">
        <v>335777008</v>
      </c>
    </row>
    <row r="59" spans="1:5" ht="18" x14ac:dyDescent="0.25">
      <c r="A59" s="8" t="str">
        <f>VLOOKUP(B59,'[1]LISTADO ATM'!$A$2:$C$817,3,0)</f>
        <v>NORTE</v>
      </c>
      <c r="B59" s="8">
        <v>136</v>
      </c>
      <c r="C59" s="15" t="str">
        <f>VLOOKUP(B59,'[1]LISTADO ATM'!$A$2:$B$816,2,0)</f>
        <v>ATM S/M Xtra (Santiago)</v>
      </c>
      <c r="D59" s="16" t="s">
        <v>11</v>
      </c>
      <c r="E59" s="8">
        <v>335776991</v>
      </c>
    </row>
    <row r="60" spans="1:5" ht="18" x14ac:dyDescent="0.25">
      <c r="A60" s="8" t="str">
        <f>VLOOKUP(B60,'[1]LISTADO ATM'!$A$2:$C$817,3,0)</f>
        <v>NORTE</v>
      </c>
      <c r="B60" s="8">
        <v>599</v>
      </c>
      <c r="C60" s="15" t="str">
        <f>VLOOKUP(B60,'[1]LISTADO ATM'!$A$2:$B$816,2,0)</f>
        <v xml:space="preserve">ATM Oficina Plaza Internacional (Santiago) </v>
      </c>
      <c r="D60" s="16" t="s">
        <v>11</v>
      </c>
      <c r="E60" s="8">
        <v>335777006</v>
      </c>
    </row>
    <row r="61" spans="1:5" ht="18" x14ac:dyDescent="0.25">
      <c r="A61" s="8" t="str">
        <f>VLOOKUP(B61,'[1]LISTADO ATM'!$A$2:$C$817,3,0)</f>
        <v>NORTE</v>
      </c>
      <c r="B61" s="8">
        <v>760</v>
      </c>
      <c r="C61" s="15" t="str">
        <f>VLOOKUP(B61,'[1]LISTADO ATM'!$A$2:$B$816,2,0)</f>
        <v xml:space="preserve">ATM UNP Cruce Guayacanes (Mao) </v>
      </c>
      <c r="D61" s="16" t="s">
        <v>11</v>
      </c>
      <c r="E61" s="8">
        <v>335777014</v>
      </c>
    </row>
    <row r="62" spans="1:5" ht="18" x14ac:dyDescent="0.25">
      <c r="A62" s="8" t="str">
        <f>VLOOKUP(B62,'[1]LISTADO ATM'!$A$2:$C$817,3,0)</f>
        <v>DISTRITO NACIONAL</v>
      </c>
      <c r="B62" s="8">
        <v>883</v>
      </c>
      <c r="C62" s="15" t="str">
        <f>VLOOKUP(B62,'[1]LISTADO ATM'!$A$2:$B$816,2,0)</f>
        <v xml:space="preserve">ATM Oficina Filadelfia Plaza </v>
      </c>
      <c r="D62" s="16" t="s">
        <v>11</v>
      </c>
      <c r="E62" s="8">
        <v>335777018</v>
      </c>
    </row>
    <row r="63" spans="1:5" ht="18" x14ac:dyDescent="0.25">
      <c r="A63" s="8" t="str">
        <f>VLOOKUP(B63,'[1]LISTADO ATM'!$A$2:$C$817,3,0)</f>
        <v>NORTE</v>
      </c>
      <c r="B63" s="8">
        <v>837</v>
      </c>
      <c r="C63" s="15" t="str">
        <f>VLOOKUP(B63,'[1]LISTADO ATM'!$A$2:$B$816,2,0)</f>
        <v>ATM Estación Next Canabacoa</v>
      </c>
      <c r="D63" s="16" t="s">
        <v>11</v>
      </c>
      <c r="E63" s="8">
        <v>335776959</v>
      </c>
    </row>
    <row r="64" spans="1:5" ht="18" x14ac:dyDescent="0.25">
      <c r="A64" s="8" t="str">
        <f>VLOOKUP(B64,'[1]LISTADO ATM'!$A$2:$C$817,3,0)</f>
        <v>NORTE</v>
      </c>
      <c r="B64" s="8">
        <v>144</v>
      </c>
      <c r="C64" s="15" t="str">
        <f>VLOOKUP(B64,'[1]LISTADO ATM'!$A$2:$B$816,2,0)</f>
        <v xml:space="preserve">ATM Oficina Villa Altagracia </v>
      </c>
      <c r="D64" s="16" t="s">
        <v>11</v>
      </c>
      <c r="E64" s="8">
        <v>335776992</v>
      </c>
    </row>
    <row r="65" spans="1:5" ht="18" x14ac:dyDescent="0.25">
      <c r="A65" s="8" t="str">
        <f>VLOOKUP(B65,'[1]LISTADO ATM'!$A$2:$C$817,3,0)</f>
        <v>NORTE</v>
      </c>
      <c r="B65" s="8">
        <v>687</v>
      </c>
      <c r="C65" s="15" t="str">
        <f>VLOOKUP(B65,'[1]LISTADO ATM'!$A$2:$B$816,2,0)</f>
        <v>ATM Oficina Monterrico II</v>
      </c>
      <c r="D65" s="16" t="s">
        <v>11</v>
      </c>
      <c r="E65" s="8">
        <v>335777010</v>
      </c>
    </row>
    <row r="66" spans="1:5" ht="18" x14ac:dyDescent="0.25">
      <c r="A66" s="8" t="str">
        <f>VLOOKUP(B66,'[1]LISTADO ATM'!$A$2:$C$817,3,0)</f>
        <v>DISTRITO NACIONAL</v>
      </c>
      <c r="B66" s="8">
        <v>231</v>
      </c>
      <c r="C66" s="15" t="str">
        <f>VLOOKUP(B66,'[1]LISTADO ATM'!$A$2:$B$816,2,0)</f>
        <v xml:space="preserve">ATM Oficina Zona Oriental </v>
      </c>
      <c r="D66" s="16" t="s">
        <v>11</v>
      </c>
      <c r="E66" s="8">
        <v>335776994</v>
      </c>
    </row>
    <row r="67" spans="1:5" ht="18.75" thickBot="1" x14ac:dyDescent="0.3">
      <c r="A67" s="8" t="str">
        <f>VLOOKUP(B67,'[1]LISTADO ATM'!$A$2:$C$817,3,0)</f>
        <v>NORTE</v>
      </c>
      <c r="B67" s="8">
        <v>774</v>
      </c>
      <c r="C67" s="15" t="str">
        <f>VLOOKUP(B67,'[1]LISTADO ATM'!$A$2:$B$816,2,0)</f>
        <v xml:space="preserve">ATM Oficina Montecristi </v>
      </c>
      <c r="D67" s="16" t="s">
        <v>11</v>
      </c>
      <c r="E67" s="8">
        <v>335776984</v>
      </c>
    </row>
    <row r="68" spans="1:5" ht="18.75" thickBot="1" x14ac:dyDescent="0.3">
      <c r="A68" s="17" t="s">
        <v>12</v>
      </c>
      <c r="B68" s="22">
        <f>COUNT(B15:B67)</f>
        <v>53</v>
      </c>
      <c r="C68" s="18"/>
      <c r="D68" s="18"/>
      <c r="E68" s="18"/>
    </row>
    <row r="69" spans="1:5" ht="15.75" thickBot="1" x14ac:dyDescent="0.3">
      <c r="E69" s="14"/>
    </row>
    <row r="70" spans="1:5" ht="18.75" thickBot="1" x14ac:dyDescent="0.3">
      <c r="A70" s="28" t="s">
        <v>13</v>
      </c>
      <c r="B70" s="29"/>
      <c r="C70" s="29"/>
      <c r="D70" s="29"/>
      <c r="E70" s="30"/>
    </row>
    <row r="71" spans="1:5" ht="18" x14ac:dyDescent="0.25">
      <c r="A71" s="6" t="s">
        <v>5</v>
      </c>
      <c r="B71" s="7" t="s">
        <v>6</v>
      </c>
      <c r="C71" s="7" t="s">
        <v>7</v>
      </c>
      <c r="D71" s="7" t="s">
        <v>8</v>
      </c>
      <c r="E71" s="7" t="s">
        <v>9</v>
      </c>
    </row>
    <row r="72" spans="1:5" ht="18" x14ac:dyDescent="0.25">
      <c r="A72" s="15" t="str">
        <f>VLOOKUP(B72,'[1]LISTADO ATM'!$A$2:$C$817,3,0)</f>
        <v>DISTRITO NACIONAL</v>
      </c>
      <c r="B72" s="8">
        <v>527</v>
      </c>
      <c r="C72" s="15" t="str">
        <f>VLOOKUP(B72,'[1]LISTADO ATM'!$A$2:$B$816,2,0)</f>
        <v>ATM Oficina Zona Oriental II</v>
      </c>
      <c r="D72" s="15" t="s">
        <v>14</v>
      </c>
      <c r="E72" s="19">
        <v>335776644</v>
      </c>
    </row>
    <row r="73" spans="1:5" ht="18" x14ac:dyDescent="0.25">
      <c r="A73" s="15" t="str">
        <f>VLOOKUP(B73,'[1]LISTADO ATM'!$A$2:$C$817,3,0)</f>
        <v>DISTRITO NACIONAL</v>
      </c>
      <c r="B73" s="8">
        <v>21</v>
      </c>
      <c r="C73" s="15" t="str">
        <f>VLOOKUP(B73,'[1]LISTADO ATM'!$A$2:$B$816,2,0)</f>
        <v xml:space="preserve">ATM Oficina Mella </v>
      </c>
      <c r="D73" s="15" t="s">
        <v>14</v>
      </c>
      <c r="E73" s="19">
        <v>335776893</v>
      </c>
    </row>
    <row r="74" spans="1:5" ht="18" x14ac:dyDescent="0.25">
      <c r="A74" s="15" t="str">
        <f>VLOOKUP(B74,'[1]LISTADO ATM'!$A$2:$C$817,3,0)</f>
        <v>ESTE</v>
      </c>
      <c r="B74" s="8">
        <v>386</v>
      </c>
      <c r="C74" s="15" t="str">
        <f>VLOOKUP(B74,'[1]LISTADO ATM'!$A$2:$B$816,2,0)</f>
        <v xml:space="preserve">ATM Plaza Verón II </v>
      </c>
      <c r="D74" s="15" t="s">
        <v>14</v>
      </c>
      <c r="E74" s="19">
        <v>335776897</v>
      </c>
    </row>
    <row r="75" spans="1:5" ht="18" x14ac:dyDescent="0.25">
      <c r="A75" s="15" t="str">
        <f>VLOOKUP(B75,'[1]LISTADO ATM'!$A$2:$C$817,3,0)</f>
        <v>DISTRITO NACIONAL</v>
      </c>
      <c r="B75" s="8">
        <v>769</v>
      </c>
      <c r="C75" s="15" t="str">
        <f>VLOOKUP(B75,'[1]LISTADO ATM'!$A$2:$B$816,2,0)</f>
        <v>ATM UNP Pablo Mella Morales</v>
      </c>
      <c r="D75" s="15" t="s">
        <v>14</v>
      </c>
      <c r="E75" s="19">
        <v>335776632</v>
      </c>
    </row>
    <row r="76" spans="1:5" ht="18" x14ac:dyDescent="0.25">
      <c r="A76" s="15" t="str">
        <f>VLOOKUP(B76,'[1]LISTADO ATM'!$A$2:$C$817,3,0)</f>
        <v>DISTRITO NACIONAL</v>
      </c>
      <c r="B76" s="8">
        <v>993</v>
      </c>
      <c r="C76" s="15" t="str">
        <f>VLOOKUP(B76,'[1]LISTADO ATM'!$A$2:$B$816,2,0)</f>
        <v xml:space="preserve">ATM Centro Medico Integral II </v>
      </c>
      <c r="D76" s="15" t="s">
        <v>14</v>
      </c>
      <c r="E76" s="19">
        <v>335777032</v>
      </c>
    </row>
    <row r="77" spans="1:5" ht="18" x14ac:dyDescent="0.25">
      <c r="A77" s="15" t="str">
        <f>VLOOKUP(B77,'[1]LISTADO ATM'!$A$2:$C$817,3,0)</f>
        <v>DISTRITO NACIONAL</v>
      </c>
      <c r="B77" s="8">
        <v>314</v>
      </c>
      <c r="C77" s="15" t="str">
        <f>VLOOKUP(B77,'[1]LISTADO ATM'!$A$2:$B$816,2,0)</f>
        <v xml:space="preserve">ATM UNP Cambita Garabito (San Cristóbal) </v>
      </c>
      <c r="D77" s="15" t="s">
        <v>14</v>
      </c>
      <c r="E77" s="19">
        <v>335777024</v>
      </c>
    </row>
    <row r="78" spans="1:5" ht="18" x14ac:dyDescent="0.25">
      <c r="A78" s="15" t="str">
        <f>VLOOKUP(B78,'[1]LISTADO ATM'!$A$2:$C$817,3,0)</f>
        <v>DISTRITO NACIONAL</v>
      </c>
      <c r="B78" s="8">
        <v>713</v>
      </c>
      <c r="C78" s="15" t="str">
        <f>VLOOKUP(B78,'[1]LISTADO ATM'!$A$2:$B$816,2,0)</f>
        <v xml:space="preserve">ATM Oficina Las Américas </v>
      </c>
      <c r="D78" s="15" t="s">
        <v>14</v>
      </c>
      <c r="E78" s="19">
        <v>335777027</v>
      </c>
    </row>
    <row r="79" spans="1:5" ht="18" x14ac:dyDescent="0.25">
      <c r="A79" s="15" t="str">
        <f>VLOOKUP(B79,'[1]LISTADO ATM'!$A$2:$C$817,3,0)</f>
        <v>DISTRITO NACIONAL</v>
      </c>
      <c r="B79" s="8">
        <v>911</v>
      </c>
      <c r="C79" s="15" t="str">
        <f>VLOOKUP(B79,'[1]LISTADO ATM'!$A$2:$B$816,2,0)</f>
        <v xml:space="preserve">ATM Oficina Venezuela II </v>
      </c>
      <c r="D79" s="15" t="s">
        <v>14</v>
      </c>
      <c r="E79" s="19">
        <v>335777031</v>
      </c>
    </row>
    <row r="80" spans="1:5" ht="18" x14ac:dyDescent="0.25">
      <c r="A80" s="15" t="str">
        <f>VLOOKUP(B80,'[1]LISTADO ATM'!$A$2:$C$817,3,0)</f>
        <v>ESTE</v>
      </c>
      <c r="B80" s="8">
        <v>111</v>
      </c>
      <c r="C80" s="15" t="str">
        <f>VLOOKUP(B80,'[1]LISTADO ATM'!$A$2:$B$816,2,0)</f>
        <v xml:space="preserve">ATM Oficina San Pedro </v>
      </c>
      <c r="D80" s="15" t="s">
        <v>14</v>
      </c>
      <c r="E80" s="19">
        <v>335776988</v>
      </c>
    </row>
    <row r="81" spans="1:5" ht="18" x14ac:dyDescent="0.25">
      <c r="A81" s="15" t="str">
        <f>VLOOKUP(B81,'[1]LISTADO ATM'!$A$2:$C$817,3,0)</f>
        <v>DISTRITO NACIONAL</v>
      </c>
      <c r="B81" s="8">
        <v>152</v>
      </c>
      <c r="C81" s="15" t="str">
        <f>VLOOKUP(B81,'[1]LISTADO ATM'!$A$2:$B$816,2,0)</f>
        <v xml:space="preserve">ATM Kiosco Megacentro II </v>
      </c>
      <c r="D81" s="15" t="s">
        <v>14</v>
      </c>
      <c r="E81" s="19">
        <v>335777021</v>
      </c>
    </row>
    <row r="82" spans="1:5" ht="18" x14ac:dyDescent="0.25">
      <c r="A82" s="15" t="str">
        <f>VLOOKUP(B82,'[1]LISTADO ATM'!$A$2:$C$817,3,0)</f>
        <v>DISTRITO NACIONAL</v>
      </c>
      <c r="B82" s="8">
        <v>734</v>
      </c>
      <c r="C82" s="15" t="str">
        <f>VLOOKUP(B82,'[1]LISTADO ATM'!$A$2:$B$816,2,0)</f>
        <v xml:space="preserve">ATM Oficina Independencia I </v>
      </c>
      <c r="D82" s="15" t="s">
        <v>14</v>
      </c>
      <c r="E82" s="19">
        <v>335777028</v>
      </c>
    </row>
    <row r="83" spans="1:5" ht="18" x14ac:dyDescent="0.25">
      <c r="A83" s="15" t="str">
        <f>VLOOKUP(B83,'[1]LISTADO ATM'!$A$2:$C$817,3,0)</f>
        <v>NORTE</v>
      </c>
      <c r="B83" s="8">
        <v>796</v>
      </c>
      <c r="C83" s="15" t="str">
        <f>VLOOKUP(B83,'[1]LISTADO ATM'!$A$2:$B$816,2,0)</f>
        <v xml:space="preserve">ATM Oficina Plaza Ventura (Nagua) </v>
      </c>
      <c r="D83" s="15" t="s">
        <v>14</v>
      </c>
      <c r="E83" s="19">
        <v>335777029</v>
      </c>
    </row>
    <row r="84" spans="1:5" ht="18" x14ac:dyDescent="0.25">
      <c r="A84" s="15" t="str">
        <f>VLOOKUP(B84,'[1]LISTADO ATM'!$A$2:$C$817,3,0)</f>
        <v>DISTRITO NACIONAL</v>
      </c>
      <c r="B84" s="8">
        <v>267</v>
      </c>
      <c r="C84" s="15" t="str">
        <f>VLOOKUP(B84,'[1]LISTADO ATM'!$A$2:$B$816,2,0)</f>
        <v xml:space="preserve">ATM Centro de Caja México </v>
      </c>
      <c r="D84" s="15" t="s">
        <v>14</v>
      </c>
      <c r="E84" s="19">
        <v>335777023</v>
      </c>
    </row>
    <row r="85" spans="1:5" ht="18" x14ac:dyDescent="0.25">
      <c r="A85" s="15" t="str">
        <f>VLOOKUP(B85,'[1]LISTADO ATM'!$A$2:$C$817,3,0)</f>
        <v>DISTRITO NACIONAL</v>
      </c>
      <c r="B85" s="8">
        <v>409</v>
      </c>
      <c r="C85" s="15" t="str">
        <f>VLOOKUP(B85,'[1]LISTADO ATM'!$A$2:$B$816,2,0)</f>
        <v xml:space="preserve">ATM Oficina Las Palmas de Herrera I </v>
      </c>
      <c r="D85" s="15" t="s">
        <v>14</v>
      </c>
      <c r="E85" s="19">
        <v>335776978</v>
      </c>
    </row>
    <row r="86" spans="1:5" ht="18" x14ac:dyDescent="0.25">
      <c r="A86" s="15" t="str">
        <f>VLOOKUP(B86,'[1]LISTADO ATM'!$A$2:$C$817,3,0)</f>
        <v>NORTE</v>
      </c>
      <c r="B86" s="8">
        <v>886</v>
      </c>
      <c r="C86" s="15" t="str">
        <f>VLOOKUP(B86,'[1]LISTADO ATM'!$A$2:$B$816,2,0)</f>
        <v xml:space="preserve">ATM Oficina Guayubín </v>
      </c>
      <c r="D86" s="15" t="s">
        <v>14</v>
      </c>
      <c r="E86" s="19">
        <v>335777030</v>
      </c>
    </row>
    <row r="87" spans="1:5" ht="18" x14ac:dyDescent="0.25">
      <c r="A87" s="15" t="str">
        <f>VLOOKUP(B87,'[1]LISTADO ATM'!$A$2:$C$817,3,0)</f>
        <v>NORTE</v>
      </c>
      <c r="B87" s="8">
        <v>315</v>
      </c>
      <c r="C87" s="15" t="str">
        <f>VLOOKUP(B87,'[1]LISTADO ATM'!$A$2:$B$816,2,0)</f>
        <v xml:space="preserve">ATM Oficina Estrella Sadalá </v>
      </c>
      <c r="D87" s="15" t="s">
        <v>14</v>
      </c>
      <c r="E87" s="19">
        <v>335777025</v>
      </c>
    </row>
    <row r="88" spans="1:5" ht="18" x14ac:dyDescent="0.25">
      <c r="A88" s="15" t="str">
        <f>VLOOKUP(B88,'[1]LISTADO ATM'!$A$2:$C$817,3,0)</f>
        <v>DISTRITO NACIONAL</v>
      </c>
      <c r="B88" s="8">
        <v>567</v>
      </c>
      <c r="C88" s="15" t="str">
        <f>VLOOKUP(B88,'[1]LISTADO ATM'!$A$2:$B$816,2,0)</f>
        <v xml:space="preserve">ATM Oficina Máximo Gómez </v>
      </c>
      <c r="D88" s="15" t="s">
        <v>14</v>
      </c>
      <c r="E88" s="19">
        <v>335777026</v>
      </c>
    </row>
    <row r="89" spans="1:5" ht="18" x14ac:dyDescent="0.25">
      <c r="A89" s="15" t="str">
        <f>VLOOKUP(B89,'[1]LISTADO ATM'!$A$2:$C$817,3,0)</f>
        <v>DISTRITO NACIONAL</v>
      </c>
      <c r="B89" s="8">
        <v>194</v>
      </c>
      <c r="C89" s="15" t="str">
        <f>VLOOKUP(B89,'[1]LISTADO ATM'!$A$2:$B$816,2,0)</f>
        <v xml:space="preserve">ATM UNP Pantoja </v>
      </c>
      <c r="D89" s="15" t="s">
        <v>14</v>
      </c>
      <c r="E89" s="19">
        <v>335777022</v>
      </c>
    </row>
    <row r="90" spans="1:5" ht="18.75" thickBot="1" x14ac:dyDescent="0.3">
      <c r="A90" s="11" t="s">
        <v>12</v>
      </c>
      <c r="B90" s="20">
        <f>COUNT(B72:B89)</f>
        <v>18</v>
      </c>
      <c r="C90" s="18"/>
      <c r="D90" s="9"/>
      <c r="E90" s="10"/>
    </row>
    <row r="91" spans="1:5" ht="15.75" thickBot="1" x14ac:dyDescent="0.3">
      <c r="E91" s="14"/>
    </row>
    <row r="92" spans="1:5" ht="18.75" thickBot="1" x14ac:dyDescent="0.3">
      <c r="A92" s="31" t="s">
        <v>15</v>
      </c>
      <c r="B92" s="32"/>
      <c r="E92" s="14"/>
    </row>
    <row r="93" spans="1:5" ht="18.75" thickBot="1" x14ac:dyDescent="0.3">
      <c r="A93" s="33">
        <f>+B68+B90</f>
        <v>71</v>
      </c>
      <c r="B93" s="34"/>
      <c r="E93" s="14"/>
    </row>
    <row r="94" spans="1:5" ht="15.75" thickBot="1" x14ac:dyDescent="0.3">
      <c r="E94" s="14"/>
    </row>
    <row r="95" spans="1:5" ht="18.75" thickBot="1" x14ac:dyDescent="0.3">
      <c r="A95" s="28" t="s">
        <v>16</v>
      </c>
      <c r="B95" s="29"/>
      <c r="C95" s="29"/>
      <c r="D95" s="29"/>
      <c r="E95" s="30"/>
    </row>
    <row r="96" spans="1:5" ht="18" x14ac:dyDescent="0.25">
      <c r="A96" s="6" t="s">
        <v>5</v>
      </c>
      <c r="B96" s="7" t="s">
        <v>6</v>
      </c>
      <c r="C96" s="12" t="s">
        <v>7</v>
      </c>
      <c r="D96" s="23" t="s">
        <v>8</v>
      </c>
      <c r="E96" s="24"/>
    </row>
    <row r="97" spans="1:5" ht="18" x14ac:dyDescent="0.25">
      <c r="A97" s="8" t="str">
        <f>VLOOKUP(B97,'[1]LISTADO ATM'!$A$2:$C$817,3,0)</f>
        <v>ESTE</v>
      </c>
      <c r="B97" s="8">
        <v>353</v>
      </c>
      <c r="C97" s="15" t="str">
        <f>VLOOKUP(B97,'[1]LISTADO ATM'!$A$2:$B$816,2,0)</f>
        <v xml:space="preserve">ATM Estación Boulevard Juan Dolio </v>
      </c>
      <c r="D97" s="25" t="s">
        <v>17</v>
      </c>
      <c r="E97" s="26"/>
    </row>
    <row r="98" spans="1:5" ht="18" x14ac:dyDescent="0.25">
      <c r="A98" s="8" t="str">
        <f>VLOOKUP(B98,'[1]LISTADO ATM'!$A$2:$C$817,3,0)</f>
        <v>DISTRITO NACIONAL</v>
      </c>
      <c r="B98" s="8">
        <v>640</v>
      </c>
      <c r="C98" s="15" t="str">
        <f>VLOOKUP(B98,'[1]LISTADO ATM'!$A$2:$B$816,2,0)</f>
        <v xml:space="preserve">ATM Ministerio Obras Públicas </v>
      </c>
      <c r="D98" s="25" t="s">
        <v>19</v>
      </c>
      <c r="E98" s="26"/>
    </row>
    <row r="99" spans="1:5" ht="18" x14ac:dyDescent="0.25">
      <c r="A99" s="8" t="str">
        <f>VLOOKUP(B99,'[1]LISTADO ATM'!$A$2:$C$817,3,0)</f>
        <v>DISTRITO NACIONAL</v>
      </c>
      <c r="B99" s="8">
        <v>788</v>
      </c>
      <c r="C99" s="15" t="str">
        <f>VLOOKUP(B99,'[1]LISTADO ATM'!$A$2:$B$816,2,0)</f>
        <v xml:space="preserve">ATM Relaciones Exteriores (Cancillería) </v>
      </c>
      <c r="D99" s="27" t="s">
        <v>17</v>
      </c>
      <c r="E99" s="27"/>
    </row>
    <row r="100" spans="1:5" ht="18" x14ac:dyDescent="0.25">
      <c r="A100" s="8" t="str">
        <f>VLOOKUP(B100,'[1]LISTADO ATM'!$A$2:$C$817,3,0)</f>
        <v>NORTE</v>
      </c>
      <c r="B100" s="8">
        <v>903</v>
      </c>
      <c r="C100" s="15" t="str">
        <f>VLOOKUP(B100,'[1]LISTADO ATM'!$A$2:$B$816,2,0)</f>
        <v xml:space="preserve">ATM Oficina La Vega Real I </v>
      </c>
      <c r="D100" s="27" t="s">
        <v>17</v>
      </c>
      <c r="E100" s="27"/>
    </row>
    <row r="101" spans="1:5" ht="18" x14ac:dyDescent="0.25">
      <c r="A101" s="8" t="str">
        <f>VLOOKUP(B101,'[1]LISTADO ATM'!$A$2:$C$817,3,0)</f>
        <v>NORTE</v>
      </c>
      <c r="B101" s="8">
        <v>380</v>
      </c>
      <c r="C101" s="15" t="str">
        <f>VLOOKUP(B101,'[1]LISTADO ATM'!$A$2:$B$816,2,0)</f>
        <v xml:space="preserve">ATM Oficina Navarrete </v>
      </c>
      <c r="D101" s="27" t="s">
        <v>17</v>
      </c>
      <c r="E101" s="27"/>
    </row>
    <row r="102" spans="1:5" ht="18" x14ac:dyDescent="0.25">
      <c r="A102" s="8" t="str">
        <f>VLOOKUP(B102,'[1]LISTADO ATM'!$A$2:$C$817,3,0)</f>
        <v>DISTRITO NACIONAL</v>
      </c>
      <c r="B102" s="8">
        <v>989</v>
      </c>
      <c r="C102" s="15" t="str">
        <f>VLOOKUP(B102,'[1]LISTADO ATM'!$A$2:$B$816,2,0)</f>
        <v xml:space="preserve">ATM Ministerio de Deportes </v>
      </c>
      <c r="D102" s="27" t="s">
        <v>17</v>
      </c>
      <c r="E102" s="27"/>
    </row>
    <row r="103" spans="1:5" ht="18" x14ac:dyDescent="0.25">
      <c r="A103" s="8" t="str">
        <f>VLOOKUP(B103,'[1]LISTADO ATM'!$A$2:$C$817,3,0)</f>
        <v>NORTE</v>
      </c>
      <c r="B103" s="8">
        <v>405</v>
      </c>
      <c r="C103" s="15" t="str">
        <f>VLOOKUP(B103,'[1]LISTADO ATM'!$A$2:$B$816,2,0)</f>
        <v xml:space="preserve">ATM UNP Loma de Cabrera </v>
      </c>
      <c r="D103" s="27" t="s">
        <v>17</v>
      </c>
      <c r="E103" s="27"/>
    </row>
    <row r="104" spans="1:5" ht="18" x14ac:dyDescent="0.25">
      <c r="A104" s="8" t="str">
        <f>VLOOKUP(B104,'[1]LISTADO ATM'!$A$2:$C$817,3,0)</f>
        <v>SUR</v>
      </c>
      <c r="B104" s="8">
        <v>677</v>
      </c>
      <c r="C104" s="15" t="str">
        <f>VLOOKUP(B104,'[1]LISTADO ATM'!$A$2:$B$816,2,0)</f>
        <v>ATM PBG Villa Jaragua</v>
      </c>
      <c r="D104" s="27" t="s">
        <v>17</v>
      </c>
      <c r="E104" s="27"/>
    </row>
    <row r="105" spans="1:5" ht="18" x14ac:dyDescent="0.25">
      <c r="A105" s="8" t="str">
        <f>VLOOKUP(B105,'[1]LISTADO ATM'!$A$2:$C$817,3,0)</f>
        <v>NORTE</v>
      </c>
      <c r="B105" s="8">
        <v>864</v>
      </c>
      <c r="C105" s="15" t="str">
        <f>VLOOKUP(B105,'[1]LISTADO ATM'!$A$2:$B$816,2,0)</f>
        <v xml:space="preserve">ATM Palmares Mall (San Francisco) </v>
      </c>
      <c r="D105" s="25" t="s">
        <v>19</v>
      </c>
      <c r="E105" s="26"/>
    </row>
    <row r="106" spans="1:5" ht="18" x14ac:dyDescent="0.25">
      <c r="A106" s="8" t="str">
        <f>VLOOKUP(B106,'[1]LISTADO ATM'!$A$2:$C$817,3,0)</f>
        <v>DISTRITO NACIONAL</v>
      </c>
      <c r="B106" s="8">
        <v>983</v>
      </c>
      <c r="C106" s="15" t="str">
        <f>VLOOKUP(B106,'[1]LISTADO ATM'!$A$2:$B$816,2,0)</f>
        <v xml:space="preserve">ATM Bravo República de Colombia </v>
      </c>
      <c r="D106" s="27" t="s">
        <v>17</v>
      </c>
      <c r="E106" s="27"/>
    </row>
    <row r="107" spans="1:5" ht="18" x14ac:dyDescent="0.25">
      <c r="A107" s="8" t="str">
        <f>VLOOKUP(B107,'[1]LISTADO ATM'!$A$2:$C$817,3,0)</f>
        <v>SUR</v>
      </c>
      <c r="B107" s="8">
        <v>135</v>
      </c>
      <c r="C107" s="15" t="str">
        <f>VLOOKUP(B107,'[1]LISTADO ATM'!$A$2:$B$816,2,0)</f>
        <v xml:space="preserve">ATM Oficina Las Dunas Baní </v>
      </c>
      <c r="D107" s="27" t="s">
        <v>17</v>
      </c>
      <c r="E107" s="27"/>
    </row>
    <row r="108" spans="1:5" ht="18" x14ac:dyDescent="0.25">
      <c r="A108" s="8" t="str">
        <f>VLOOKUP(B108,'[1]LISTADO ATM'!$A$2:$C$817,3,0)</f>
        <v>DISTRITO NACIONAL</v>
      </c>
      <c r="B108" s="8">
        <v>541</v>
      </c>
      <c r="C108" s="15" t="str">
        <f>VLOOKUP(B108,'[1]LISTADO ATM'!$A$2:$B$816,2,0)</f>
        <v xml:space="preserve">ATM Oficina Sambil II </v>
      </c>
      <c r="D108" s="25" t="s">
        <v>19</v>
      </c>
      <c r="E108" s="26"/>
    </row>
    <row r="109" spans="1:5" ht="18" x14ac:dyDescent="0.25">
      <c r="A109" s="8" t="str">
        <f>VLOOKUP(B109,'[1]LISTADO ATM'!$A$2:$C$817,3,0)</f>
        <v>DISTRITO NACIONAL</v>
      </c>
      <c r="B109" s="8">
        <v>557</v>
      </c>
      <c r="C109" s="15" t="str">
        <f>VLOOKUP(B109,'[1]LISTADO ATM'!$A$2:$B$816,2,0)</f>
        <v xml:space="preserve">ATM Multicentro La Sirena Ave. Mella </v>
      </c>
      <c r="D109" s="25" t="s">
        <v>19</v>
      </c>
      <c r="E109" s="26"/>
    </row>
    <row r="110" spans="1:5" ht="18" x14ac:dyDescent="0.25">
      <c r="A110" s="8" t="str">
        <f>VLOOKUP(B110,'[1]LISTADO ATM'!$A$2:$C$817,3,0)</f>
        <v>NORTE</v>
      </c>
      <c r="B110" s="8">
        <v>638</v>
      </c>
      <c r="C110" s="15" t="str">
        <f>VLOOKUP(B110,'[1]LISTADO ATM'!$A$2:$B$816,2,0)</f>
        <v xml:space="preserve">ATM S/M Yoma </v>
      </c>
      <c r="D110" s="25" t="s">
        <v>19</v>
      </c>
      <c r="E110" s="26"/>
    </row>
    <row r="111" spans="1:5" ht="18" x14ac:dyDescent="0.25">
      <c r="A111" s="8" t="str">
        <f>VLOOKUP(B111,'[1]LISTADO ATM'!$A$2:$C$817,3,0)</f>
        <v>DISTRITO NACIONAL</v>
      </c>
      <c r="B111" s="8">
        <v>669</v>
      </c>
      <c r="C111" s="15" t="str">
        <f>VLOOKUP(B111,'[1]LISTADO ATM'!$A$2:$B$816,2,0)</f>
        <v>ATM Ayuntamiento Sto. Dgo. Norte</v>
      </c>
      <c r="D111" s="27" t="s">
        <v>17</v>
      </c>
      <c r="E111" s="27"/>
    </row>
    <row r="112" spans="1:5" ht="18" x14ac:dyDescent="0.25">
      <c r="A112" s="8" t="str">
        <f>VLOOKUP(B112,'[1]LISTADO ATM'!$A$2:$C$817,3,0)</f>
        <v>DISTRITO NACIONAL</v>
      </c>
      <c r="B112" s="8">
        <v>706</v>
      </c>
      <c r="C112" s="15" t="str">
        <f>VLOOKUP(B112,'[1]LISTADO ATM'!$A$2:$B$816,2,0)</f>
        <v xml:space="preserve">ATM S/M Pristine </v>
      </c>
      <c r="D112" s="27" t="s">
        <v>17</v>
      </c>
      <c r="E112" s="27"/>
    </row>
    <row r="113" spans="1:5" ht="18" x14ac:dyDescent="0.25">
      <c r="A113" s="8" t="str">
        <f>VLOOKUP(B113,'[1]LISTADO ATM'!$A$2:$C$817,3,0)</f>
        <v>NORTE</v>
      </c>
      <c r="B113" s="8">
        <v>754</v>
      </c>
      <c r="C113" s="15" t="str">
        <f>VLOOKUP(B113,'[1]LISTADO ATM'!$A$2:$B$816,2,0)</f>
        <v xml:space="preserve">ATM Autobanco Oficina Licey al Medio </v>
      </c>
      <c r="D113" s="25" t="s">
        <v>19</v>
      </c>
      <c r="E113" s="26"/>
    </row>
    <row r="114" spans="1:5" ht="18" x14ac:dyDescent="0.25">
      <c r="A114" s="8" t="str">
        <f>VLOOKUP(B114,'[1]LISTADO ATM'!$A$2:$C$817,3,0)</f>
        <v>DISTRITO NACIONAL</v>
      </c>
      <c r="B114" s="8">
        <v>957</v>
      </c>
      <c r="C114" s="15" t="str">
        <f>VLOOKUP(B114,'[1]LISTADO ATM'!$A$2:$B$816,2,0)</f>
        <v xml:space="preserve">ATM Oficina Venezuela </v>
      </c>
      <c r="D114" s="27" t="s">
        <v>17</v>
      </c>
      <c r="E114" s="27"/>
    </row>
    <row r="115" spans="1:5" ht="18" x14ac:dyDescent="0.25">
      <c r="A115" s="8" t="str">
        <f>VLOOKUP(B115,'[1]LISTADO ATM'!$A$2:$C$817,3,0)</f>
        <v>DISTRITO NACIONAL</v>
      </c>
      <c r="B115" s="8">
        <v>60</v>
      </c>
      <c r="C115" s="15" t="str">
        <f>VLOOKUP(B115,'[1]LISTADO ATM'!$A$2:$B$816,2,0)</f>
        <v xml:space="preserve">ATM Autobanco 27 de Febrero </v>
      </c>
      <c r="D115" s="27" t="s">
        <v>17</v>
      </c>
      <c r="E115" s="27"/>
    </row>
    <row r="116" spans="1:5" ht="18" x14ac:dyDescent="0.25">
      <c r="A116" s="8" t="str">
        <f>VLOOKUP(B116,'[1]LISTADO ATM'!$A$2:$C$817,3,0)</f>
        <v>NORTE</v>
      </c>
      <c r="B116" s="8">
        <v>853</v>
      </c>
      <c r="C116" s="15" t="str">
        <f>VLOOKUP(B116,'[1]LISTADO ATM'!$A$2:$B$816,2,0)</f>
        <v xml:space="preserve">ATM Inversiones JF Group (Shell Canabacoa) </v>
      </c>
      <c r="D116" s="27" t="s">
        <v>17</v>
      </c>
      <c r="E116" s="27"/>
    </row>
    <row r="117" spans="1:5" ht="18" x14ac:dyDescent="0.25">
      <c r="A117" s="8" t="str">
        <f>VLOOKUP(B117,'[1]LISTADO ATM'!$A$2:$C$817,3,0)</f>
        <v>DISTRITO NACIONAL</v>
      </c>
      <c r="B117" s="8">
        <v>722</v>
      </c>
      <c r="C117" s="15" t="str">
        <f>VLOOKUP(B117,'[1]LISTADO ATM'!$A$2:$B$816,2,0)</f>
        <v xml:space="preserve">ATM Oficina Charles de Gaulle III </v>
      </c>
      <c r="D117" s="27" t="s">
        <v>17</v>
      </c>
      <c r="E117" s="27"/>
    </row>
    <row r="118" spans="1:5" ht="18.75" thickBot="1" x14ac:dyDescent="0.3">
      <c r="A118" s="8" t="str">
        <f>VLOOKUP(B118,'[1]LISTADO ATM'!$A$2:$C$817,3,0)</f>
        <v>DISTRITO NACIONAL</v>
      </c>
      <c r="B118" s="8">
        <v>560</v>
      </c>
      <c r="C118" s="15" t="str">
        <f>VLOOKUP(B118,'[1]LISTADO ATM'!$A$2:$B$816,2,0)</f>
        <v xml:space="preserve">ATM Junta Central Electoral </v>
      </c>
      <c r="D118" s="27" t="s">
        <v>17</v>
      </c>
      <c r="E118" s="27"/>
    </row>
    <row r="119" spans="1:5" ht="18.75" thickBot="1" x14ac:dyDescent="0.3">
      <c r="A119" s="11" t="s">
        <v>12</v>
      </c>
      <c r="B119" s="21">
        <f>COUNT(B97:B118)</f>
        <v>22</v>
      </c>
      <c r="C119" s="18"/>
      <c r="D119" s="9"/>
      <c r="E119" s="10"/>
    </row>
  </sheetData>
  <mergeCells count="33">
    <mergeCell ref="A1:E1"/>
    <mergeCell ref="A8:E8"/>
    <mergeCell ref="A2:E2"/>
    <mergeCell ref="A3:E3"/>
    <mergeCell ref="C11:E11"/>
    <mergeCell ref="A13:E13"/>
    <mergeCell ref="A93:B93"/>
    <mergeCell ref="A70:E70"/>
    <mergeCell ref="A92:B92"/>
    <mergeCell ref="A95:E95"/>
    <mergeCell ref="D96:E96"/>
    <mergeCell ref="D110:E110"/>
    <mergeCell ref="D117:E117"/>
    <mergeCell ref="D118:E118"/>
    <mergeCell ref="D111:E111"/>
    <mergeCell ref="D112:E112"/>
    <mergeCell ref="D113:E113"/>
    <mergeCell ref="D114:E114"/>
    <mergeCell ref="D115:E115"/>
    <mergeCell ref="D116:E116"/>
    <mergeCell ref="D97:E97"/>
    <mergeCell ref="D98:E98"/>
    <mergeCell ref="D107:E107"/>
    <mergeCell ref="D108:E108"/>
    <mergeCell ref="D109:E109"/>
    <mergeCell ref="D99:E99"/>
    <mergeCell ref="D100:E100"/>
    <mergeCell ref="D101:E101"/>
    <mergeCell ref="D104:E104"/>
    <mergeCell ref="D102:E102"/>
    <mergeCell ref="D103:E103"/>
    <mergeCell ref="D106:E106"/>
    <mergeCell ref="D105:E105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2021-02-01T09:48:01Z</dcterms:modified>
</cp:coreProperties>
</file>