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2\"/>
    </mc:Choice>
  </mc:AlternateContent>
  <bookViews>
    <workbookView xWindow="0" yWindow="0" windowWidth="23040" windowHeight="90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A34" i="1"/>
  <c r="B35" i="1"/>
  <c r="B26" i="1"/>
  <c r="C47" i="1" l="1"/>
  <c r="C48" i="1"/>
  <c r="C49" i="1"/>
  <c r="A47" i="1"/>
  <c r="A48" i="1"/>
  <c r="A49" i="1"/>
  <c r="C21" i="1"/>
  <c r="C22" i="1"/>
  <c r="A21" i="1"/>
  <c r="A22" i="1"/>
  <c r="C16" i="1"/>
  <c r="C17" i="1"/>
  <c r="C18" i="1"/>
  <c r="A16" i="1"/>
  <c r="A17" i="1"/>
  <c r="A18" i="1"/>
  <c r="C23" i="1"/>
  <c r="C24" i="1"/>
  <c r="A23" i="1"/>
  <c r="A24" i="1"/>
  <c r="C31" i="1"/>
  <c r="A31" i="1"/>
  <c r="C13" i="1" l="1"/>
  <c r="C14" i="1"/>
  <c r="C15" i="1"/>
  <c r="C19" i="1"/>
  <c r="A13" i="1"/>
  <c r="A14" i="1"/>
  <c r="A15" i="1"/>
  <c r="A19" i="1"/>
  <c r="C25" i="1"/>
  <c r="C32" i="1"/>
  <c r="C33" i="1"/>
  <c r="A25" i="1"/>
  <c r="A32" i="1"/>
  <c r="A33" i="1"/>
  <c r="C11" i="1"/>
  <c r="C12" i="1"/>
  <c r="C20" i="1"/>
  <c r="A11" i="1"/>
  <c r="A12" i="1"/>
  <c r="A20" i="1"/>
  <c r="B50" i="1"/>
  <c r="B40" i="1"/>
  <c r="C39" i="1"/>
  <c r="A39" i="1"/>
  <c r="C10" i="1" l="1"/>
  <c r="A10" i="1"/>
  <c r="A30" i="1" l="1"/>
  <c r="C30" i="1"/>
  <c r="A43" i="1" l="1"/>
</calcChain>
</file>

<file path=xl/sharedStrings.xml><?xml version="1.0" encoding="utf-8"?>
<sst xmlns="http://schemas.openxmlformats.org/spreadsheetml/2006/main" count="58" uniqueCount="19">
  <si>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</si>
  <si>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</si>
  <si>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</si>
  <si>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</si>
  <si>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</si>
  <si>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</si>
  <si>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</si>
  <si>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</si>
  <si>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</si>
  <si>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</si>
  <si>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</si>
  <si>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</si>
  <si>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</si>
  <si>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</si>
  <si>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</si>
  <si>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</si>
  <si>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3 Gavetas Vacías</t>
  </si>
  <si>
    <t>Abastecido</t>
  </si>
  <si>
    <t>Gavetas Vacías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</si>
</sst>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90" zoomScaleNormal="90" workbookViewId="0">
      <selection activeCell="A2" sqref="A2:E2"/>
    </sheetView>
  </sheetViews>
  <sheetFormatPr baseColWidth="10" defaultColWidth="52.7109375" defaultRowHeight="15" x14ac:dyDescent="0.25"/>
  <cols>
    <col min="1" max="1" width="27.28515625" customWidth="1"/>
    <col min="2" max="2" width="17" style="13" bestFit="1" customWidth="1"/>
    <col min="3" max="3" width="65.140625" customWidth="1"/>
    <col min="4" max="4" width="36.28515625" customWidth="1"/>
    <col min="5" max="5" width="14.85546875" customWidth="1"/>
  </cols>
  <sheetData>
    <row r="1" spans="1:5" ht="22.5" x14ac:dyDescent="0.25">
      <c r="A1" s="27" t="s">
        <v>0</v>
      </c>
      <c r="B1" s="28"/>
      <c r="C1" s="28"/>
      <c r="D1" s="28"/>
      <c r="E1" s="29"/>
    </row>
    <row r="2" spans="1:5" ht="22.5" x14ac:dyDescent="0.25">
      <c r="A2" s="27" t="s">
        <v>1</v>
      </c>
      <c r="B2" s="28"/>
      <c r="C2" s="28"/>
      <c r="D2" s="28"/>
      <c r="E2" s="29"/>
    </row>
    <row r="3" spans="1:5" ht="25.5" x14ac:dyDescent="0.25">
      <c r="A3" s="33" t="s">
        <v>0</v>
      </c>
      <c r="B3" s="34"/>
      <c r="C3" s="34"/>
      <c r="D3" s="34"/>
      <c r="E3" s="35"/>
    </row>
    <row r="4" spans="1:5" x14ac:dyDescent="0.25">
      <c r="E4" s="13"/>
    </row>
    <row r="5" spans="1:5" ht="18.75" thickBot="1" x14ac:dyDescent="0.3">
      <c r="A5" s="1" t="s">
        <v>2</v>
      </c>
      <c r="B5" s="2">
        <v>44239.25</v>
      </c>
      <c r="C5" s="3"/>
      <c r="D5" s="4"/>
      <c r="E5" s="5"/>
    </row>
    <row r="6" spans="1:5" ht="18.75" thickBot="1" x14ac:dyDescent="0.3">
      <c r="A6" s="1" t="s">
        <v>3</v>
      </c>
      <c r="B6" s="2">
        <v>44239.708333333336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30" t="s">
        <v>4</v>
      </c>
      <c r="B8" s="31"/>
      <c r="C8" s="31"/>
      <c r="D8" s="31"/>
      <c r="E8" s="32"/>
    </row>
    <row r="9" spans="1:5" ht="18.600000000000001" customHeight="1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4" t="str">
        <f>VLOOKUP(B10,'[1]LISTADO ATM'!$A$2:$C$817,3,0)</f>
        <v>SUR</v>
      </c>
      <c r="B10" s="8">
        <v>252</v>
      </c>
      <c r="C10" s="14" t="str">
        <f>VLOOKUP(B10,'[1]LISTADO ATM'!$A$2:$B$816,2,0)</f>
        <v xml:space="preserve">ATM Banco Agrícola (Barahona) </v>
      </c>
      <c r="D10" s="20" t="s">
        <v>17</v>
      </c>
      <c r="E10" s="18">
        <v>335790047</v>
      </c>
    </row>
    <row r="11" spans="1:5" ht="18" x14ac:dyDescent="0.25">
      <c r="A11" s="14" t="str">
        <f>VLOOKUP(B11,'[1]LISTADO ATM'!$A$2:$C$817,3,0)</f>
        <v>NORTE</v>
      </c>
      <c r="B11" s="8">
        <v>119</v>
      </c>
      <c r="C11" s="14" t="str">
        <f>VLOOKUP(B11,'[1]LISTADO ATM'!$A$2:$B$816,2,0)</f>
        <v>ATM Oficina La Barranquita</v>
      </c>
      <c r="D11" s="20" t="s">
        <v>17</v>
      </c>
      <c r="E11" s="18">
        <v>335790141</v>
      </c>
    </row>
    <row r="12" spans="1:5" ht="18" x14ac:dyDescent="0.25">
      <c r="A12" s="14" t="str">
        <f>VLOOKUP(B12,'[1]LISTADO ATM'!$A$2:$C$817,3,0)</f>
        <v>DISTRITO NACIONAL</v>
      </c>
      <c r="B12" s="8">
        <v>813</v>
      </c>
      <c r="C12" s="14" t="str">
        <f>VLOOKUP(B12,'[1]LISTADO ATM'!$A$2:$B$816,2,0)</f>
        <v>ATM Occidental Mall</v>
      </c>
      <c r="D12" s="20" t="s">
        <v>17</v>
      </c>
      <c r="E12" s="18">
        <v>335790142</v>
      </c>
    </row>
    <row r="13" spans="1:5" ht="18" x14ac:dyDescent="0.25">
      <c r="A13" s="14" t="str">
        <f>VLOOKUP(B13,'[1]LISTADO ATM'!$A$2:$C$817,3,0)</f>
        <v>SUR</v>
      </c>
      <c r="B13" s="8">
        <v>765</v>
      </c>
      <c r="C13" s="14" t="str">
        <f>VLOOKUP(B13,'[1]LISTADO ATM'!$A$2:$B$816,2,0)</f>
        <v xml:space="preserve">ATM Oficina Azua I </v>
      </c>
      <c r="D13" s="20" t="s">
        <v>17</v>
      </c>
      <c r="E13" s="18">
        <v>335789758</v>
      </c>
    </row>
    <row r="14" spans="1:5" ht="18" x14ac:dyDescent="0.25">
      <c r="A14" s="14" t="str">
        <f>VLOOKUP(B14,'[1]LISTADO ATM'!$A$2:$C$817,3,0)</f>
        <v>ESTE</v>
      </c>
      <c r="B14" s="8">
        <v>609</v>
      </c>
      <c r="C14" s="14" t="str">
        <f>VLOOKUP(B14,'[1]LISTADO ATM'!$A$2:$B$816,2,0)</f>
        <v xml:space="preserve">ATM S/M Jumbo (San Pedro) </v>
      </c>
      <c r="D14" s="20" t="s">
        <v>17</v>
      </c>
      <c r="E14" s="18">
        <v>335789764</v>
      </c>
    </row>
    <row r="15" spans="1:5" ht="18" x14ac:dyDescent="0.25">
      <c r="A15" s="14" t="str">
        <f>VLOOKUP(B15,'[1]LISTADO ATM'!$A$2:$C$817,3,0)</f>
        <v>NORTE</v>
      </c>
      <c r="B15" s="8">
        <v>703</v>
      </c>
      <c r="C15" s="14" t="str">
        <f>VLOOKUP(B15,'[1]LISTADO ATM'!$A$2:$B$816,2,0)</f>
        <v xml:space="preserve">ATM Oficina El Mamey Los Hidalgos </v>
      </c>
      <c r="D15" s="20" t="s">
        <v>17</v>
      </c>
      <c r="E15" s="18">
        <v>335790433</v>
      </c>
    </row>
    <row r="16" spans="1:5" ht="18" x14ac:dyDescent="0.25">
      <c r="A16" s="14" t="str">
        <f>VLOOKUP(B16,'[1]LISTADO ATM'!$A$2:$C$817,3,0)</f>
        <v>DISTRITO NACIONAL</v>
      </c>
      <c r="B16" s="8">
        <v>231</v>
      </c>
      <c r="C16" s="14" t="str">
        <f>VLOOKUP(B16,'[1]LISTADO ATM'!$A$2:$B$816,2,0)</f>
        <v xml:space="preserve">ATM Oficina Zona Oriental </v>
      </c>
      <c r="D16" s="20" t="s">
        <v>17</v>
      </c>
      <c r="E16" s="18">
        <v>335788899</v>
      </c>
    </row>
    <row r="17" spans="1:5" ht="18" x14ac:dyDescent="0.25">
      <c r="A17" s="14" t="str">
        <f>VLOOKUP(B17,'[1]LISTADO ATM'!$A$2:$C$817,3,0)</f>
        <v>NORTE</v>
      </c>
      <c r="B17" s="8">
        <v>283</v>
      </c>
      <c r="C17" s="14" t="str">
        <f>VLOOKUP(B17,'[1]LISTADO ATM'!$A$2:$B$816,2,0)</f>
        <v xml:space="preserve">ATM Oficina Nibaje </v>
      </c>
      <c r="D17" s="20" t="s">
        <v>17</v>
      </c>
      <c r="E17" s="18">
        <v>335790143</v>
      </c>
    </row>
    <row r="18" spans="1:5" ht="18" x14ac:dyDescent="0.25">
      <c r="A18" s="14" t="str">
        <f>VLOOKUP(B18,'[1]LISTADO ATM'!$A$2:$C$817,3,0)</f>
        <v>DISTRITO NACIONAL</v>
      </c>
      <c r="B18" s="8">
        <v>564</v>
      </c>
      <c r="C18" s="14" t="str">
        <f>VLOOKUP(B18,'[1]LISTADO ATM'!$A$2:$B$816,2,0)</f>
        <v xml:space="preserve">ATM Ministerio de Agricultura </v>
      </c>
      <c r="D18" s="20" t="s">
        <v>17</v>
      </c>
      <c r="E18" s="18">
        <v>335790384</v>
      </c>
    </row>
    <row r="19" spans="1:5" ht="18" x14ac:dyDescent="0.25">
      <c r="A19" s="14" t="str">
        <f>VLOOKUP(B19,'[1]LISTADO ATM'!$A$2:$C$817,3,0)</f>
        <v>DISTRITO NACIONAL</v>
      </c>
      <c r="B19" s="8">
        <v>684</v>
      </c>
      <c r="C19" s="14" t="str">
        <f>VLOOKUP(B19,'[1]LISTADO ATM'!$A$2:$B$816,2,0)</f>
        <v>ATM Estación Texaco Prolongación 27 Febrero</v>
      </c>
      <c r="D19" s="20" t="s">
        <v>17</v>
      </c>
      <c r="E19" s="18">
        <v>335790471</v>
      </c>
    </row>
    <row r="20" spans="1:5" ht="18" x14ac:dyDescent="0.25">
      <c r="A20" s="14" t="str">
        <f>VLOOKUP(B20,'[1]LISTADO ATM'!$A$2:$C$817,3,0)</f>
        <v>DISTRITO NACIONAL</v>
      </c>
      <c r="B20" s="8">
        <v>717</v>
      </c>
      <c r="C20" s="14" t="str">
        <f>VLOOKUP(B20,'[1]LISTADO ATM'!$A$2:$B$816,2,0)</f>
        <v xml:space="preserve">ATM Oficina Los Alcarrizos </v>
      </c>
      <c r="D20" s="20" t="s">
        <v>17</v>
      </c>
      <c r="E20" s="18">
        <v>335790508</v>
      </c>
    </row>
    <row r="21" spans="1:5" ht="18" x14ac:dyDescent="0.25">
      <c r="A21" s="14" t="str">
        <f>VLOOKUP(B21,'[1]LISTADO ATM'!$A$2:$C$817,3,0)</f>
        <v>ESTE</v>
      </c>
      <c r="B21" s="8">
        <v>104</v>
      </c>
      <c r="C21" s="14" t="str">
        <f>VLOOKUP(B21,'[1]LISTADO ATM'!$A$2:$B$816,2,0)</f>
        <v xml:space="preserve">ATM Jumbo Higuey </v>
      </c>
      <c r="D21" s="20" t="s">
        <v>17</v>
      </c>
      <c r="E21" s="18">
        <v>335790738</v>
      </c>
    </row>
    <row r="22" spans="1:5" ht="18" x14ac:dyDescent="0.25">
      <c r="A22" s="14" t="str">
        <f>VLOOKUP(B22,'[1]LISTADO ATM'!$A$2:$C$817,3,0)</f>
        <v>NORTE</v>
      </c>
      <c r="B22" s="8">
        <v>752</v>
      </c>
      <c r="C22" s="14" t="str">
        <f>VLOOKUP(B22,'[1]LISTADO ATM'!$A$2:$B$816,2,0)</f>
        <v xml:space="preserve">ATM UNP Las Carolinas (La Vega) </v>
      </c>
      <c r="D22" s="20" t="s">
        <v>17</v>
      </c>
      <c r="E22" s="18">
        <v>335790900</v>
      </c>
    </row>
    <row r="23" spans="1:5" ht="18" x14ac:dyDescent="0.25">
      <c r="A23" s="8" t="str">
        <f>VLOOKUP(B23,'[1]LISTADO ATM'!$A$2:$C$817,3,0)</f>
        <v>NORTE</v>
      </c>
      <c r="B23" s="8">
        <v>144</v>
      </c>
      <c r="C23" s="14" t="str">
        <f>VLOOKUP(B23,'[1]LISTADO ATM'!$A$2:$B$816,2,0)</f>
        <v xml:space="preserve">ATM Oficina Villa Altagracia </v>
      </c>
      <c r="D23" s="20" t="s">
        <v>17</v>
      </c>
      <c r="E23" s="18">
        <v>335790746</v>
      </c>
    </row>
    <row r="24" spans="1:5" ht="18" x14ac:dyDescent="0.25">
      <c r="A24" s="8" t="str">
        <f>VLOOKUP(B24,'[1]LISTADO ATM'!$A$2:$C$817,3,0)</f>
        <v>ESTE</v>
      </c>
      <c r="B24" s="8">
        <v>824</v>
      </c>
      <c r="C24" s="14" t="str">
        <f>VLOOKUP(B24,'[1]LISTADO ATM'!$A$2:$B$816,2,0)</f>
        <v xml:space="preserve">ATM Multiplaza (Higuey) </v>
      </c>
      <c r="D24" s="20" t="s">
        <v>17</v>
      </c>
      <c r="E24" s="18">
        <v>335790777</v>
      </c>
    </row>
    <row r="25" spans="1:5" ht="18" x14ac:dyDescent="0.25">
      <c r="A25" s="8" t="str">
        <f>VLOOKUP(B25,'[1]LISTADO ATM'!$A$2:$C$817,3,0)</f>
        <v>DISTRITO NACIONAL</v>
      </c>
      <c r="B25" s="8">
        <v>422</v>
      </c>
      <c r="C25" s="14" t="str">
        <f>VLOOKUP(B25,'[1]LISTADO ATM'!$A$2:$B$816,2,0)</f>
        <v xml:space="preserve">ATM Olé Manoguayabo </v>
      </c>
      <c r="D25" s="20" t="s">
        <v>17</v>
      </c>
      <c r="E25" s="18">
        <v>335790518</v>
      </c>
    </row>
    <row r="26" spans="1:5" ht="18.75" thickBot="1" x14ac:dyDescent="0.3">
      <c r="A26" s="11" t="s">
        <v>12</v>
      </c>
      <c r="B26" s="19">
        <f>COUNT(B10:B25)</f>
        <v>16</v>
      </c>
      <c r="C26" s="23"/>
      <c r="D26" s="36"/>
      <c r="E26" s="24"/>
    </row>
    <row r="27" spans="1:5" ht="15.75" thickBot="1" x14ac:dyDescent="0.3">
      <c r="E27" s="13"/>
    </row>
    <row r="28" spans="1:5" ht="18.75" thickBot="1" x14ac:dyDescent="0.3">
      <c r="A28" s="30" t="s">
        <v>10</v>
      </c>
      <c r="B28" s="31"/>
      <c r="C28" s="31"/>
      <c r="D28" s="31"/>
      <c r="E28" s="32"/>
    </row>
    <row r="29" spans="1:5" ht="18" customHeight="1" x14ac:dyDescent="0.25">
      <c r="A29" s="6" t="s">
        <v>5</v>
      </c>
      <c r="B29" s="6" t="s">
        <v>6</v>
      </c>
      <c r="C29" s="7" t="s">
        <v>7</v>
      </c>
      <c r="D29" s="7" t="s">
        <v>8</v>
      </c>
      <c r="E29" s="6" t="s">
        <v>9</v>
      </c>
    </row>
    <row r="30" spans="1:5" ht="18" x14ac:dyDescent="0.25">
      <c r="A30" s="8" t="str">
        <f>VLOOKUP(B30,'[1]LISTADO ATM'!$A$2:$C$817,3,0)</f>
        <v>DISTRITO NACIONAL</v>
      </c>
      <c r="B30" s="8">
        <v>24</v>
      </c>
      <c r="C30" s="14" t="str">
        <f>VLOOKUP(B30,'[1]LISTADO ATM'!$A$2:$B$816,2,0)</f>
        <v xml:space="preserve">ATM Oficina Eusebio Manzueta </v>
      </c>
      <c r="D30" s="15" t="s">
        <v>11</v>
      </c>
      <c r="E30" s="18">
        <v>335789783</v>
      </c>
    </row>
    <row r="31" spans="1:5" ht="18" x14ac:dyDescent="0.25">
      <c r="A31" s="8" t="str">
        <f>VLOOKUP(B31,'[1]LISTADO ATM'!$A$2:$C$817,3,0)</f>
        <v>DISTRITO NACIONAL</v>
      </c>
      <c r="B31" s="8">
        <v>769</v>
      </c>
      <c r="C31" s="14" t="str">
        <f>VLOOKUP(B31,'[1]LISTADO ATM'!$A$2:$B$816,2,0)</f>
        <v>ATM UNP Pablo Mella Morales</v>
      </c>
      <c r="D31" s="15" t="s">
        <v>11</v>
      </c>
      <c r="E31" s="18">
        <v>335790742</v>
      </c>
    </row>
    <row r="32" spans="1:5" ht="18" x14ac:dyDescent="0.25">
      <c r="A32" s="8" t="str">
        <f>VLOOKUP(B32,'[1]LISTADO ATM'!$A$2:$C$817,3,0)</f>
        <v>NORTE</v>
      </c>
      <c r="B32" s="8">
        <v>599</v>
      </c>
      <c r="C32" s="14" t="str">
        <f>VLOOKUP(B32,'[1]LISTADO ATM'!$A$2:$B$816,2,0)</f>
        <v xml:space="preserve">ATM Oficina Plaza Internacional (Santiago) </v>
      </c>
      <c r="D32" s="15" t="s">
        <v>11</v>
      </c>
      <c r="E32" s="18">
        <v>335790918</v>
      </c>
    </row>
    <row r="33" spans="1:5" ht="18" x14ac:dyDescent="0.25">
      <c r="A33" s="8" t="str">
        <f>VLOOKUP(B33,'[1]LISTADO ATM'!$A$2:$C$817,3,0)</f>
        <v>NORTE</v>
      </c>
      <c r="B33" s="8">
        <v>500</v>
      </c>
      <c r="C33" s="14" t="str">
        <f>VLOOKUP(B33,'[1]LISTADO ATM'!$A$2:$B$816,2,0)</f>
        <v xml:space="preserve">ATM UNP Cutupú </v>
      </c>
      <c r="D33" s="15" t="s">
        <v>11</v>
      </c>
      <c r="E33" s="18">
        <v>335790906</v>
      </c>
    </row>
    <row r="34" spans="1:5" ht="18" x14ac:dyDescent="0.25">
      <c r="A34" s="8" t="str">
        <f>VLOOKUP(B34,'[1]LISTADO ATM'!$A$2:$C$817,3,0)</f>
        <v>DISTRITO NACIONAL</v>
      </c>
      <c r="B34" s="22">
        <v>212</v>
      </c>
      <c r="C34" s="14" t="str">
        <f>VLOOKUP(B34,'[1]LISTADO ATM'!$A$2:$B$816,2,0)</f>
        <v>ATM Universidad Nacional Evangélica (Santo Domingo)</v>
      </c>
      <c r="D34" s="15" t="s">
        <v>11</v>
      </c>
      <c r="E34" s="18">
        <v>335791136</v>
      </c>
    </row>
    <row r="35" spans="1:5" ht="18.75" thickBot="1" x14ac:dyDescent="0.3">
      <c r="A35" s="16" t="s">
        <v>12</v>
      </c>
      <c r="B35" s="19">
        <f>COUNT(B30:B34)</f>
        <v>5</v>
      </c>
      <c r="C35" s="17"/>
      <c r="D35" s="17"/>
      <c r="E35" s="17"/>
    </row>
    <row r="36" spans="1:5" ht="15.75" thickBot="1" x14ac:dyDescent="0.3">
      <c r="E36" s="13"/>
    </row>
    <row r="37" spans="1:5" ht="18.75" thickBot="1" x14ac:dyDescent="0.3">
      <c r="A37" s="30" t="s">
        <v>13</v>
      </c>
      <c r="B37" s="31"/>
      <c r="C37" s="31"/>
      <c r="D37" s="31"/>
      <c r="E37" s="32"/>
    </row>
    <row r="38" spans="1:5" ht="17.45" customHeight="1" x14ac:dyDescent="0.25">
      <c r="A38" s="6" t="s">
        <v>5</v>
      </c>
      <c r="B38" s="6" t="s">
        <v>6</v>
      </c>
      <c r="C38" s="7" t="s">
        <v>7</v>
      </c>
      <c r="D38" s="7" t="s">
        <v>8</v>
      </c>
      <c r="E38" s="6" t="s">
        <v>9</v>
      </c>
    </row>
    <row r="39" spans="1:5" ht="18" x14ac:dyDescent="0.25">
      <c r="A39" s="14" t="str">
        <f>VLOOKUP(B39,'[1]LISTADO ATM'!$A$2:$C$817,3,0)</f>
        <v>SUR</v>
      </c>
      <c r="B39" s="8">
        <v>870</v>
      </c>
      <c r="C39" s="14" t="str">
        <f>VLOOKUP(B39,'[1]LISTADO ATM'!$A$2:$B$816,2,0)</f>
        <v xml:space="preserve">ATM Willbes Dominicana (Barahona) </v>
      </c>
      <c r="D39" s="21" t="s">
        <v>18</v>
      </c>
      <c r="E39" s="18">
        <v>335791184</v>
      </c>
    </row>
    <row r="40" spans="1:5" ht="18.75" thickBot="1" x14ac:dyDescent="0.3">
      <c r="A40" s="11" t="s">
        <v>12</v>
      </c>
      <c r="B40" s="19">
        <f>COUNT(B39:B39)</f>
        <v>1</v>
      </c>
      <c r="C40" s="17"/>
      <c r="D40" s="9"/>
      <c r="E40" s="10"/>
    </row>
    <row r="41" spans="1:5" ht="15.75" thickBot="1" x14ac:dyDescent="0.3">
      <c r="E41" s="13"/>
    </row>
    <row r="42" spans="1:5" ht="18.75" thickBot="1" x14ac:dyDescent="0.3">
      <c r="A42" s="39" t="s">
        <v>14</v>
      </c>
      <c r="B42" s="40"/>
      <c r="E42" s="13"/>
    </row>
    <row r="43" spans="1:5" ht="18.75" thickBot="1" x14ac:dyDescent="0.3">
      <c r="A43" s="41">
        <f>+B35+B40</f>
        <v>6</v>
      </c>
      <c r="B43" s="42"/>
      <c r="E43" s="13"/>
    </row>
    <row r="44" spans="1:5" ht="15.75" thickBot="1" x14ac:dyDescent="0.3">
      <c r="E44" s="13"/>
    </row>
    <row r="45" spans="1:5" ht="18.75" thickBot="1" x14ac:dyDescent="0.3">
      <c r="A45" s="30" t="s">
        <v>15</v>
      </c>
      <c r="B45" s="31"/>
      <c r="C45" s="31"/>
      <c r="D45" s="31"/>
      <c r="E45" s="32"/>
    </row>
    <row r="46" spans="1:5" ht="19.899999999999999" customHeight="1" x14ac:dyDescent="0.25">
      <c r="A46" s="6" t="s">
        <v>5</v>
      </c>
      <c r="B46" s="6" t="s">
        <v>6</v>
      </c>
      <c r="C46" s="12" t="s">
        <v>7</v>
      </c>
      <c r="D46" s="37" t="s">
        <v>8</v>
      </c>
      <c r="E46" s="38"/>
    </row>
    <row r="47" spans="1:5" ht="18" x14ac:dyDescent="0.25">
      <c r="A47" s="8" t="str">
        <f>VLOOKUP(B47,'[1]LISTADO ATM'!$A$2:$C$817,3,0)</f>
        <v>ESTE</v>
      </c>
      <c r="B47" s="8">
        <v>838</v>
      </c>
      <c r="C47" s="14" t="str">
        <f>VLOOKUP(B47,'[1]LISTADO ATM'!$A$2:$B$816,2,0)</f>
        <v xml:space="preserve">ATM UNP Consuelo </v>
      </c>
      <c r="D47" s="25" t="s">
        <v>16</v>
      </c>
      <c r="E47" s="26"/>
    </row>
    <row r="48" spans="1:5" ht="18" x14ac:dyDescent="0.25">
      <c r="A48" s="8" t="str">
        <f>VLOOKUP(B48,'[1]LISTADO ATM'!$A$2:$C$817,3,0)</f>
        <v>DISTRITO NACIONAL</v>
      </c>
      <c r="B48" s="8">
        <v>527</v>
      </c>
      <c r="C48" s="14" t="str">
        <f>VLOOKUP(B48,'[1]LISTADO ATM'!$A$2:$B$816,2,0)</f>
        <v>ATM Oficina Zona Oriental II</v>
      </c>
      <c r="D48" s="25" t="s">
        <v>16</v>
      </c>
      <c r="E48" s="26"/>
    </row>
    <row r="49" spans="1:5" ht="18" x14ac:dyDescent="0.25">
      <c r="A49" s="8" t="str">
        <f>VLOOKUP(B49,'[1]LISTADO ATM'!$A$2:$C$817,3,0)</f>
        <v>NORTE</v>
      </c>
      <c r="B49" s="8">
        <v>635</v>
      </c>
      <c r="C49" s="14" t="str">
        <f>VLOOKUP(B49,'[1]LISTADO ATM'!$A$2:$B$816,2,0)</f>
        <v xml:space="preserve">ATM Zona Franca Tamboril </v>
      </c>
      <c r="D49" s="25" t="s">
        <v>16</v>
      </c>
      <c r="E49" s="26"/>
    </row>
    <row r="50" spans="1:5" ht="18.75" thickBot="1" x14ac:dyDescent="0.3">
      <c r="A50" s="11" t="s">
        <v>12</v>
      </c>
      <c r="B50" s="19">
        <f>COUNT(B47:B49)</f>
        <v>3</v>
      </c>
      <c r="C50" s="17"/>
      <c r="D50" s="23"/>
      <c r="E50" s="24"/>
    </row>
  </sheetData>
  <mergeCells count="15">
    <mergeCell ref="D50:E50"/>
    <mergeCell ref="D47:E47"/>
    <mergeCell ref="D48:E48"/>
    <mergeCell ref="D49:E49"/>
    <mergeCell ref="A1:E1"/>
    <mergeCell ref="A8:E8"/>
    <mergeCell ref="A2:E2"/>
    <mergeCell ref="A3:E3"/>
    <mergeCell ref="C26:E26"/>
    <mergeCell ref="A28:E28"/>
    <mergeCell ref="D46:E46"/>
    <mergeCell ref="A37:E37"/>
    <mergeCell ref="A42:B42"/>
    <mergeCell ref="A43:B43"/>
    <mergeCell ref="A45:E45"/>
  </mergeCells>
  <phoneticPr fontId="11" type="noConversion"/>
  <conditionalFormatting sqref="E30">
    <cfRule type="duplicateValues" dxfId="32" priority="228"/>
  </conditionalFormatting>
  <conditionalFormatting sqref="E10">
    <cfRule type="duplicateValues" dxfId="31" priority="41"/>
  </conditionalFormatting>
  <conditionalFormatting sqref="E10">
    <cfRule type="duplicateValues" dxfId="30" priority="43"/>
  </conditionalFormatting>
  <conditionalFormatting sqref="B30">
    <cfRule type="duplicateValues" dxfId="29" priority="304"/>
  </conditionalFormatting>
  <conditionalFormatting sqref="E18">
    <cfRule type="duplicateValues" dxfId="28" priority="26"/>
  </conditionalFormatting>
  <conditionalFormatting sqref="E18">
    <cfRule type="duplicateValues" dxfId="27" priority="27"/>
  </conditionalFormatting>
  <conditionalFormatting sqref="E19">
    <cfRule type="duplicateValues" dxfId="26" priority="20"/>
  </conditionalFormatting>
  <conditionalFormatting sqref="E19">
    <cfRule type="duplicateValues" dxfId="25" priority="21"/>
  </conditionalFormatting>
  <conditionalFormatting sqref="B47:B1048576 B39:B45 B30:B37 B1:B28">
    <cfRule type="duplicateValues" dxfId="24" priority="17"/>
  </conditionalFormatting>
  <conditionalFormatting sqref="E17 E11:E12">
    <cfRule type="duplicateValues" dxfId="23" priority="383"/>
  </conditionalFormatting>
  <conditionalFormatting sqref="E50:E1048576 E16 E13:E14 E35:E37 E1:E8 E26:E28 E40:E46">
    <cfRule type="duplicateValues" dxfId="22" priority="420"/>
  </conditionalFormatting>
  <conditionalFormatting sqref="E15">
    <cfRule type="duplicateValues" dxfId="21" priority="442"/>
  </conditionalFormatting>
  <conditionalFormatting sqref="E24">
    <cfRule type="duplicateValues" dxfId="20" priority="13"/>
  </conditionalFormatting>
  <conditionalFormatting sqref="E24">
    <cfRule type="duplicateValues" dxfId="19" priority="14"/>
  </conditionalFormatting>
  <conditionalFormatting sqref="E22">
    <cfRule type="duplicateValues" dxfId="18" priority="11"/>
  </conditionalFormatting>
  <conditionalFormatting sqref="E22">
    <cfRule type="duplicateValues" dxfId="17" priority="12"/>
  </conditionalFormatting>
  <conditionalFormatting sqref="E32">
    <cfRule type="duplicateValues" dxfId="16" priority="9"/>
  </conditionalFormatting>
  <conditionalFormatting sqref="E32">
    <cfRule type="duplicateValues" dxfId="15" priority="10"/>
  </conditionalFormatting>
  <conditionalFormatting sqref="E39">
    <cfRule type="duplicateValues" dxfId="14" priority="7"/>
  </conditionalFormatting>
  <conditionalFormatting sqref="E39">
    <cfRule type="duplicateValues" dxfId="13" priority="8"/>
  </conditionalFormatting>
  <conditionalFormatting sqref="E50:E1048576 E13:E14 E30 E16 E1:E9 E26:E28 E35:E37 E40:E46">
    <cfRule type="duplicateValues" dxfId="12" priority="508"/>
  </conditionalFormatting>
  <conditionalFormatting sqref="E31 E23 E21">
    <cfRule type="duplicateValues" dxfId="11" priority="544"/>
  </conditionalFormatting>
  <conditionalFormatting sqref="E47">
    <cfRule type="duplicateValues" dxfId="10" priority="5"/>
  </conditionalFormatting>
  <conditionalFormatting sqref="B31:B34 B23:B25">
    <cfRule type="duplicateValues" dxfId="9" priority="633"/>
  </conditionalFormatting>
  <conditionalFormatting sqref="E33:E34">
    <cfRule type="duplicateValues" dxfId="8" priority="1"/>
  </conditionalFormatting>
  <conditionalFormatting sqref="E33:E34">
    <cfRule type="duplicateValues" dxfId="7" priority="2"/>
  </conditionalFormatting>
  <conditionalFormatting sqref="E48:E49">
    <cfRule type="duplicateValues" dxfId="6" priority="713"/>
  </conditionalFormatting>
  <conditionalFormatting sqref="B10:B25">
    <cfRule type="duplicateValues" dxfId="5" priority="724"/>
  </conditionalFormatting>
  <conditionalFormatting sqref="E20 E25">
    <cfRule type="duplicateValues" dxfId="4" priority="742"/>
  </conditionalFormatting>
  <conditionalFormatting sqref="B50:B1048576 B35:B37 B39:B45 B26:B28 B1:B8">
    <cfRule type="duplicateValues" dxfId="3" priority="743"/>
  </conditionalFormatting>
  <conditionalFormatting sqref="B50:B1048576 B30 B39:B45 B26:B28 B35:B37 B1:B8">
    <cfRule type="duplicateValues" dxfId="2" priority="749"/>
  </conditionalFormatting>
  <conditionalFormatting sqref="B50:B1048576">
    <cfRule type="duplicateValues" dxfId="1" priority="756"/>
  </conditionalFormatting>
  <conditionalFormatting sqref="B47:B49">
    <cfRule type="duplicateValues" dxfId="0" priority="7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2021-02-12T23:42:08Z</dcterms:modified>
</cp:coreProperties>
</file>