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4\"/>
    </mc:Choice>
  </mc:AlternateContent>
  <bookViews>
    <workbookView xWindow="0" yWindow="0" windowWidth="23040" windowHeight="91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34" i="1"/>
  <c r="C35" i="1"/>
  <c r="C36" i="1"/>
  <c r="C37" i="1"/>
  <c r="C16" i="1"/>
  <c r="C17" i="1"/>
  <c r="C18" i="1"/>
  <c r="C19" i="1"/>
  <c r="C20" i="1"/>
  <c r="A16" i="1"/>
  <c r="A17" i="1"/>
  <c r="A18" i="1"/>
  <c r="A19" i="1"/>
  <c r="A20" i="1"/>
  <c r="A21" i="1"/>
  <c r="A22" i="1"/>
  <c r="A23" i="1"/>
  <c r="A24" i="1"/>
  <c r="A25" i="1"/>
  <c r="A26" i="1"/>
  <c r="A27" i="1"/>
  <c r="A34" i="1"/>
  <c r="A35" i="1"/>
  <c r="A36" i="1"/>
  <c r="A37" i="1"/>
  <c r="A53" i="1" l="1"/>
  <c r="A54" i="1"/>
  <c r="A55" i="1"/>
  <c r="A56" i="1"/>
  <c r="A57" i="1"/>
  <c r="A58" i="1"/>
  <c r="C53" i="1"/>
  <c r="C54" i="1"/>
  <c r="C55" i="1"/>
  <c r="C56" i="1"/>
  <c r="C57" i="1"/>
  <c r="C58" i="1"/>
  <c r="B11" i="1" l="1"/>
  <c r="B60" i="1"/>
  <c r="B29" i="1"/>
  <c r="B39" i="1"/>
  <c r="C59" i="1" l="1"/>
  <c r="A59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38" i="1"/>
  <c r="A38" i="1"/>
  <c r="C33" i="1"/>
  <c r="A33" i="1"/>
  <c r="A42" i="1"/>
  <c r="A28" i="1"/>
  <c r="C15" i="1"/>
  <c r="A15" i="1"/>
  <c r="C10" i="1"/>
  <c r="A10" i="1"/>
</calcChain>
</file>

<file path=xl/sharedStrings.xml><?xml version="1.0" encoding="utf-8"?>
<sst xmlns="http://schemas.openxmlformats.org/spreadsheetml/2006/main" count="86" uniqueCount="39">
  <si>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</si>
  <si>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</si>
  <si>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</si>
  <si>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</si>
  <si>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</si>
  <si>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</si>
  <si>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</si>
  <si>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</si>
  <si>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</si>
  <si>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</si>
  <si>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</si>
  <si>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</si>
  <si>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</si>
  <si>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</si>
  <si>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</si>
  <si>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</si>
  <si>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3 Gavetas Vacías</t>
  </si>
  <si>
    <t>Abastecido</t>
  </si>
  <si>
    <t>Gavetas Vacías + Gavetas Fallando</t>
  </si>
  <si>
    <t>2 Gavetas Vacías 1 Fallando</t>
  </si>
  <si>
    <t>1 Gavetas Vacías 2 Fallando</t>
  </si>
  <si>
    <t>335791538</t>
  </si>
  <si>
    <t>335791626</t>
  </si>
  <si>
    <t>335791629</t>
  </si>
  <si>
    <t>335791640</t>
  </si>
  <si>
    <t>335791653</t>
  </si>
  <si>
    <t>335791655</t>
  </si>
  <si>
    <t>335791445</t>
  </si>
  <si>
    <t>335791543</t>
  </si>
  <si>
    <t>335791546</t>
  </si>
  <si>
    <t>335791547</t>
  </si>
  <si>
    <t>335791549</t>
  </si>
  <si>
    <t>335791579</t>
  </si>
  <si>
    <t>335791580</t>
  </si>
  <si>
    <t>335791592</t>
  </si>
  <si>
    <t>335791627</t>
  </si>
  <si>
    <t>335791628</t>
  </si>
  <si>
    <t>335791651</t>
  </si>
  <si>
    <t>335791654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</si>
</sst>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zoomScale="90" zoomScaleNormal="90" workbookViewId="0">
      <selection activeCell="B6" sqref="B6"/>
    </sheetView>
  </sheetViews>
  <sheetFormatPr baseColWidth="10" defaultColWidth="52.6640625" defaultRowHeight="14.4" x14ac:dyDescent="0.3"/>
  <cols>
    <col min="1" max="1" width="25.5546875" bestFit="1" customWidth="1"/>
    <col min="2" max="2" width="20" style="13" customWidth="1"/>
    <col min="3" max="3" width="59.88671875" bestFit="1" customWidth="1"/>
    <col min="4" max="4" width="42.88671875" customWidth="1"/>
    <col min="5" max="5" width="21.5546875" customWidth="1"/>
  </cols>
  <sheetData>
    <row r="1" spans="1:5" ht="23.4" x14ac:dyDescent="0.3">
      <c r="A1" s="35" t="s">
        <v>0</v>
      </c>
      <c r="B1" s="36"/>
      <c r="C1" s="36"/>
      <c r="D1" s="36"/>
      <c r="E1" s="37"/>
    </row>
    <row r="2" spans="1:5" ht="23.4" x14ac:dyDescent="0.3">
      <c r="A2" s="35" t="s">
        <v>1</v>
      </c>
      <c r="B2" s="36"/>
      <c r="C2" s="36"/>
      <c r="D2" s="36"/>
      <c r="E2" s="37"/>
    </row>
    <row r="3" spans="1:5" ht="26.4" x14ac:dyDescent="0.3">
      <c r="A3" s="38" t="s">
        <v>0</v>
      </c>
      <c r="B3" s="39"/>
      <c r="C3" s="39"/>
      <c r="D3" s="39"/>
      <c r="E3" s="40"/>
    </row>
    <row r="4" spans="1:5" x14ac:dyDescent="0.3">
      <c r="E4" s="13"/>
    </row>
    <row r="5" spans="1:5" ht="18" thickBot="1" x14ac:dyDescent="0.35">
      <c r="A5" s="1" t="s">
        <v>2</v>
      </c>
      <c r="B5" s="2">
        <v>44240.75</v>
      </c>
      <c r="C5" s="3"/>
      <c r="D5" s="4"/>
      <c r="E5" s="5"/>
    </row>
    <row r="6" spans="1:5" ht="18" thickBot="1" x14ac:dyDescent="0.35">
      <c r="A6" s="1" t="s">
        <v>3</v>
      </c>
      <c r="B6" s="2">
        <v>44241.25</v>
      </c>
      <c r="C6" s="3"/>
      <c r="D6" s="4"/>
      <c r="E6" s="5"/>
    </row>
    <row r="7" spans="1:5" ht="15" thickBot="1" x14ac:dyDescent="0.35">
      <c r="E7" s="13"/>
    </row>
    <row r="8" spans="1:5" ht="18" thickBot="1" x14ac:dyDescent="0.35">
      <c r="A8" s="30" t="s">
        <v>4</v>
      </c>
      <c r="B8" s="31"/>
      <c r="C8" s="31"/>
      <c r="D8" s="31"/>
      <c r="E8" s="32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7.399999999999999" x14ac:dyDescent="0.3">
      <c r="A10" s="14" t="e">
        <f>VLOOKUP(B10,'[1]LISTADO ATM'!$A$2:$C$817,3,0)</f>
        <v>#N/A</v>
      </c>
      <c r="B10" s="8"/>
      <c r="C10" s="14" t="e">
        <f>VLOOKUP(B10,'[1]LISTADO ATM'!$A$2:$B$816,2,0)</f>
        <v>#N/A</v>
      </c>
      <c r="D10" s="20" t="s">
        <v>17</v>
      </c>
      <c r="E10" s="18"/>
    </row>
    <row r="11" spans="1:5" ht="18" thickBot="1" x14ac:dyDescent="0.35">
      <c r="A11" s="11" t="s">
        <v>12</v>
      </c>
      <c r="B11" s="19">
        <f>COUNT(B10:B10)</f>
        <v>0</v>
      </c>
      <c r="C11" s="24"/>
      <c r="D11" s="41"/>
      <c r="E11" s="25"/>
    </row>
    <row r="12" spans="1:5" ht="15" thickBot="1" x14ac:dyDescent="0.35">
      <c r="E12" s="13"/>
    </row>
    <row r="13" spans="1:5" ht="18" thickBot="1" x14ac:dyDescent="0.35">
      <c r="A13" s="30" t="s">
        <v>10</v>
      </c>
      <c r="B13" s="31"/>
      <c r="C13" s="31"/>
      <c r="D13" s="31"/>
      <c r="E13" s="32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DISTRITO NACIONAL</v>
      </c>
      <c r="B15" s="8">
        <v>24</v>
      </c>
      <c r="C15" s="14" t="str">
        <f>VLOOKUP(B15,'[1]LISTADO ATM'!$A$2:$B$816,2,0)</f>
        <v xml:space="preserve">ATM Oficina Eusebio Manzueta </v>
      </c>
      <c r="D15" s="15" t="s">
        <v>11</v>
      </c>
      <c r="E15" s="18">
        <v>335789783</v>
      </c>
    </row>
    <row r="16" spans="1:5" ht="17.399999999999999" x14ac:dyDescent="0.3">
      <c r="A16" s="8" t="str">
        <f>VLOOKUP(B16,'[1]LISTADO ATM'!$A$2:$C$817,3,0)</f>
        <v>DISTRITO NACIONAL</v>
      </c>
      <c r="B16" s="8">
        <v>527</v>
      </c>
      <c r="C16" s="14" t="str">
        <f>VLOOKUP(B16,'[1]LISTADO ATM'!$A$2:$B$816,2,0)</f>
        <v>ATM Oficina Zona Oriental II</v>
      </c>
      <c r="D16" s="15" t="s">
        <v>11</v>
      </c>
      <c r="E16" s="18">
        <v>335791311</v>
      </c>
    </row>
    <row r="17" spans="1:5" ht="17.399999999999999" x14ac:dyDescent="0.3">
      <c r="A17" s="8" t="str">
        <f>VLOOKUP(B17,'[1]LISTADO ATM'!$A$2:$C$817,3,0)</f>
        <v>NORTE</v>
      </c>
      <c r="B17" s="8">
        <v>538</v>
      </c>
      <c r="C17" s="14" t="str">
        <f>VLOOKUP(B17,'[1]LISTADO ATM'!$A$2:$B$816,2,0)</f>
        <v>ATM  Autoservicio San Fco. Macorís</v>
      </c>
      <c r="D17" s="15" t="s">
        <v>11</v>
      </c>
      <c r="E17" s="18" t="s">
        <v>27</v>
      </c>
    </row>
    <row r="18" spans="1:5" ht="17.399999999999999" x14ac:dyDescent="0.3">
      <c r="A18" s="8" t="str">
        <f>VLOOKUP(B18,'[1]LISTADO ATM'!$A$2:$C$817,3,0)</f>
        <v>NORTE</v>
      </c>
      <c r="B18" s="8">
        <v>965</v>
      </c>
      <c r="C18" s="14" t="str">
        <f>VLOOKUP(B18,'[1]LISTADO ATM'!$A$2:$B$816,2,0)</f>
        <v xml:space="preserve">ATM S/M La Fuente FUN (Santiago) </v>
      </c>
      <c r="D18" s="15" t="s">
        <v>11</v>
      </c>
      <c r="E18" s="18" t="s">
        <v>28</v>
      </c>
    </row>
    <row r="19" spans="1:5" ht="17.399999999999999" x14ac:dyDescent="0.3">
      <c r="A19" s="8" t="str">
        <f>VLOOKUP(B19,'[1]LISTADO ATM'!$A$2:$C$817,3,0)</f>
        <v>ESTE</v>
      </c>
      <c r="B19" s="8">
        <v>480</v>
      </c>
      <c r="C19" s="14" t="str">
        <f>VLOOKUP(B19,'[1]LISTADO ATM'!$A$2:$B$816,2,0)</f>
        <v>ATM UNP Farmaconal Higuey</v>
      </c>
      <c r="D19" s="15" t="s">
        <v>11</v>
      </c>
      <c r="E19" s="18" t="s">
        <v>29</v>
      </c>
    </row>
    <row r="20" spans="1:5" ht="17.399999999999999" x14ac:dyDescent="0.3">
      <c r="A20" s="8" t="str">
        <f>VLOOKUP(B20,'[1]LISTADO ATM'!$A$2:$C$817,3,0)</f>
        <v>DISTRITO NACIONAL</v>
      </c>
      <c r="B20" s="8">
        <v>192</v>
      </c>
      <c r="C20" s="14" t="str">
        <f>VLOOKUP(B20,'[1]LISTADO ATM'!$A$2:$B$816,2,0)</f>
        <v xml:space="preserve">ATM Autobanco Luperón II </v>
      </c>
      <c r="D20" s="15" t="s">
        <v>11</v>
      </c>
      <c r="E20" s="18" t="s">
        <v>30</v>
      </c>
    </row>
    <row r="21" spans="1:5" ht="17.399999999999999" x14ac:dyDescent="0.3">
      <c r="A21" s="8" t="str">
        <f>VLOOKUP(B21,'[1]LISTADO ATM'!$A$2:$C$817,3,0)</f>
        <v>NORTE</v>
      </c>
      <c r="B21" s="8">
        <v>747</v>
      </c>
      <c r="C21" s="14" t="str">
        <f>VLOOKUP(B21,'[1]LISTADO ATM'!$A$2:$B$816,2,0)</f>
        <v xml:space="preserve">ATM Club BR (Santiago) </v>
      </c>
      <c r="D21" s="15" t="s">
        <v>11</v>
      </c>
      <c r="E21" s="18" t="s">
        <v>31</v>
      </c>
    </row>
    <row r="22" spans="1:5" ht="17.399999999999999" x14ac:dyDescent="0.3">
      <c r="A22" s="8" t="str">
        <f>VLOOKUP(B22,'[1]LISTADO ATM'!$A$2:$C$817,3,0)</f>
        <v>NORTE</v>
      </c>
      <c r="B22" s="8">
        <v>635</v>
      </c>
      <c r="C22" s="14" t="str">
        <f>VLOOKUP(B22,'[1]LISTADO ATM'!$A$2:$B$816,2,0)</f>
        <v xml:space="preserve">ATM Zona Franca Tamboril </v>
      </c>
      <c r="D22" s="15" t="s">
        <v>11</v>
      </c>
      <c r="E22" s="18" t="s">
        <v>32</v>
      </c>
    </row>
    <row r="23" spans="1:5" ht="17.399999999999999" x14ac:dyDescent="0.3">
      <c r="A23" s="8" t="str">
        <f>VLOOKUP(B23,'[1]LISTADO ATM'!$A$2:$C$817,3,0)</f>
        <v>SUR</v>
      </c>
      <c r="B23" s="8">
        <v>48</v>
      </c>
      <c r="C23" s="14" t="str">
        <f>VLOOKUP(B23,'[1]LISTADO ATM'!$A$2:$B$816,2,0)</f>
        <v xml:space="preserve">ATM Autoservicio Neiba I </v>
      </c>
      <c r="D23" s="15" t="s">
        <v>11</v>
      </c>
      <c r="E23" s="18" t="s">
        <v>33</v>
      </c>
    </row>
    <row r="24" spans="1:5" ht="17.399999999999999" x14ac:dyDescent="0.3">
      <c r="A24" s="8" t="str">
        <f>VLOOKUP(B24,'[1]LISTADO ATM'!$A$2:$C$817,3,0)</f>
        <v>ESTE</v>
      </c>
      <c r="B24" s="8">
        <v>742</v>
      </c>
      <c r="C24" s="14" t="str">
        <f>VLOOKUP(B24,'[1]LISTADO ATM'!$A$2:$B$816,2,0)</f>
        <v xml:space="preserve">ATM Oficina Plaza del Rey (La Romana) </v>
      </c>
      <c r="D24" s="15" t="s">
        <v>11</v>
      </c>
      <c r="E24" s="18" t="s">
        <v>34</v>
      </c>
    </row>
    <row r="25" spans="1:5" ht="17.399999999999999" x14ac:dyDescent="0.3">
      <c r="A25" s="8" t="str">
        <f>VLOOKUP(B25,'[1]LISTADO ATM'!$A$2:$C$817,3,0)</f>
        <v>NORTE</v>
      </c>
      <c r="B25" s="8">
        <v>40</v>
      </c>
      <c r="C25" s="14" t="str">
        <f>VLOOKUP(B25,'[1]LISTADO ATM'!$A$2:$B$816,2,0)</f>
        <v xml:space="preserve">ATM Oficina El Puñal </v>
      </c>
      <c r="D25" s="15" t="s">
        <v>11</v>
      </c>
      <c r="E25" s="18" t="s">
        <v>35</v>
      </c>
    </row>
    <row r="26" spans="1:5" ht="17.399999999999999" x14ac:dyDescent="0.3">
      <c r="A26" s="8" t="str">
        <f>VLOOKUP(B26,'[1]LISTADO ATM'!$A$2:$C$817,3,0)</f>
        <v>ESTE</v>
      </c>
      <c r="B26" s="8">
        <v>673</v>
      </c>
      <c r="C26" s="14" t="str">
        <f>VLOOKUP(B26,'[1]LISTADO ATM'!$A$2:$B$816,2,0)</f>
        <v>ATM Clínica Dr. Cruz Jiminián</v>
      </c>
      <c r="D26" s="15" t="s">
        <v>11</v>
      </c>
      <c r="E26" s="18" t="s">
        <v>36</v>
      </c>
    </row>
    <row r="27" spans="1:5" ht="17.399999999999999" x14ac:dyDescent="0.3">
      <c r="A27" s="8" t="str">
        <f>VLOOKUP(B27,'[1]LISTADO ATM'!$A$2:$C$817,3,0)</f>
        <v>ESTE</v>
      </c>
      <c r="B27" s="8">
        <v>838</v>
      </c>
      <c r="C27" s="14" t="str">
        <f>VLOOKUP(B27,'[1]LISTADO ATM'!$A$2:$B$816,2,0)</f>
        <v xml:space="preserve">ATM UNP Consuelo </v>
      </c>
      <c r="D27" s="15" t="s">
        <v>11</v>
      </c>
      <c r="E27" s="18" t="s">
        <v>37</v>
      </c>
    </row>
    <row r="28" spans="1:5" ht="17.399999999999999" x14ac:dyDescent="0.3">
      <c r="A28" s="8" t="str">
        <f>VLOOKUP(B28,'[1]LISTADO ATM'!$A$2:$C$817,3,0)</f>
        <v>NORTE</v>
      </c>
      <c r="B28" s="8">
        <v>119</v>
      </c>
      <c r="C28" s="14" t="str">
        <f>VLOOKUP(B28,'[1]LISTADO ATM'!$A$2:$B$816,2,0)</f>
        <v>ATM Oficina La Barranquita</v>
      </c>
      <c r="D28" s="15" t="s">
        <v>11</v>
      </c>
      <c r="E28" s="18" t="s">
        <v>38</v>
      </c>
    </row>
    <row r="29" spans="1:5" ht="18" thickBot="1" x14ac:dyDescent="0.35">
      <c r="A29" s="16" t="s">
        <v>12</v>
      </c>
      <c r="B29" s="19">
        <f>COUNT(B15:B28)</f>
        <v>14</v>
      </c>
      <c r="C29" s="17"/>
      <c r="D29" s="17"/>
      <c r="E29" s="17"/>
    </row>
    <row r="30" spans="1:5" ht="15" thickBot="1" x14ac:dyDescent="0.35">
      <c r="E30" s="13"/>
    </row>
    <row r="31" spans="1:5" ht="18" thickBot="1" x14ac:dyDescent="0.35">
      <c r="A31" s="30" t="s">
        <v>13</v>
      </c>
      <c r="B31" s="31"/>
      <c r="C31" s="31"/>
      <c r="D31" s="31"/>
      <c r="E31" s="32"/>
    </row>
    <row r="32" spans="1:5" ht="17.399999999999999" x14ac:dyDescent="0.3">
      <c r="A32" s="6" t="s">
        <v>5</v>
      </c>
      <c r="B32" s="6" t="s">
        <v>6</v>
      </c>
      <c r="C32" s="7" t="s">
        <v>7</v>
      </c>
      <c r="D32" s="7" t="s">
        <v>8</v>
      </c>
      <c r="E32" s="6" t="s">
        <v>9</v>
      </c>
    </row>
    <row r="33" spans="1:5" ht="17.399999999999999" x14ac:dyDescent="0.3">
      <c r="A33" s="14" t="str">
        <f>VLOOKUP(B33,'[1]LISTADO ATM'!$A$2:$C$817,3,0)</f>
        <v>DISTRITO NACIONAL</v>
      </c>
      <c r="B33" s="8">
        <v>769</v>
      </c>
      <c r="C33" s="14" t="str">
        <f>VLOOKUP(B33,'[1]LISTADO ATM'!$A$2:$B$816,2,0)</f>
        <v>ATM UNP Pablo Mella Morales</v>
      </c>
      <c r="D33" s="21" t="s">
        <v>18</v>
      </c>
      <c r="E33" s="18" t="s">
        <v>21</v>
      </c>
    </row>
    <row r="34" spans="1:5" ht="17.399999999999999" x14ac:dyDescent="0.3">
      <c r="A34" s="14" t="str">
        <f>VLOOKUP(B34,'[1]LISTADO ATM'!$A$2:$C$817,3,0)</f>
        <v>DISTRITO NACIONAL</v>
      </c>
      <c r="B34" s="8">
        <v>696</v>
      </c>
      <c r="C34" s="14" t="str">
        <f>VLOOKUP(B34,'[1]LISTADO ATM'!$A$2:$B$816,2,0)</f>
        <v>ATM Olé Jacobo Majluta</v>
      </c>
      <c r="D34" s="21" t="s">
        <v>18</v>
      </c>
      <c r="E34" s="18" t="s">
        <v>22</v>
      </c>
    </row>
    <row r="35" spans="1:5" ht="17.399999999999999" x14ac:dyDescent="0.3">
      <c r="A35" s="14" t="str">
        <f>VLOOKUP(B35,'[1]LISTADO ATM'!$A$2:$C$817,3,0)</f>
        <v>SUR</v>
      </c>
      <c r="B35" s="8">
        <v>962</v>
      </c>
      <c r="C35" s="14" t="str">
        <f>VLOOKUP(B35,'[1]LISTADO ATM'!$A$2:$B$816,2,0)</f>
        <v xml:space="preserve">ATM Oficina Villa Ofelia II (San Juan) </v>
      </c>
      <c r="D35" s="21" t="s">
        <v>18</v>
      </c>
      <c r="E35" s="18" t="s">
        <v>23</v>
      </c>
    </row>
    <row r="36" spans="1:5" ht="17.399999999999999" x14ac:dyDescent="0.3">
      <c r="A36" s="14" t="str">
        <f>VLOOKUP(B36,'[1]LISTADO ATM'!$A$2:$C$817,3,0)</f>
        <v>DISTRITO NACIONAL</v>
      </c>
      <c r="B36" s="8">
        <v>240</v>
      </c>
      <c r="C36" s="14" t="str">
        <f>VLOOKUP(B36,'[1]LISTADO ATM'!$A$2:$B$816,2,0)</f>
        <v xml:space="preserve">ATM Oficina Carrefour I </v>
      </c>
      <c r="D36" s="21" t="s">
        <v>18</v>
      </c>
      <c r="E36" s="18" t="s">
        <v>24</v>
      </c>
    </row>
    <row r="37" spans="1:5" ht="17.399999999999999" x14ac:dyDescent="0.3">
      <c r="A37" s="14" t="str">
        <f>VLOOKUP(B37,'[1]LISTADO ATM'!$A$2:$C$817,3,0)</f>
        <v>DISTRITO NACIONAL</v>
      </c>
      <c r="B37" s="8">
        <v>721</v>
      </c>
      <c r="C37" s="14" t="str">
        <f>VLOOKUP(B37,'[1]LISTADO ATM'!$A$2:$B$816,2,0)</f>
        <v xml:space="preserve">ATM Oficina Charles de Gaulle II </v>
      </c>
      <c r="D37" s="21" t="s">
        <v>18</v>
      </c>
      <c r="E37" s="18" t="s">
        <v>25</v>
      </c>
    </row>
    <row r="38" spans="1:5" ht="17.399999999999999" x14ac:dyDescent="0.3">
      <c r="A38" s="14" t="str">
        <f>VLOOKUP(B38,'[1]LISTADO ATM'!$A$2:$C$817,3,0)</f>
        <v>DISTRITO NACIONAL</v>
      </c>
      <c r="B38" s="8">
        <v>816</v>
      </c>
      <c r="C38" s="14" t="str">
        <f>VLOOKUP(B38,'[1]LISTADO ATM'!$A$2:$B$816,2,0)</f>
        <v xml:space="preserve">ATM Oficina Pedro Brand </v>
      </c>
      <c r="D38" s="21" t="s">
        <v>18</v>
      </c>
      <c r="E38" s="18" t="s">
        <v>26</v>
      </c>
    </row>
    <row r="39" spans="1:5" ht="18" thickBot="1" x14ac:dyDescent="0.35">
      <c r="A39" s="11" t="s">
        <v>12</v>
      </c>
      <c r="B39" s="19">
        <f>COUNT(B33:B38)</f>
        <v>6</v>
      </c>
      <c r="C39" s="17"/>
      <c r="D39" s="9"/>
      <c r="E39" s="10"/>
    </row>
    <row r="40" spans="1:5" ht="15" thickBot="1" x14ac:dyDescent="0.35">
      <c r="E40" s="13"/>
    </row>
    <row r="41" spans="1:5" ht="18" thickBot="1" x14ac:dyDescent="0.35">
      <c r="A41" s="26" t="s">
        <v>14</v>
      </c>
      <c r="B41" s="27"/>
      <c r="E41" s="13"/>
    </row>
    <row r="42" spans="1:5" ht="18" thickBot="1" x14ac:dyDescent="0.35">
      <c r="A42" s="28">
        <f>+B29+B39</f>
        <v>20</v>
      </c>
      <c r="B42" s="29"/>
      <c r="E42" s="13"/>
    </row>
    <row r="43" spans="1:5" ht="15" thickBot="1" x14ac:dyDescent="0.35">
      <c r="E43" s="13"/>
    </row>
    <row r="44" spans="1:5" ht="18" thickBot="1" x14ac:dyDescent="0.35">
      <c r="A44" s="30" t="s">
        <v>15</v>
      </c>
      <c r="B44" s="31"/>
      <c r="C44" s="31"/>
      <c r="D44" s="31"/>
      <c r="E44" s="32"/>
    </row>
    <row r="45" spans="1:5" ht="17.399999999999999" x14ac:dyDescent="0.3">
      <c r="A45" s="6" t="s">
        <v>5</v>
      </c>
      <c r="B45" s="6" t="s">
        <v>6</v>
      </c>
      <c r="C45" s="12" t="s">
        <v>7</v>
      </c>
      <c r="D45" s="33" t="s">
        <v>8</v>
      </c>
      <c r="E45" s="34"/>
    </row>
    <row r="46" spans="1:5" ht="17.399999999999999" x14ac:dyDescent="0.3">
      <c r="A46" s="8" t="str">
        <f>VLOOKUP(B46,'[1]LISTADO ATM'!$A$2:$C$817,3,0)</f>
        <v>ESTE</v>
      </c>
      <c r="B46" s="8">
        <v>838</v>
      </c>
      <c r="C46" s="14" t="str">
        <f>VLOOKUP(B46,'[1]LISTADO ATM'!$A$2:$B$816,2,0)</f>
        <v xml:space="preserve">ATM UNP Consuelo </v>
      </c>
      <c r="D46" s="22" t="s">
        <v>16</v>
      </c>
      <c r="E46" s="23"/>
    </row>
    <row r="47" spans="1:5" ht="17.399999999999999" x14ac:dyDescent="0.3">
      <c r="A47" s="8" t="str">
        <f>VLOOKUP(B47,'[1]LISTADO ATM'!$A$2:$C$817,3,0)</f>
        <v>NORTE</v>
      </c>
      <c r="B47" s="8">
        <v>635</v>
      </c>
      <c r="C47" s="14" t="str">
        <f>VLOOKUP(B47,'[1]LISTADO ATM'!$A$2:$B$816,2,0)</f>
        <v xml:space="preserve">ATM Zona Franca Tamboril </v>
      </c>
      <c r="D47" s="22" t="s">
        <v>16</v>
      </c>
      <c r="E47" s="23"/>
    </row>
    <row r="48" spans="1:5" ht="17.399999999999999" x14ac:dyDescent="0.3">
      <c r="A48" s="8" t="str">
        <f>VLOOKUP(B48,'[1]LISTADO ATM'!$A$2:$C$817,3,0)</f>
        <v>NORTE</v>
      </c>
      <c r="B48" s="8">
        <v>500</v>
      </c>
      <c r="C48" s="14" t="str">
        <f>VLOOKUP(B48,'[1]LISTADO ATM'!$A$2:$B$816,2,0)</f>
        <v xml:space="preserve">ATM UNP Cutupú </v>
      </c>
      <c r="D48" s="22" t="s">
        <v>16</v>
      </c>
      <c r="E48" s="23"/>
    </row>
    <row r="49" spans="1:5" ht="17.399999999999999" x14ac:dyDescent="0.3">
      <c r="A49" s="8" t="str">
        <f>VLOOKUP(B49,'[1]LISTADO ATM'!$A$2:$C$817,3,0)</f>
        <v>DISTRITO NACIONAL</v>
      </c>
      <c r="B49" s="8">
        <v>557</v>
      </c>
      <c r="C49" s="14" t="str">
        <f>VLOOKUP(B49,'[1]LISTADO ATM'!$A$2:$B$816,2,0)</f>
        <v xml:space="preserve">ATM Multicentro La Sirena Ave. Mella </v>
      </c>
      <c r="D49" s="22" t="s">
        <v>19</v>
      </c>
      <c r="E49" s="23"/>
    </row>
    <row r="50" spans="1:5" ht="17.399999999999999" x14ac:dyDescent="0.3">
      <c r="A50" s="8" t="str">
        <f>VLOOKUP(B50,'[1]LISTADO ATM'!$A$2:$C$817,3,0)</f>
        <v>ESTE</v>
      </c>
      <c r="B50" s="8">
        <v>480</v>
      </c>
      <c r="C50" s="14" t="str">
        <f>VLOOKUP(B50,'[1]LISTADO ATM'!$A$2:$B$816,2,0)</f>
        <v>ATM UNP Farmaconal Higuey</v>
      </c>
      <c r="D50" s="22" t="s">
        <v>16</v>
      </c>
      <c r="E50" s="23"/>
    </row>
    <row r="51" spans="1:5" ht="17.399999999999999" x14ac:dyDescent="0.3">
      <c r="A51" s="8" t="str">
        <f>VLOOKUP(B51,'[1]LISTADO ATM'!$A$2:$C$817,3,0)</f>
        <v>DISTRITO NACIONAL</v>
      </c>
      <c r="B51" s="8">
        <v>331</v>
      </c>
      <c r="C51" s="14" t="str">
        <f>VLOOKUP(B51,'[1]LISTADO ATM'!$A$2:$B$816,2,0)</f>
        <v>ATM Ayuntamiento Sto. Dgo. Este</v>
      </c>
      <c r="D51" s="22" t="s">
        <v>16</v>
      </c>
      <c r="E51" s="23"/>
    </row>
    <row r="52" spans="1:5" ht="17.399999999999999" x14ac:dyDescent="0.3">
      <c r="A52" s="8" t="str">
        <f>VLOOKUP(B52,'[1]LISTADO ATM'!$A$2:$C$817,3,0)</f>
        <v>DISTRITO NACIONAL</v>
      </c>
      <c r="B52" s="8">
        <v>194</v>
      </c>
      <c r="C52" s="14" t="str">
        <f>VLOOKUP(B52,'[1]LISTADO ATM'!$A$2:$B$816,2,0)</f>
        <v xml:space="preserve">ATM UNP Pantoja </v>
      </c>
      <c r="D52" s="22" t="s">
        <v>19</v>
      </c>
      <c r="E52" s="23"/>
    </row>
    <row r="53" spans="1:5" ht="17.399999999999999" x14ac:dyDescent="0.3">
      <c r="A53" s="8" t="str">
        <f>VLOOKUP(B53,'[1]LISTADO ATM'!$A$2:$C$817,3,0)</f>
        <v>NORTE</v>
      </c>
      <c r="B53" s="8">
        <v>40</v>
      </c>
      <c r="C53" s="14" t="str">
        <f>VLOOKUP(B53,'[1]LISTADO ATM'!$A$2:$B$816,2,0)</f>
        <v xml:space="preserve">ATM Oficina El Puñal </v>
      </c>
      <c r="D53" s="22" t="s">
        <v>16</v>
      </c>
      <c r="E53" s="23"/>
    </row>
    <row r="54" spans="1:5" ht="17.399999999999999" x14ac:dyDescent="0.3">
      <c r="A54" s="8" t="str">
        <f>VLOOKUP(B54,'[1]LISTADO ATM'!$A$2:$C$817,3,0)</f>
        <v>ESTE</v>
      </c>
      <c r="B54" s="8">
        <v>673</v>
      </c>
      <c r="C54" s="14" t="str">
        <f>VLOOKUP(B54,'[1]LISTADO ATM'!$A$2:$B$816,2,0)</f>
        <v>ATM Clínica Dr. Cruz Jiminián</v>
      </c>
      <c r="D54" s="22" t="s">
        <v>16</v>
      </c>
      <c r="E54" s="23"/>
    </row>
    <row r="55" spans="1:5" ht="17.399999999999999" x14ac:dyDescent="0.3">
      <c r="A55" s="8" t="str">
        <f>VLOOKUP(B55,'[1]LISTADO ATM'!$A$2:$C$817,3,0)</f>
        <v>DISTRITO NACIONAL</v>
      </c>
      <c r="B55" s="8">
        <v>696</v>
      </c>
      <c r="C55" s="14" t="str">
        <f>VLOOKUP(B55,'[1]LISTADO ATM'!$A$2:$B$816,2,0)</f>
        <v>ATM Olé Jacobo Majluta</v>
      </c>
      <c r="D55" s="22" t="s">
        <v>20</v>
      </c>
      <c r="E55" s="23"/>
    </row>
    <row r="56" spans="1:5" ht="17.399999999999999" x14ac:dyDescent="0.3">
      <c r="A56" s="8" t="str">
        <f>VLOOKUP(B56,'[1]LISTADO ATM'!$A$2:$C$817,3,0)</f>
        <v>SUR</v>
      </c>
      <c r="B56" s="8">
        <v>962</v>
      </c>
      <c r="C56" s="14" t="str">
        <f>VLOOKUP(B56,'[1]LISTADO ATM'!$A$2:$B$816,2,0)</f>
        <v xml:space="preserve">ATM Oficina Villa Ofelia II (San Juan) </v>
      </c>
      <c r="D56" s="22" t="s">
        <v>19</v>
      </c>
      <c r="E56" s="23"/>
    </row>
    <row r="57" spans="1:5" ht="17.399999999999999" x14ac:dyDescent="0.3">
      <c r="A57" s="8" t="str">
        <f>VLOOKUP(B57,'[1]LISTADO ATM'!$A$2:$C$817,3,0)</f>
        <v>DISTRITO NACIONAL</v>
      </c>
      <c r="B57" s="8">
        <v>971</v>
      </c>
      <c r="C57" s="14" t="str">
        <f>VLOOKUP(B57,'[1]LISTADO ATM'!$A$2:$B$816,2,0)</f>
        <v xml:space="preserve">ATM Club Banreservas I </v>
      </c>
      <c r="D57" s="22" t="s">
        <v>20</v>
      </c>
      <c r="E57" s="23"/>
    </row>
    <row r="58" spans="1:5" ht="17.399999999999999" x14ac:dyDescent="0.3">
      <c r="A58" s="8" t="str">
        <f>VLOOKUP(B58,'[1]LISTADO ATM'!$A$2:$C$817,3,0)</f>
        <v>DISTRITO NACIONAL</v>
      </c>
      <c r="B58" s="8">
        <v>981</v>
      </c>
      <c r="C58" s="14" t="str">
        <f>VLOOKUP(B58,'[1]LISTADO ATM'!$A$2:$B$816,2,0)</f>
        <v xml:space="preserve">ATM Edificio 911 </v>
      </c>
      <c r="D58" s="22" t="s">
        <v>19</v>
      </c>
      <c r="E58" s="23"/>
    </row>
    <row r="59" spans="1:5" ht="17.399999999999999" x14ac:dyDescent="0.3">
      <c r="A59" s="8" t="str">
        <f>VLOOKUP(B59,'[1]LISTADO ATM'!$A$2:$C$817,3,0)</f>
        <v>NORTE</v>
      </c>
      <c r="B59" s="8">
        <v>93</v>
      </c>
      <c r="C59" s="14" t="str">
        <f>VLOOKUP(B59,'[1]LISTADO ATM'!$A$2:$B$816,2,0)</f>
        <v xml:space="preserve">ATM Oficina Cotuí </v>
      </c>
      <c r="D59" s="22" t="s">
        <v>19</v>
      </c>
      <c r="E59" s="23"/>
    </row>
    <row r="60" spans="1:5" ht="18" thickBot="1" x14ac:dyDescent="0.35">
      <c r="A60" s="11" t="s">
        <v>12</v>
      </c>
      <c r="B60" s="19">
        <f>COUNT(B46:B59)</f>
        <v>14</v>
      </c>
      <c r="C60" s="17"/>
      <c r="D60" s="24"/>
      <c r="E60" s="25"/>
    </row>
  </sheetData>
  <mergeCells count="26">
    <mergeCell ref="A13:E13"/>
    <mergeCell ref="A31:E31"/>
    <mergeCell ref="A1:E1"/>
    <mergeCell ref="A8:E8"/>
    <mergeCell ref="A2:E2"/>
    <mergeCell ref="A3:E3"/>
    <mergeCell ref="C11:E11"/>
    <mergeCell ref="A41:B41"/>
    <mergeCell ref="A42:B42"/>
    <mergeCell ref="A44:E44"/>
    <mergeCell ref="D45:E45"/>
    <mergeCell ref="D46:E46"/>
    <mergeCell ref="D52:E52"/>
    <mergeCell ref="D59:E59"/>
    <mergeCell ref="D60:E60"/>
    <mergeCell ref="D47:E47"/>
    <mergeCell ref="D48:E48"/>
    <mergeCell ref="D49:E49"/>
    <mergeCell ref="D50:E50"/>
    <mergeCell ref="D51:E51"/>
    <mergeCell ref="D53:E53"/>
    <mergeCell ref="D54:E54"/>
    <mergeCell ref="D55:E55"/>
    <mergeCell ref="D56:E56"/>
    <mergeCell ref="D57:E57"/>
    <mergeCell ref="D58:E58"/>
  </mergeCells>
  <phoneticPr fontId="11" type="noConversion"/>
  <conditionalFormatting sqref="B39:B1048576 B1:B8 B10:B13 B29:B31">
    <cfRule type="duplicateValues" dxfId="27" priority="28"/>
  </conditionalFormatting>
  <conditionalFormatting sqref="E59:E1048576 E1:E8 E10:E13 E29:E32 E39:E52">
    <cfRule type="duplicateValues" dxfId="26" priority="27"/>
  </conditionalFormatting>
  <conditionalFormatting sqref="E53">
    <cfRule type="duplicateValues" dxfId="25" priority="26"/>
  </conditionalFormatting>
  <conditionalFormatting sqref="E54">
    <cfRule type="duplicateValues" dxfId="24" priority="25"/>
  </conditionalFormatting>
  <conditionalFormatting sqref="E55">
    <cfRule type="duplicateValues" dxfId="23" priority="24"/>
  </conditionalFormatting>
  <conditionalFormatting sqref="E56">
    <cfRule type="duplicateValues" dxfId="22" priority="23"/>
  </conditionalFormatting>
  <conditionalFormatting sqref="E58">
    <cfRule type="duplicateValues" dxfId="21" priority="21"/>
  </conditionalFormatting>
  <conditionalFormatting sqref="E57">
    <cfRule type="duplicateValues" dxfId="20" priority="33"/>
  </conditionalFormatting>
  <conditionalFormatting sqref="B33:B38">
    <cfRule type="duplicateValues" dxfId="19" priority="20"/>
  </conditionalFormatting>
  <conditionalFormatting sqref="E33:E38">
    <cfRule type="duplicateValues" dxfId="18" priority="19"/>
  </conditionalFormatting>
  <conditionalFormatting sqref="E33:E38">
    <cfRule type="duplicateValues" dxfId="17" priority="16"/>
    <cfRule type="duplicateValues" dxfId="16" priority="17"/>
    <cfRule type="duplicateValues" dxfId="15" priority="18"/>
  </conditionalFormatting>
  <conditionalFormatting sqref="E33:E38">
    <cfRule type="duplicateValues" dxfId="14" priority="14"/>
    <cfRule type="duplicateValues" dxfId="13" priority="15"/>
  </conditionalFormatting>
  <conditionalFormatting sqref="E33:E37">
    <cfRule type="duplicateValues" dxfId="12" priority="13"/>
  </conditionalFormatting>
  <conditionalFormatting sqref="E33:E37">
    <cfRule type="duplicateValues" dxfId="11" priority="10"/>
    <cfRule type="duplicateValues" dxfId="10" priority="11"/>
    <cfRule type="duplicateValues" dxfId="9" priority="12"/>
  </conditionalFormatting>
  <conditionalFormatting sqref="E33:E37">
    <cfRule type="duplicateValues" dxfId="8" priority="8"/>
    <cfRule type="duplicateValues" dxfId="7" priority="9"/>
  </conditionalFormatting>
  <conditionalFormatting sqref="B15:B28">
    <cfRule type="duplicateValues" dxfId="6" priority="7"/>
  </conditionalFormatting>
  <conditionalFormatting sqref="E15:E28">
    <cfRule type="duplicateValues" dxfId="5" priority="6"/>
  </conditionalFormatting>
  <conditionalFormatting sqref="E15:E28">
    <cfRule type="duplicateValues" dxfId="4" priority="3"/>
    <cfRule type="duplicateValues" dxfId="3" priority="4"/>
    <cfRule type="duplicateValues" dxfId="2" priority="5"/>
  </conditionalFormatting>
  <conditionalFormatting sqref="E15:E2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2021-02-14T19:09:59Z</dcterms:modified>
</cp:coreProperties>
</file>