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Febrero\17\"/>
    </mc:Choice>
  </mc:AlternateContent>
  <bookViews>
    <workbookView xWindow="0" yWindow="0" windowWidth="28800" windowHeight="12330"/>
  </bookViews>
  <sheets>
    <sheet name="Hoja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3" i="1" l="1"/>
  <c r="C52" i="1"/>
  <c r="A52" i="1"/>
  <c r="C51" i="1"/>
  <c r="A51" i="1"/>
  <c r="C50" i="1"/>
  <c r="A50" i="1"/>
  <c r="C49" i="1"/>
  <c r="A49" i="1"/>
  <c r="C48" i="1"/>
  <c r="A48" i="1"/>
  <c r="C47" i="1"/>
  <c r="A47" i="1"/>
  <c r="B40" i="1"/>
  <c r="C39" i="1"/>
  <c r="A39" i="1"/>
  <c r="C38" i="1"/>
  <c r="A38" i="1"/>
  <c r="C37" i="1"/>
  <c r="A37" i="1"/>
  <c r="C36" i="1"/>
  <c r="A36" i="1"/>
  <c r="C35" i="1"/>
  <c r="A35" i="1"/>
  <c r="C34" i="1"/>
  <c r="A34" i="1"/>
  <c r="C33" i="1"/>
  <c r="A33" i="1"/>
  <c r="B29" i="1"/>
  <c r="A43" i="1" s="1"/>
  <c r="C28" i="1"/>
  <c r="A28" i="1"/>
  <c r="C27" i="1"/>
  <c r="A27" i="1"/>
  <c r="C26" i="1"/>
  <c r="A26" i="1"/>
  <c r="C25" i="1"/>
  <c r="A25" i="1"/>
  <c r="C24" i="1"/>
  <c r="A24" i="1"/>
  <c r="C23" i="1"/>
  <c r="A23" i="1"/>
  <c r="C22" i="1"/>
  <c r="A22" i="1"/>
  <c r="C21" i="1"/>
  <c r="A21" i="1"/>
  <c r="C20" i="1"/>
  <c r="A20" i="1"/>
  <c r="C19" i="1"/>
  <c r="A19" i="1"/>
  <c r="C18" i="1"/>
  <c r="A18" i="1"/>
  <c r="C17" i="1"/>
  <c r="A17" i="1"/>
  <c r="C16" i="1"/>
  <c r="A16" i="1"/>
  <c r="C15" i="1"/>
  <c r="A15" i="1"/>
  <c r="B11" i="1"/>
  <c r="C10" i="1"/>
  <c r="A10" i="1"/>
</calcChain>
</file>

<file path=xl/sharedStrings.xml><?xml version="1.0" encoding="utf-8"?>
<sst xmlns="http://schemas.openxmlformats.org/spreadsheetml/2006/main" count="61" uniqueCount="19">
  <si>
    <t>Cajeros Reportados Sin Efectivo</t>
  </si>
  <si>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</si>
  <si>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</si>
  <si>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</si>
  <si>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</si>
  <si>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</si>
  <si>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</si>
  <si>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</si>
  <si>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</si>
  <si>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</si>
  <si>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</si>
  <si>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Sin Efectivo</t>
  </si>
  <si>
    <t>TOTAL</t>
  </si>
  <si>
    <t xml:space="preserve">FUERA DE SERVICIO CON FALLAS y GAVETAS VACIAS </t>
  </si>
  <si>
    <t>TOTAL DE CAJEROS REPORTADOS</t>
  </si>
  <si>
    <t>EN OBSERVACION / CON FALLAS y GAVETAS VACIAS (CON GAVETAS DISPONIBLES)</t>
  </si>
  <si>
    <t>Abastecido</t>
  </si>
  <si>
    <t>Gavetas Vacías + Gavetas Fallando</t>
  </si>
  <si>
    <t xml:space="preserve">3 Gavetas Vacías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</si>
</sst>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b/>
      <sz val="16"/>
      <color rgb="FF000000"/>
      <name val="Palatino Linotype"/>
      <family val="1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3" fillId="3" borderId="0" xfId="0" applyFont="1" applyFill="1" applyAlignment="1">
      <alignment horizontal="center" vertical="center" wrapText="1"/>
    </xf>
    <xf numFmtId="0" fontId="5" fillId="5" borderId="5" xfId="0" applyFont="1" applyFill="1" applyBorder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6" fillId="6" borderId="9" xfId="0" applyFont="1" applyFill="1" applyBorder="1" applyAlignment="1">
      <alignment horizontal="center" vertical="center" wrapText="1"/>
    </xf>
    <xf numFmtId="0" fontId="10" fillId="9" borderId="11" xfId="0" applyFont="1" applyFill="1" applyBorder="1" applyAlignment="1">
      <alignment horizontal="center"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8" fillId="7" borderId="12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6" borderId="3" xfId="0" applyFont="1" applyFill="1" applyBorder="1" applyAlignment="1">
      <alignment horizontal="center" vertical="center" wrapText="1"/>
    </xf>
    <xf numFmtId="0" fontId="7" fillId="10" borderId="19" xfId="0" applyFont="1" applyFill="1" applyBorder="1" applyAlignment="1">
      <alignment horizontal="center" vertical="center" wrapText="1"/>
    </xf>
    <xf numFmtId="0" fontId="8" fillId="7" borderId="9" xfId="0" applyFont="1" applyFill="1" applyBorder="1" applyAlignment="1">
      <alignment horizontal="center" vertical="center" wrapText="1"/>
    </xf>
    <xf numFmtId="0" fontId="10" fillId="9" borderId="9" xfId="0" applyFont="1" applyFill="1" applyBorder="1" applyAlignment="1">
      <alignment horizontal="center" vertical="center" wrapText="1"/>
    </xf>
    <xf numFmtId="0" fontId="6" fillId="6" borderId="9" xfId="0" applyNumberFormat="1" applyFont="1" applyFill="1" applyBorder="1" applyAlignment="1">
      <alignment horizontal="center" vertical="center"/>
    </xf>
    <xf numFmtId="0" fontId="9" fillId="8" borderId="20" xfId="0" applyFont="1" applyFill="1" applyBorder="1" applyAlignment="1">
      <alignment horizontal="center" vertical="center" wrapText="1"/>
    </xf>
    <xf numFmtId="0" fontId="6" fillId="11" borderId="9" xfId="0" applyFont="1" applyFill="1" applyBorder="1" applyAlignment="1">
      <alignment horizontal="center" vertical="center" wrapText="1"/>
    </xf>
    <xf numFmtId="0" fontId="6" fillId="6" borderId="11" xfId="0" applyFont="1" applyFill="1" applyBorder="1" applyAlignment="1">
      <alignment horizontal="center" vertical="center" wrapText="1"/>
    </xf>
    <xf numFmtId="0" fontId="5" fillId="5" borderId="5" xfId="0" applyFont="1" applyFill="1" applyBorder="1" applyAlignment="1">
      <alignment horizontal="center" vertical="center"/>
    </xf>
    <xf numFmtId="0" fontId="5" fillId="4" borderId="21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22" fontId="4" fillId="0" borderId="9" xfId="0" applyNumberFormat="1" applyFont="1" applyBorder="1" applyAlignment="1">
      <alignment horizontal="center" vertical="center" wrapText="1"/>
    </xf>
    <xf numFmtId="0" fontId="0" fillId="0" borderId="22" xfId="0" applyBorder="1" applyAlignment="1">
      <alignment horizontal="center" vertical="center"/>
    </xf>
    <xf numFmtId="0" fontId="3" fillId="3" borderId="23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center" vertical="center" wrapText="1"/>
    </xf>
    <xf numFmtId="0" fontId="0" fillId="0" borderId="23" xfId="0" applyBorder="1" applyAlignment="1">
      <alignment horizontal="center" vertical="center"/>
    </xf>
    <xf numFmtId="0" fontId="5" fillId="5" borderId="12" xfId="0" applyFont="1" applyFill="1" applyBorder="1" applyAlignment="1">
      <alignment horizontal="center" vertical="center" wrapText="1"/>
    </xf>
    <xf numFmtId="0" fontId="5" fillId="5" borderId="13" xfId="0" applyFont="1" applyFill="1" applyBorder="1" applyAlignment="1">
      <alignment horizontal="center" vertical="center" wrapText="1"/>
    </xf>
    <xf numFmtId="0" fontId="5" fillId="5" borderId="14" xfId="0" applyFont="1" applyFill="1" applyBorder="1" applyAlignment="1">
      <alignment horizontal="center" vertical="center" wrapText="1"/>
    </xf>
    <xf numFmtId="0" fontId="9" fillId="8" borderId="15" xfId="0" applyFont="1" applyFill="1" applyBorder="1" applyAlignment="1">
      <alignment horizontal="center" vertical="center" wrapText="1"/>
    </xf>
    <xf numFmtId="0" fontId="9" fillId="8" borderId="16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 wrapText="1"/>
    </xf>
    <xf numFmtId="0" fontId="10" fillId="9" borderId="2" xfId="0" applyFont="1" applyFill="1" applyBorder="1" applyAlignment="1">
      <alignment horizontal="center" vertical="center" wrapText="1"/>
    </xf>
    <xf numFmtId="0" fontId="10" fillId="9" borderId="3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5" fillId="5" borderId="17" xfId="0" applyFont="1" applyFill="1" applyBorder="1" applyAlignment="1">
      <alignment horizontal="center" vertical="center" wrapText="1"/>
    </xf>
    <xf numFmtId="0" fontId="5" fillId="5" borderId="18" xfId="0" applyFont="1" applyFill="1" applyBorder="1" applyAlignment="1">
      <alignment horizontal="center" vertical="center" wrapText="1"/>
    </xf>
  </cellXfs>
  <cellStyles count="1">
    <cellStyle name="Normal" xfId="0" builtinId="0"/>
  </cellStyles>
  <dxfs count="7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3"/>
  <sheetViews>
    <sheetView tabSelected="1" topLeftCell="A20" zoomScale="90" zoomScaleNormal="90" workbookViewId="0">
      <selection sqref="A1:E53"/>
    </sheetView>
  </sheetViews>
  <sheetFormatPr baseColWidth="10" defaultColWidth="52.7109375" defaultRowHeight="15" x14ac:dyDescent="0.25"/>
  <cols>
    <col min="1" max="1" width="25.5703125" bestFit="1" customWidth="1"/>
    <col min="2" max="2" width="17.140625" style="9" bestFit="1" customWidth="1"/>
    <col min="3" max="3" width="46.7109375" bestFit="1" customWidth="1"/>
    <col min="4" max="4" width="36.140625" bestFit="1" customWidth="1"/>
    <col min="5" max="5" width="20" customWidth="1"/>
  </cols>
  <sheetData>
    <row r="1" spans="1:5" ht="22.5" x14ac:dyDescent="0.25">
      <c r="A1" s="34" t="s">
        <v>0</v>
      </c>
      <c r="B1" s="35"/>
      <c r="C1" s="35"/>
      <c r="D1" s="35"/>
      <c r="E1" s="36"/>
    </row>
    <row r="2" spans="1:5" ht="22.5" x14ac:dyDescent="0.25">
      <c r="A2" s="34" t="s">
        <v>1</v>
      </c>
      <c r="B2" s="35"/>
      <c r="C2" s="35"/>
      <c r="D2" s="35"/>
      <c r="E2" s="36"/>
    </row>
    <row r="3" spans="1:5" ht="25.5" x14ac:dyDescent="0.25">
      <c r="A3" s="38" t="s">
        <v>0</v>
      </c>
      <c r="B3" s="39"/>
      <c r="C3" s="39"/>
      <c r="D3" s="39"/>
      <c r="E3" s="40"/>
    </row>
    <row r="4" spans="1:5" ht="18" x14ac:dyDescent="0.25">
      <c r="B4" s="1"/>
      <c r="C4" s="1"/>
      <c r="D4" s="1"/>
      <c r="E4" s="22"/>
    </row>
    <row r="5" spans="1:5" ht="18.75" thickBot="1" x14ac:dyDescent="0.3">
      <c r="A5" s="19" t="s">
        <v>2</v>
      </c>
      <c r="B5" s="21">
        <v>44243.708333333336</v>
      </c>
      <c r="C5" s="20"/>
      <c r="D5" s="1"/>
      <c r="E5" s="23"/>
    </row>
    <row r="6" spans="1:5" ht="18.75" thickBot="1" x14ac:dyDescent="0.3">
      <c r="A6" s="19" t="s">
        <v>3</v>
      </c>
      <c r="B6" s="21">
        <v>44244.25</v>
      </c>
      <c r="C6" s="20"/>
      <c r="D6" s="1"/>
      <c r="E6" s="23"/>
    </row>
    <row r="7" spans="1:5" ht="18" x14ac:dyDescent="0.25">
      <c r="B7" s="1"/>
      <c r="C7" s="1"/>
      <c r="D7" s="1"/>
      <c r="E7" s="25"/>
    </row>
    <row r="8" spans="1:5" ht="18" x14ac:dyDescent="0.25">
      <c r="A8" s="37" t="s">
        <v>4</v>
      </c>
      <c r="B8" s="37"/>
      <c r="C8" s="37"/>
      <c r="D8" s="37"/>
      <c r="E8" s="37"/>
    </row>
    <row r="9" spans="1:5" ht="18" x14ac:dyDescent="0.25">
      <c r="A9" s="2" t="s">
        <v>5</v>
      </c>
      <c r="B9" s="2" t="s">
        <v>6</v>
      </c>
      <c r="C9" s="3" t="s">
        <v>7</v>
      </c>
      <c r="D9" s="24" t="s">
        <v>8</v>
      </c>
      <c r="E9" s="26" t="s">
        <v>9</v>
      </c>
    </row>
    <row r="10" spans="1:5" ht="18" x14ac:dyDescent="0.25">
      <c r="A10" s="4" t="e">
        <f>VLOOKUP(B10,'[1]LISTADO ATM'!$A$2:$C$817,3,0)</f>
        <v>#N/A</v>
      </c>
      <c r="B10" s="4"/>
      <c r="C10" s="10" t="e">
        <f>VLOOKUP(B10,'[1]LISTADO ATM'!$A$2:$B$816,2,0)</f>
        <v>#N/A</v>
      </c>
      <c r="D10" s="16" t="s">
        <v>16</v>
      </c>
      <c r="E10" s="14"/>
    </row>
    <row r="11" spans="1:5" ht="18.75" thickBot="1" x14ac:dyDescent="0.3">
      <c r="A11" s="7" t="s">
        <v>12</v>
      </c>
      <c r="B11" s="15">
        <f>COUNT(B10:B10)</f>
        <v>0</v>
      </c>
      <c r="C11" s="41"/>
      <c r="D11" s="42"/>
      <c r="E11" s="43"/>
    </row>
    <row r="12" spans="1:5" ht="15.75" thickBot="1" x14ac:dyDescent="0.3">
      <c r="E12" s="9"/>
    </row>
    <row r="13" spans="1:5" ht="18.75" thickBot="1" x14ac:dyDescent="0.3">
      <c r="A13" s="31" t="s">
        <v>10</v>
      </c>
      <c r="B13" s="32"/>
      <c r="C13" s="32"/>
      <c r="D13" s="32"/>
      <c r="E13" s="33"/>
    </row>
    <row r="14" spans="1:5" ht="18" x14ac:dyDescent="0.25">
      <c r="A14" s="2" t="s">
        <v>5</v>
      </c>
      <c r="B14" s="2" t="s">
        <v>6</v>
      </c>
      <c r="C14" s="3" t="s">
        <v>7</v>
      </c>
      <c r="D14" s="3" t="s">
        <v>8</v>
      </c>
      <c r="E14" s="3" t="s">
        <v>9</v>
      </c>
    </row>
    <row r="15" spans="1:5" ht="18" x14ac:dyDescent="0.25">
      <c r="A15" s="4" t="str">
        <f>VLOOKUP(B15,'[1]LISTADO ATM'!$A$2:$C$817,3,0)</f>
        <v>SUR</v>
      </c>
      <c r="B15" s="4">
        <v>767</v>
      </c>
      <c r="C15" s="10" t="str">
        <f>VLOOKUP(B15,'[1]LISTADO ATM'!$A$2:$B$816,2,0)</f>
        <v xml:space="preserve">ATM S/M Diverso (Azua) </v>
      </c>
      <c r="D15" s="11" t="s">
        <v>11</v>
      </c>
      <c r="E15" s="14">
        <v>335792112</v>
      </c>
    </row>
    <row r="16" spans="1:5" ht="18" x14ac:dyDescent="0.25">
      <c r="A16" s="4" t="str">
        <f>VLOOKUP(B16,'[1]LISTADO ATM'!$A$2:$C$817,3,0)</f>
        <v>ESTE</v>
      </c>
      <c r="B16" s="4">
        <v>429</v>
      </c>
      <c r="C16" s="10" t="str">
        <f>VLOOKUP(B16,'[1]LISTADO ATM'!$A$2:$B$816,2,0)</f>
        <v xml:space="preserve">ATM Oficina Jumbo La Romana </v>
      </c>
      <c r="D16" s="11" t="s">
        <v>11</v>
      </c>
      <c r="E16" s="14">
        <v>335793438</v>
      </c>
    </row>
    <row r="17" spans="1:5" ht="18" x14ac:dyDescent="0.25">
      <c r="A17" s="10" t="str">
        <f>VLOOKUP(B17,'[1]LISTADO ATM'!$A$2:$C$817,3,0)</f>
        <v>NORTE</v>
      </c>
      <c r="B17" s="4">
        <v>283</v>
      </c>
      <c r="C17" s="10" t="str">
        <f>VLOOKUP(B17,'[1]LISTADO ATM'!$A$2:$B$816,2,0)</f>
        <v xml:space="preserve">ATM Oficina Nibaje </v>
      </c>
      <c r="D17" s="11" t="s">
        <v>11</v>
      </c>
      <c r="E17" s="14">
        <v>335793610</v>
      </c>
    </row>
    <row r="18" spans="1:5" ht="18" x14ac:dyDescent="0.25">
      <c r="A18" s="10" t="str">
        <f>VLOOKUP(B18,'[1]LISTADO ATM'!$A$2:$C$817,3,0)</f>
        <v>NORTE</v>
      </c>
      <c r="B18" s="4">
        <v>716</v>
      </c>
      <c r="C18" s="10" t="str">
        <f>VLOOKUP(B18,'[1]LISTADO ATM'!$A$2:$B$816,2,0)</f>
        <v xml:space="preserve">ATM Oficina Zona Franca (Santiago) </v>
      </c>
      <c r="D18" s="11" t="s">
        <v>11</v>
      </c>
      <c r="E18" s="14">
        <v>335793689</v>
      </c>
    </row>
    <row r="19" spans="1:5" ht="18" x14ac:dyDescent="0.25">
      <c r="A19" s="10" t="str">
        <f>VLOOKUP(B19,'[1]LISTADO ATM'!$A$2:$C$817,3,0)</f>
        <v>SUR</v>
      </c>
      <c r="B19" s="4">
        <v>249</v>
      </c>
      <c r="C19" s="10" t="str">
        <f>VLOOKUP(B19,'[1]LISTADO ATM'!$A$2:$B$816,2,0)</f>
        <v xml:space="preserve">ATM Banco Agrícola Neiba </v>
      </c>
      <c r="D19" s="11" t="s">
        <v>11</v>
      </c>
      <c r="E19" s="14">
        <v>335793836</v>
      </c>
    </row>
    <row r="20" spans="1:5" ht="18" x14ac:dyDescent="0.25">
      <c r="A20" s="10" t="str">
        <f>VLOOKUP(B20,'[1]LISTADO ATM'!$A$2:$C$817,3,0)</f>
        <v>DISTRITO NACIONAL</v>
      </c>
      <c r="B20" s="4">
        <v>813</v>
      </c>
      <c r="C20" s="10" t="str">
        <f>VLOOKUP(B20,'[1]LISTADO ATM'!$A$2:$B$816,2,0)</f>
        <v>ATM Occidental Mall</v>
      </c>
      <c r="D20" s="11" t="s">
        <v>11</v>
      </c>
      <c r="E20" s="14">
        <v>335793852</v>
      </c>
    </row>
    <row r="21" spans="1:5" ht="18" x14ac:dyDescent="0.25">
      <c r="A21" s="10" t="str">
        <f>VLOOKUP(B21,'[1]LISTADO ATM'!$A$2:$C$817,3,0)</f>
        <v>NORTE</v>
      </c>
      <c r="B21" s="4">
        <v>837</v>
      </c>
      <c r="C21" s="10" t="str">
        <f>VLOOKUP(B21,'[1]LISTADO ATM'!$A$2:$B$816,2,0)</f>
        <v>ATM Estación Next Canabacoa</v>
      </c>
      <c r="D21" s="11" t="s">
        <v>11</v>
      </c>
      <c r="E21" s="14">
        <v>335793854</v>
      </c>
    </row>
    <row r="22" spans="1:5" ht="18" x14ac:dyDescent="0.25">
      <c r="A22" s="10" t="str">
        <f>VLOOKUP(B22,'[1]LISTADO ATM'!$A$2:$C$817,3,0)</f>
        <v>DISTRITO NACIONAL</v>
      </c>
      <c r="B22" s="4">
        <v>908</v>
      </c>
      <c r="C22" s="10" t="str">
        <f>VLOOKUP(B22,'[1]LISTADO ATM'!$A$2:$B$816,2,0)</f>
        <v xml:space="preserve">ATM Oficina Plaza Botánika </v>
      </c>
      <c r="D22" s="11" t="s">
        <v>11</v>
      </c>
      <c r="E22" s="14">
        <v>335793992</v>
      </c>
    </row>
    <row r="23" spans="1:5" ht="18" x14ac:dyDescent="0.25">
      <c r="A23" s="10" t="str">
        <f>VLOOKUP(B23,'[1]LISTADO ATM'!$A$2:$C$817,3,0)</f>
        <v>SUR</v>
      </c>
      <c r="B23" s="4">
        <v>301</v>
      </c>
      <c r="C23" s="10" t="str">
        <f>VLOOKUP(B23,'[1]LISTADO ATM'!$A$2:$B$816,2,0)</f>
        <v xml:space="preserve">ATM UNP Alfa y Omega (Barahona) </v>
      </c>
      <c r="D23" s="11" t="s">
        <v>11</v>
      </c>
      <c r="E23" s="14">
        <v>335794070</v>
      </c>
    </row>
    <row r="24" spans="1:5" ht="18" x14ac:dyDescent="0.25">
      <c r="A24" s="10" t="str">
        <f>VLOOKUP(B24,'[1]LISTADO ATM'!$A$2:$C$817,3,0)</f>
        <v>DISTRITO NACIONAL</v>
      </c>
      <c r="B24" s="4">
        <v>648</v>
      </c>
      <c r="C24" s="10" t="str">
        <f>VLOOKUP(B24,'[1]LISTADO ATM'!$A$2:$B$816,2,0)</f>
        <v xml:space="preserve">ATM Hermandad de Pensionados </v>
      </c>
      <c r="D24" s="11" t="s">
        <v>11</v>
      </c>
      <c r="E24" s="14">
        <v>335793938</v>
      </c>
    </row>
    <row r="25" spans="1:5" ht="18" x14ac:dyDescent="0.25">
      <c r="A25" s="10" t="str">
        <f>VLOOKUP(B25,'[1]LISTADO ATM'!$A$2:$C$817,3,0)</f>
        <v>DISTRITO NACIONAL</v>
      </c>
      <c r="B25" s="4">
        <v>734</v>
      </c>
      <c r="C25" s="10" t="str">
        <f>VLOOKUP(B25,'[1]LISTADO ATM'!$A$2:$B$816,2,0)</f>
        <v xml:space="preserve">ATM Oficina Independencia I </v>
      </c>
      <c r="D25" s="11" t="s">
        <v>11</v>
      </c>
      <c r="E25" s="14">
        <v>335794484</v>
      </c>
    </row>
    <row r="26" spans="1:5" ht="18" x14ac:dyDescent="0.25">
      <c r="A26" s="10" t="str">
        <f>VLOOKUP(B26,'[1]LISTADO ATM'!$A$2:$C$817,3,0)</f>
        <v>DISTRITO NACIONAL</v>
      </c>
      <c r="B26" s="4">
        <v>160</v>
      </c>
      <c r="C26" s="10" t="str">
        <f>VLOOKUP(B26,'[1]LISTADO ATM'!$A$2:$B$816,2,0)</f>
        <v xml:space="preserve">ATM Oficina Herrera </v>
      </c>
      <c r="D26" s="11" t="s">
        <v>11</v>
      </c>
      <c r="E26" s="14">
        <v>335794486</v>
      </c>
    </row>
    <row r="27" spans="1:5" ht="18" x14ac:dyDescent="0.25">
      <c r="A27" s="10" t="str">
        <f>VLOOKUP(B27,'[1]LISTADO ATM'!$A$2:$C$817,3,0)</f>
        <v>NORTE</v>
      </c>
      <c r="B27" s="4">
        <v>151</v>
      </c>
      <c r="C27" s="10" t="str">
        <f>VLOOKUP(B27,'[1]LISTADO ATM'!$A$2:$B$816,2,0)</f>
        <v xml:space="preserve">ATM Oficina Nagua </v>
      </c>
      <c r="D27" s="11" t="s">
        <v>11</v>
      </c>
      <c r="E27" s="14">
        <v>335794489</v>
      </c>
    </row>
    <row r="28" spans="1:5" ht="18" x14ac:dyDescent="0.25">
      <c r="A28" s="10" t="str">
        <f>VLOOKUP(B28,'[1]LISTADO ATM'!$A$2:$C$817,3,0)</f>
        <v>NORTE</v>
      </c>
      <c r="B28" s="4">
        <v>396</v>
      </c>
      <c r="C28" s="10" t="str">
        <f>VLOOKUP(B28,'[1]LISTADO ATM'!$A$2:$B$816,2,0)</f>
        <v xml:space="preserve">ATM Oficina Plaza Ulloa (La Fuente) </v>
      </c>
      <c r="D28" s="11" t="s">
        <v>11</v>
      </c>
      <c r="E28" s="14">
        <v>335794490</v>
      </c>
    </row>
    <row r="29" spans="1:5" ht="18.75" thickBot="1" x14ac:dyDescent="0.3">
      <c r="A29" s="12" t="s">
        <v>12</v>
      </c>
      <c r="B29" s="15">
        <f>COUNT(B15:B28)</f>
        <v>14</v>
      </c>
      <c r="C29" s="13"/>
      <c r="D29" s="13"/>
      <c r="E29" s="13"/>
    </row>
    <row r="30" spans="1:5" ht="15.75" thickBot="1" x14ac:dyDescent="0.3">
      <c r="E30" s="9"/>
    </row>
    <row r="31" spans="1:5" ht="18.75" thickBot="1" x14ac:dyDescent="0.3">
      <c r="A31" s="31" t="s">
        <v>13</v>
      </c>
      <c r="B31" s="32"/>
      <c r="C31" s="32"/>
      <c r="D31" s="32"/>
      <c r="E31" s="33"/>
    </row>
    <row r="32" spans="1:5" ht="18" x14ac:dyDescent="0.25">
      <c r="A32" s="2" t="s">
        <v>5</v>
      </c>
      <c r="B32" s="3" t="s">
        <v>6</v>
      </c>
      <c r="C32" s="3" t="s">
        <v>7</v>
      </c>
      <c r="D32" s="3" t="s">
        <v>8</v>
      </c>
      <c r="E32" s="3" t="s">
        <v>9</v>
      </c>
    </row>
    <row r="33" spans="1:5" ht="18" x14ac:dyDescent="0.25">
      <c r="A33" s="10" t="str">
        <f>VLOOKUP(B33,'[1]LISTADO ATM'!$A$2:$C$817,3,0)</f>
        <v>DISTRITO NACIONAL</v>
      </c>
      <c r="B33" s="4">
        <v>719</v>
      </c>
      <c r="C33" s="10" t="str">
        <f>VLOOKUP(B33,'[1]LISTADO ATM'!$A$2:$B$816,2,0)</f>
        <v xml:space="preserve">ATM Ayuntamiento Municipal San Luís </v>
      </c>
      <c r="D33" s="17" t="s">
        <v>17</v>
      </c>
      <c r="E33" s="14">
        <v>335793078</v>
      </c>
    </row>
    <row r="34" spans="1:5" ht="18" x14ac:dyDescent="0.25">
      <c r="A34" s="10" t="str">
        <f>VLOOKUP(B34,'[1]LISTADO ATM'!$A$2:$C$817,3,0)</f>
        <v>DISTRITO NACIONAL</v>
      </c>
      <c r="B34" s="4">
        <v>755</v>
      </c>
      <c r="C34" s="10" t="str">
        <f>VLOOKUP(B34,'[1]LISTADO ATM'!$A$2:$B$816,2,0)</f>
        <v xml:space="preserve">ATM Oficina Galería del Este (Plaza) </v>
      </c>
      <c r="D34" s="17" t="s">
        <v>17</v>
      </c>
      <c r="E34" s="14">
        <v>335793665</v>
      </c>
    </row>
    <row r="35" spans="1:5" ht="18" x14ac:dyDescent="0.25">
      <c r="A35" s="10" t="str">
        <f>VLOOKUP(B35,'[1]LISTADO ATM'!$A$2:$C$817,3,0)</f>
        <v>DISTRITO NACIONAL</v>
      </c>
      <c r="B35" s="4">
        <v>535</v>
      </c>
      <c r="C35" s="10" t="str">
        <f>VLOOKUP(B35,'[1]LISTADO ATM'!$A$2:$B$816,2,0)</f>
        <v xml:space="preserve">ATM Autoservicio Torre III </v>
      </c>
      <c r="D35" s="17" t="s">
        <v>17</v>
      </c>
      <c r="E35" s="14">
        <v>335793805</v>
      </c>
    </row>
    <row r="36" spans="1:5" ht="18" x14ac:dyDescent="0.25">
      <c r="A36" s="10" t="str">
        <f>VLOOKUP(B36,'[1]LISTADO ATM'!$A$2:$C$817,3,0)</f>
        <v>DISTRITO NACIONAL</v>
      </c>
      <c r="B36" s="4">
        <v>911</v>
      </c>
      <c r="C36" s="10" t="str">
        <f>VLOOKUP(B36,'[1]LISTADO ATM'!$A$2:$B$816,2,0)</f>
        <v xml:space="preserve">ATM Oficina Venezuela II </v>
      </c>
      <c r="D36" s="17" t="s">
        <v>17</v>
      </c>
      <c r="E36" s="14">
        <v>335794483</v>
      </c>
    </row>
    <row r="37" spans="1:5" ht="18" x14ac:dyDescent="0.25">
      <c r="A37" s="10" t="str">
        <f>VLOOKUP(B37,'[1]LISTADO ATM'!$A$2:$C$817,3,0)</f>
        <v>NORTE</v>
      </c>
      <c r="B37" s="4">
        <v>752</v>
      </c>
      <c r="C37" s="10" t="str">
        <f>VLOOKUP(B37,'[1]LISTADO ATM'!$A$2:$B$816,2,0)</f>
        <v xml:space="preserve">ATM UNP Las Carolinas (La Vega) </v>
      </c>
      <c r="D37" s="17" t="s">
        <v>17</v>
      </c>
      <c r="E37" s="14">
        <v>335794485</v>
      </c>
    </row>
    <row r="38" spans="1:5" ht="18" x14ac:dyDescent="0.25">
      <c r="A38" s="10" t="str">
        <f>VLOOKUP(B38,'[1]LISTADO ATM'!$A$2:$C$817,3,0)</f>
        <v>DISTRITO NACIONAL</v>
      </c>
      <c r="B38" s="4">
        <v>300</v>
      </c>
      <c r="C38" s="10" t="str">
        <f>VLOOKUP(B38,'[1]LISTADO ATM'!$A$2:$B$816,2,0)</f>
        <v xml:space="preserve">ATM S/M Aprezio Los Guaricanos </v>
      </c>
      <c r="D38" s="17" t="s">
        <v>17</v>
      </c>
      <c r="E38" s="14">
        <v>335794487</v>
      </c>
    </row>
    <row r="39" spans="1:5" ht="18" x14ac:dyDescent="0.25">
      <c r="A39" s="10" t="str">
        <f>VLOOKUP(B39,'[1]LISTADO ATM'!$A$2:$C$817,3,0)</f>
        <v>DISTRITO NACIONAL</v>
      </c>
      <c r="B39" s="4">
        <v>194</v>
      </c>
      <c r="C39" s="10" t="str">
        <f>VLOOKUP(B39,'[1]LISTADO ATM'!$A$2:$B$816,2,0)</f>
        <v xml:space="preserve">ATM UNP Pantoja </v>
      </c>
      <c r="D39" s="17" t="s">
        <v>17</v>
      </c>
      <c r="E39" s="14">
        <v>335794488</v>
      </c>
    </row>
    <row r="40" spans="1:5" ht="18.75" thickBot="1" x14ac:dyDescent="0.3">
      <c r="A40" s="7" t="s">
        <v>12</v>
      </c>
      <c r="B40" s="15">
        <f>COUNT(B33:B39)</f>
        <v>7</v>
      </c>
      <c r="C40" s="13"/>
      <c r="D40" s="5"/>
      <c r="E40" s="6"/>
    </row>
    <row r="41" spans="1:5" ht="15.75" thickBot="1" x14ac:dyDescent="0.3">
      <c r="E41" s="9"/>
    </row>
    <row r="42" spans="1:5" ht="18.75" thickBot="1" x14ac:dyDescent="0.3">
      <c r="A42" s="27" t="s">
        <v>14</v>
      </c>
      <c r="B42" s="28"/>
      <c r="E42" s="9"/>
    </row>
    <row r="43" spans="1:5" ht="18.75" thickBot="1" x14ac:dyDescent="0.3">
      <c r="A43" s="29">
        <f>+B29+B40</f>
        <v>21</v>
      </c>
      <c r="B43" s="30"/>
      <c r="E43" s="9"/>
    </row>
    <row r="44" spans="1:5" ht="15.75" thickBot="1" x14ac:dyDescent="0.3">
      <c r="E44" s="9"/>
    </row>
    <row r="45" spans="1:5" ht="18.75" thickBot="1" x14ac:dyDescent="0.3">
      <c r="A45" s="31" t="s">
        <v>15</v>
      </c>
      <c r="B45" s="32"/>
      <c r="C45" s="32"/>
      <c r="D45" s="32"/>
      <c r="E45" s="33"/>
    </row>
    <row r="46" spans="1:5" ht="18" x14ac:dyDescent="0.25">
      <c r="A46" s="18" t="s">
        <v>5</v>
      </c>
      <c r="B46" s="18" t="s">
        <v>6</v>
      </c>
      <c r="C46" s="8" t="s">
        <v>7</v>
      </c>
      <c r="D46" s="46" t="s">
        <v>8</v>
      </c>
      <c r="E46" s="47"/>
    </row>
    <row r="47" spans="1:5" ht="18" x14ac:dyDescent="0.25">
      <c r="A47" s="4" t="str">
        <f>VLOOKUP(B47,'[1]LISTADO ATM'!$A$2:$C$817,3,0)</f>
        <v>DISTRITO NACIONAL</v>
      </c>
      <c r="B47" s="4">
        <v>743</v>
      </c>
      <c r="C47" s="10" t="str">
        <f>VLOOKUP(B47,'[1]LISTADO ATM'!$A$2:$B$816,2,0)</f>
        <v xml:space="preserve">ATM Oficina Los Frailes </v>
      </c>
      <c r="D47" s="44" t="s">
        <v>18</v>
      </c>
      <c r="E47" s="45"/>
    </row>
    <row r="48" spans="1:5" ht="18" x14ac:dyDescent="0.25">
      <c r="A48" s="4" t="str">
        <f>VLOOKUP(B48,'[1]LISTADO ATM'!$A$2:$C$817,3,0)</f>
        <v>SUR</v>
      </c>
      <c r="B48" s="4">
        <v>829</v>
      </c>
      <c r="C48" s="10" t="str">
        <f>VLOOKUP(B48,'[1]LISTADO ATM'!$A$2:$B$816,2,0)</f>
        <v xml:space="preserve">ATM UNP Multicentro Sirena Baní </v>
      </c>
      <c r="D48" s="44" t="s">
        <v>18</v>
      </c>
      <c r="E48" s="45"/>
    </row>
    <row r="49" spans="1:5" ht="18" x14ac:dyDescent="0.25">
      <c r="A49" s="4" t="str">
        <f>VLOOKUP(B49,'[1]LISTADO ATM'!$A$2:$C$817,3,0)</f>
        <v>NORTE</v>
      </c>
      <c r="B49" s="4">
        <v>862</v>
      </c>
      <c r="C49" s="10" t="str">
        <f>VLOOKUP(B49,'[1]LISTADO ATM'!$A$2:$B$816,2,0)</f>
        <v xml:space="preserve">ATM S/M Doble A (Sabaneta) </v>
      </c>
      <c r="D49" s="44" t="s">
        <v>18</v>
      </c>
      <c r="E49" s="45"/>
    </row>
    <row r="50" spans="1:5" ht="18" x14ac:dyDescent="0.25">
      <c r="A50" s="4" t="str">
        <f>VLOOKUP(B50,'[1]LISTADO ATM'!$A$2:$C$817,3,0)</f>
        <v>NORTE</v>
      </c>
      <c r="B50" s="4">
        <v>304</v>
      </c>
      <c r="C50" s="10" t="str">
        <f>VLOOKUP(B50,'[1]LISTADO ATM'!$A$2:$B$816,2,0)</f>
        <v xml:space="preserve">ATM Multicentro La Sirena Estrella Sadhala </v>
      </c>
      <c r="D50" s="44" t="s">
        <v>18</v>
      </c>
      <c r="E50" s="45"/>
    </row>
    <row r="51" spans="1:5" ht="18" x14ac:dyDescent="0.25">
      <c r="A51" s="4" t="str">
        <f>VLOOKUP(B51,'[1]LISTADO ATM'!$A$2:$C$817,3,0)</f>
        <v>DISTRITO NACIONAL</v>
      </c>
      <c r="B51" s="4">
        <v>678</v>
      </c>
      <c r="C51" s="10" t="str">
        <f>VLOOKUP(B51,'[1]LISTADO ATM'!$A$2:$B$816,2,0)</f>
        <v>ATM Eco Petroleo San Isidro</v>
      </c>
      <c r="D51" s="44" t="s">
        <v>18</v>
      </c>
      <c r="E51" s="45"/>
    </row>
    <row r="52" spans="1:5" ht="18" x14ac:dyDescent="0.25">
      <c r="A52" s="4" t="str">
        <f>VLOOKUP(B52,'[1]LISTADO ATM'!$A$2:$C$817,3,0)</f>
        <v>NORTE</v>
      </c>
      <c r="B52" s="4">
        <v>732</v>
      </c>
      <c r="C52" s="10" t="str">
        <f>VLOOKUP(B52,'[1]LISTADO ATM'!$A$2:$B$816,2,0)</f>
        <v xml:space="preserve">ATM Molino del Valle (Santiago) </v>
      </c>
      <c r="D52" s="44" t="s">
        <v>18</v>
      </c>
      <c r="E52" s="45"/>
    </row>
    <row r="53" spans="1:5" ht="18.75" thickBot="1" x14ac:dyDescent="0.3">
      <c r="A53" s="7" t="s">
        <v>12</v>
      </c>
      <c r="B53" s="15">
        <f>COUNT(B47:B52)</f>
        <v>6</v>
      </c>
      <c r="C53" s="13"/>
      <c r="D53" s="41"/>
      <c r="E53" s="43"/>
    </row>
  </sheetData>
  <mergeCells count="18">
    <mergeCell ref="D53:E53"/>
    <mergeCell ref="D48:E48"/>
    <mergeCell ref="D49:E49"/>
    <mergeCell ref="D50:E50"/>
    <mergeCell ref="D51:E51"/>
    <mergeCell ref="D52:E52"/>
    <mergeCell ref="A42:B42"/>
    <mergeCell ref="A43:B43"/>
    <mergeCell ref="A45:E45"/>
    <mergeCell ref="D46:E46"/>
    <mergeCell ref="D47:E47"/>
    <mergeCell ref="A1:E1"/>
    <mergeCell ref="A8:E8"/>
    <mergeCell ref="A2:E2"/>
    <mergeCell ref="A3:E3"/>
    <mergeCell ref="C11:E11"/>
    <mergeCell ref="A13:E13"/>
    <mergeCell ref="A31:E31"/>
  </mergeCells>
  <phoneticPr fontId="1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Carlos Alexis Ballast Piña</cp:lastModifiedBy>
  <dcterms:created xsi:type="dcterms:W3CDTF">2020-12-19T20:17:28Z</dcterms:created>
  <dcterms:modified xsi:type="dcterms:W3CDTF">2021-02-17T09:57:19Z</dcterms:modified>
</cp:coreProperties>
</file>