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Febrero\19\"/>
    </mc:Choice>
  </mc:AlternateContent>
  <bookViews>
    <workbookView xWindow="15240" yWindow="-120" windowWidth="24240" windowHeight="13140"/>
  </bookViews>
  <sheets>
    <sheet name="Hoja1" sheetId="1" r:id="rId1"/>
  </sheets>
  <externalReferences>
    <externalReference r:id="rId2"/>
  </externalReferenc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1" i="1" l="1"/>
  <c r="C40" i="1"/>
  <c r="A40" i="1"/>
  <c r="C39" i="1"/>
  <c r="A39" i="1"/>
  <c r="C38" i="1"/>
  <c r="A38" i="1"/>
  <c r="C37" i="1"/>
  <c r="A37" i="1"/>
  <c r="A33" i="1"/>
  <c r="B30" i="1"/>
  <c r="B30" i="1" a="1"/>
  <c r="C29" i="1"/>
  <c r="A29" i="1"/>
  <c r="C28" i="1"/>
  <c r="A28" i="1"/>
  <c r="C27" i="1"/>
  <c r="A27" i="1"/>
  <c r="B23" i="1"/>
  <c r="C22" i="1"/>
  <c r="A22" i="1"/>
  <c r="C21" i="1"/>
  <c r="A21" i="1"/>
  <c r="C20" i="1"/>
  <c r="A20" i="1"/>
  <c r="C19" i="1"/>
  <c r="A19" i="1"/>
  <c r="C18" i="1"/>
  <c r="A18" i="1"/>
  <c r="C17" i="1"/>
  <c r="A17" i="1"/>
  <c r="C16" i="1"/>
  <c r="A16" i="1"/>
  <c r="B12" i="1"/>
  <c r="C11" i="1"/>
  <c r="A11" i="1"/>
</calcChain>
</file>

<file path=xl/sharedStrings.xml><?xml version="1.0" encoding="utf-8"?>
<sst xmlns="http://schemas.openxmlformats.org/spreadsheetml/2006/main" count="50" uniqueCount="25">
  <si>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</si>
  <si>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</si>
  <si>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</si>
  <si>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</si>
  <si>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</si>
  <si>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</si>
  <si>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</si>
  <si>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</si>
  <si>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</si>
  <si>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</si>
  <si>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</si>
  <si>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</si>
  <si>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</si>
  <si>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 xml:space="preserve">FUERA DE SERVICIO CON FALLAS y GAVETAS VACIAS </t>
  </si>
  <si>
    <t>TOTAL DE CAJEROS REPORTADOS</t>
  </si>
  <si>
    <t>EN OBSERVACION / CON FALLAS y GAVETAS VACIAS (CON GAVETAS DISPONIBLES)</t>
  </si>
  <si>
    <t>Abastecido</t>
  </si>
  <si>
    <t>Gavetas Vacías + Gavetas Fallando</t>
  </si>
  <si>
    <t xml:space="preserve">3 Gavetas Vacías  </t>
  </si>
  <si>
    <t>335796795 </t>
  </si>
  <si>
    <t>335796740 </t>
  </si>
  <si>
    <t>335797068 </t>
  </si>
  <si>
    <t xml:space="preserve">4 Gavetas Vacías  </t>
  </si>
  <si>
    <t xml:space="preserve">5 Gavetas Vacías  </t>
  </si>
  <si>
    <t xml:space="preserve">6 Gavetas Vacías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</si>
</sst>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10" fillId="9" borderId="11" xfId="0" applyFont="1" applyFill="1" applyBorder="1" applyAlignment="1">
      <alignment horizontal="center" vertical="center" wrapText="1"/>
    </xf>
    <xf numFmtId="0" fontId="10" fillId="9" borderId="10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7" fillId="10" borderId="19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6" fillId="6" borderId="9" xfId="0" applyNumberFormat="1" applyFont="1" applyFill="1" applyBorder="1" applyAlignment="1">
      <alignment horizontal="center" vertical="center"/>
    </xf>
    <xf numFmtId="0" fontId="9" fillId="8" borderId="20" xfId="0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22" fontId="4" fillId="0" borderId="9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"/>
  <sheetViews>
    <sheetView tabSelected="1" zoomScale="90" zoomScaleNormal="90" workbookViewId="0">
      <selection activeCell="A4" sqref="A4:E4"/>
    </sheetView>
  </sheetViews>
  <sheetFormatPr baseColWidth="10" defaultColWidth="52.7109375" defaultRowHeight="15" x14ac:dyDescent="0.25"/>
  <cols>
    <col min="1" max="1" width="25.5703125" bestFit="1" customWidth="1"/>
    <col min="2" max="2" width="17.140625" style="9" bestFit="1" customWidth="1"/>
    <col min="4" max="4" width="36.140625" bestFit="1" customWidth="1"/>
    <col min="5" max="5" width="11.85546875" bestFit="1" customWidth="1"/>
  </cols>
  <sheetData>
    <row r="2" spans="1:5" ht="22.5" x14ac:dyDescent="0.25">
      <c r="A2" s="30" t="s">
        <v>0</v>
      </c>
      <c r="B2" s="31"/>
      <c r="C2" s="31"/>
      <c r="D2" s="31"/>
      <c r="E2" s="32"/>
    </row>
    <row r="3" spans="1:5" ht="22.5" x14ac:dyDescent="0.25">
      <c r="A3" s="30" t="s">
        <v>1</v>
      </c>
      <c r="B3" s="31"/>
      <c r="C3" s="31"/>
      <c r="D3" s="31"/>
      <c r="E3" s="32"/>
    </row>
    <row r="4" spans="1:5" ht="25.5" x14ac:dyDescent="0.25">
      <c r="A4" s="33" t="s">
        <v>0</v>
      </c>
      <c r="B4" s="34"/>
      <c r="C4" s="34"/>
      <c r="D4" s="34"/>
      <c r="E4" s="35"/>
    </row>
    <row r="5" spans="1:5" ht="18" x14ac:dyDescent="0.25">
      <c r="B5" s="1"/>
      <c r="C5" s="1"/>
      <c r="D5" s="1"/>
      <c r="E5" s="22"/>
    </row>
    <row r="6" spans="1:5" ht="18.75" thickBot="1" x14ac:dyDescent="0.3">
      <c r="A6" s="19" t="s">
        <v>2</v>
      </c>
      <c r="B6" s="21">
        <v>44245.708333333336</v>
      </c>
      <c r="C6" s="20"/>
      <c r="D6" s="1"/>
      <c r="E6" s="23"/>
    </row>
    <row r="7" spans="1:5" ht="18.75" thickBot="1" x14ac:dyDescent="0.3">
      <c r="A7" s="19" t="s">
        <v>3</v>
      </c>
      <c r="B7" s="21">
        <v>44246.25</v>
      </c>
      <c r="C7" s="20"/>
      <c r="D7" s="1"/>
      <c r="E7" s="23"/>
    </row>
    <row r="8" spans="1:5" ht="18" x14ac:dyDescent="0.25">
      <c r="B8" s="1"/>
      <c r="C8" s="1"/>
      <c r="D8" s="1"/>
      <c r="E8" s="25"/>
    </row>
    <row r="9" spans="1:5" ht="18" x14ac:dyDescent="0.25">
      <c r="A9" s="36" t="s">
        <v>4</v>
      </c>
      <c r="B9" s="36"/>
      <c r="C9" s="36"/>
      <c r="D9" s="36"/>
      <c r="E9" s="36"/>
    </row>
    <row r="10" spans="1:5" ht="18" x14ac:dyDescent="0.25">
      <c r="A10" s="2" t="s">
        <v>5</v>
      </c>
      <c r="B10" s="2" t="s">
        <v>6</v>
      </c>
      <c r="C10" s="3" t="s">
        <v>7</v>
      </c>
      <c r="D10" s="24" t="s">
        <v>8</v>
      </c>
      <c r="E10" s="26" t="s">
        <v>9</v>
      </c>
    </row>
    <row r="11" spans="1:5" ht="18" x14ac:dyDescent="0.25">
      <c r="A11" s="10" t="e">
        <f>VLOOKUP(B11,'[1]LISTADO ATM'!$A$2:$C$817,3,0)</f>
        <v>#N/A</v>
      </c>
      <c r="B11" s="4"/>
      <c r="C11" s="10" t="e">
        <f>VLOOKUP(B11,'[1]LISTADO ATM'!$A$2:$B$816,2,0)</f>
        <v>#N/A</v>
      </c>
      <c r="D11" s="16" t="s">
        <v>16</v>
      </c>
      <c r="E11" s="14"/>
    </row>
    <row r="12" spans="1:5" ht="18.75" thickBot="1" x14ac:dyDescent="0.3">
      <c r="A12" s="7" t="s">
        <v>12</v>
      </c>
      <c r="B12" s="15">
        <f>COUNT(B11:B11)</f>
        <v>0</v>
      </c>
      <c r="C12" s="28"/>
      <c r="D12" s="48"/>
      <c r="E12" s="29"/>
    </row>
    <row r="13" spans="1:5" ht="15.75" thickBot="1" x14ac:dyDescent="0.3">
      <c r="E13" s="9"/>
    </row>
    <row r="14" spans="1:5" ht="18.75" thickBot="1" x14ac:dyDescent="0.3">
      <c r="A14" s="43" t="s">
        <v>10</v>
      </c>
      <c r="B14" s="44"/>
      <c r="C14" s="44"/>
      <c r="D14" s="44"/>
      <c r="E14" s="45"/>
    </row>
    <row r="15" spans="1:5" ht="18" x14ac:dyDescent="0.25">
      <c r="A15" s="2" t="s">
        <v>5</v>
      </c>
      <c r="B15" s="2" t="s">
        <v>6</v>
      </c>
      <c r="C15" s="3" t="s">
        <v>7</v>
      </c>
      <c r="D15" s="3" t="s">
        <v>8</v>
      </c>
      <c r="E15" s="3" t="s">
        <v>9</v>
      </c>
    </row>
    <row r="16" spans="1:5" ht="18" x14ac:dyDescent="0.25">
      <c r="A16" s="10" t="str">
        <f>VLOOKUP(B16,'[1]LISTADO ATM'!$A$2:$C$817,3,0)</f>
        <v>DISTRITO NACIONAL</v>
      </c>
      <c r="B16" s="4">
        <v>24</v>
      </c>
      <c r="C16" s="10" t="str">
        <f>VLOOKUP(B16,'[1]LISTADO ATM'!$A$2:$B$816,2,0)</f>
        <v xml:space="preserve">ATM Oficina Eusebio Manzueta </v>
      </c>
      <c r="D16" s="11" t="s">
        <v>11</v>
      </c>
      <c r="E16" s="14" t="s">
        <v>19</v>
      </c>
    </row>
    <row r="17" spans="1:5" ht="18" x14ac:dyDescent="0.25">
      <c r="A17" s="10" t="str">
        <f>VLOOKUP(B17,'[1]LISTADO ATM'!$A$2:$C$817,3,0)</f>
        <v>DISTRITO NACIONAL</v>
      </c>
      <c r="B17" s="4">
        <v>718</v>
      </c>
      <c r="C17" s="10" t="str">
        <f>VLOOKUP(B17,'[1]LISTADO ATM'!$A$2:$B$816,2,0)</f>
        <v xml:space="preserve">ATM Feria Ganadera </v>
      </c>
      <c r="D17" s="11" t="s">
        <v>11</v>
      </c>
      <c r="E17" s="14">
        <v>335797110</v>
      </c>
    </row>
    <row r="18" spans="1:5" ht="18" x14ac:dyDescent="0.25">
      <c r="A18" s="10" t="str">
        <f>VLOOKUP(B18,'[1]LISTADO ATM'!$A$2:$C$817,3,0)</f>
        <v>DISTRITO NACIONAL</v>
      </c>
      <c r="B18" s="4">
        <v>29</v>
      </c>
      <c r="C18" s="10" t="str">
        <f>VLOOKUP(B18,'[1]LISTADO ATM'!$A$2:$B$816,2,0)</f>
        <v xml:space="preserve">ATM AFP </v>
      </c>
      <c r="D18" s="11" t="s">
        <v>11</v>
      </c>
      <c r="E18" s="14">
        <v>335797054</v>
      </c>
    </row>
    <row r="19" spans="1:5" ht="18" x14ac:dyDescent="0.25">
      <c r="A19" s="10" t="str">
        <f>VLOOKUP(B19,'[1]LISTADO ATM'!$A$2:$C$817,3,0)</f>
        <v>DISTRITO NACIONAL</v>
      </c>
      <c r="B19" s="4">
        <v>387</v>
      </c>
      <c r="C19" s="10" t="str">
        <f>VLOOKUP(B19,'[1]LISTADO ATM'!$A$2:$B$816,2,0)</f>
        <v xml:space="preserve">ATM S/M La Cadena San Vicente de Paul </v>
      </c>
      <c r="D19" s="11" t="s">
        <v>11</v>
      </c>
      <c r="E19" s="14">
        <v>335797239</v>
      </c>
    </row>
    <row r="20" spans="1:5" ht="18" x14ac:dyDescent="0.25">
      <c r="A20" s="10" t="str">
        <f>VLOOKUP(B20,'[1]LISTADO ATM'!$A$2:$C$817,3,0)</f>
        <v>ESTE</v>
      </c>
      <c r="B20" s="4">
        <v>399</v>
      </c>
      <c r="C20" s="10" t="str">
        <f>VLOOKUP(B20,'[1]LISTADO ATM'!$A$2:$B$816,2,0)</f>
        <v xml:space="preserve">ATM Oficina La Romana II </v>
      </c>
      <c r="D20" s="11" t="s">
        <v>11</v>
      </c>
      <c r="E20" s="14">
        <v>335797240</v>
      </c>
    </row>
    <row r="21" spans="1:5" ht="18" x14ac:dyDescent="0.25">
      <c r="A21" s="10" t="str">
        <f>VLOOKUP(B21,'[1]LISTADO ATM'!$A$2:$C$817,3,0)</f>
        <v>SUR</v>
      </c>
      <c r="B21" s="4">
        <v>881</v>
      </c>
      <c r="C21" s="10" t="str">
        <f>VLOOKUP(B21,'[1]LISTADO ATM'!$A$2:$B$816,2,0)</f>
        <v xml:space="preserve">ATM UNP Yaguate (San Cristóbal) </v>
      </c>
      <c r="D21" s="11" t="s">
        <v>11</v>
      </c>
      <c r="E21" s="14">
        <v>335797241</v>
      </c>
    </row>
    <row r="22" spans="1:5" ht="18" x14ac:dyDescent="0.25">
      <c r="A22" s="10" t="str">
        <f>VLOOKUP(B22,'[1]LISTADO ATM'!$A$2:$C$817,3,0)</f>
        <v>SUR</v>
      </c>
      <c r="B22" s="4">
        <v>584</v>
      </c>
      <c r="C22" s="10" t="str">
        <f>VLOOKUP(B22,'[1]LISTADO ATM'!$A$2:$B$816,2,0)</f>
        <v xml:space="preserve">ATM Oficina San Cristóbal I </v>
      </c>
      <c r="D22" s="11" t="s">
        <v>11</v>
      </c>
      <c r="E22" s="14">
        <v>335797242</v>
      </c>
    </row>
    <row r="23" spans="1:5" ht="18.75" thickBot="1" x14ac:dyDescent="0.3">
      <c r="A23" s="12" t="s">
        <v>12</v>
      </c>
      <c r="B23" s="15">
        <f>COUNT(B16:B22)</f>
        <v>7</v>
      </c>
      <c r="C23" s="13"/>
      <c r="D23" s="13"/>
      <c r="E23" s="13"/>
    </row>
    <row r="24" spans="1:5" ht="15.75" thickBot="1" x14ac:dyDescent="0.3">
      <c r="E24" s="9"/>
    </row>
    <row r="25" spans="1:5" ht="18.75" thickBot="1" x14ac:dyDescent="0.3">
      <c r="A25" s="43" t="s">
        <v>13</v>
      </c>
      <c r="B25" s="44"/>
      <c r="C25" s="44"/>
      <c r="D25" s="44"/>
      <c r="E25" s="45"/>
    </row>
    <row r="26" spans="1:5" ht="18" x14ac:dyDescent="0.25">
      <c r="A26" s="2" t="s">
        <v>5</v>
      </c>
      <c r="B26" s="2" t="s">
        <v>6</v>
      </c>
      <c r="C26" s="3" t="s">
        <v>7</v>
      </c>
      <c r="D26" s="3" t="s">
        <v>8</v>
      </c>
      <c r="E26" s="3" t="s">
        <v>9</v>
      </c>
    </row>
    <row r="27" spans="1:5" ht="18" x14ac:dyDescent="0.25">
      <c r="A27" s="10" t="str">
        <f>VLOOKUP(B27,'[1]LISTADO ATM'!$A$2:$C$817,3,0)</f>
        <v>DISTRITO NACIONAL</v>
      </c>
      <c r="B27" s="4">
        <v>243</v>
      </c>
      <c r="C27" s="10" t="str">
        <f>VLOOKUP(B27,'[1]LISTADO ATM'!$A$2:$B$816,2,0)</f>
        <v xml:space="preserve">ATM Autoservicio Plaza Central  </v>
      </c>
      <c r="D27" s="17" t="s">
        <v>17</v>
      </c>
      <c r="E27" s="14" t="s">
        <v>20</v>
      </c>
    </row>
    <row r="28" spans="1:5" ht="18" x14ac:dyDescent="0.25">
      <c r="A28" s="10" t="str">
        <f>VLOOKUP(B28,'[1]LISTADO ATM'!$A$2:$C$817,3,0)</f>
        <v>SUR</v>
      </c>
      <c r="B28" s="4">
        <v>995</v>
      </c>
      <c r="C28" s="10" t="e">
        <f>VLOOKUP(B28,'[1]LISTADO ATM'!$A$2:$B$816,2,0)</f>
        <v>#N/A</v>
      </c>
      <c r="D28" s="17" t="s">
        <v>17</v>
      </c>
      <c r="E28" s="14">
        <v>335796817</v>
      </c>
    </row>
    <row r="29" spans="1:5" ht="18" x14ac:dyDescent="0.25">
      <c r="A29" s="10" t="str">
        <f>VLOOKUP(B29,'[1]LISTADO ATM'!$A$2:$C$817,3,0)</f>
        <v>DISTRITO NACIONAL</v>
      </c>
      <c r="B29" s="4">
        <v>152</v>
      </c>
      <c r="C29" s="10" t="str">
        <f>VLOOKUP(B29,'[1]LISTADO ATM'!$A$2:$B$816,2,0)</f>
        <v xml:space="preserve">ATM Kiosco Megacentro II </v>
      </c>
      <c r="D29" s="17" t="s">
        <v>17</v>
      </c>
      <c r="E29" s="14" t="s">
        <v>21</v>
      </c>
    </row>
    <row r="30" spans="1:5" ht="18.75" thickBot="1" x14ac:dyDescent="0.3">
      <c r="A30" s="7" t="s">
        <v>12</v>
      </c>
      <c r="B30" s="15">
        <f t="array" ref="B30">COUNT(B27:B29+B29)</f>
        <v>3</v>
      </c>
      <c r="C30" s="13"/>
      <c r="D30" s="5"/>
      <c r="E30" s="6"/>
    </row>
    <row r="31" spans="1:5" ht="15.75" thickBot="1" x14ac:dyDescent="0.3">
      <c r="E31" s="9"/>
    </row>
    <row r="32" spans="1:5" ht="18.75" thickBot="1" x14ac:dyDescent="0.3">
      <c r="A32" s="39" t="s">
        <v>14</v>
      </c>
      <c r="B32" s="40"/>
      <c r="E32" s="9"/>
    </row>
    <row r="33" spans="1:5" ht="18.75" thickBot="1" x14ac:dyDescent="0.3">
      <c r="A33" s="41">
        <f>+B23+B30</f>
        <v>10</v>
      </c>
      <c r="B33" s="42"/>
      <c r="E33" s="9"/>
    </row>
    <row r="34" spans="1:5" ht="15.75" thickBot="1" x14ac:dyDescent="0.3">
      <c r="E34" s="9"/>
    </row>
    <row r="35" spans="1:5" ht="18.75" thickBot="1" x14ac:dyDescent="0.3">
      <c r="A35" s="43" t="s">
        <v>15</v>
      </c>
      <c r="B35" s="44"/>
      <c r="C35" s="44"/>
      <c r="D35" s="44"/>
      <c r="E35" s="45"/>
    </row>
    <row r="36" spans="1:5" ht="18" x14ac:dyDescent="0.25">
      <c r="A36" s="18"/>
      <c r="B36" s="18" t="s">
        <v>6</v>
      </c>
      <c r="C36" s="8" t="s">
        <v>7</v>
      </c>
      <c r="D36" s="46" t="s">
        <v>8</v>
      </c>
      <c r="E36" s="47"/>
    </row>
    <row r="37" spans="1:5" ht="18" x14ac:dyDescent="0.25">
      <c r="A37" s="4" t="str">
        <f>VLOOKUP(B37,'[1]LISTADO ATM'!$A$2:$C$817,3,0)</f>
        <v>NORTE</v>
      </c>
      <c r="B37" s="4">
        <v>774</v>
      </c>
      <c r="C37" s="10" t="str">
        <f>VLOOKUP(B37,'[1]LISTADO ATM'!$A$2:$B$816,2,0)</f>
        <v xml:space="preserve">ATM Oficina Montecristi </v>
      </c>
      <c r="D37" s="37" t="s">
        <v>18</v>
      </c>
      <c r="E37" s="38"/>
    </row>
    <row r="38" spans="1:5" ht="18" x14ac:dyDescent="0.25">
      <c r="A38" s="4" t="str">
        <f>VLOOKUP(B38,'[1]LISTADO ATM'!$A$2:$C$817,3,0)</f>
        <v>SUR</v>
      </c>
      <c r="B38" s="4">
        <v>592</v>
      </c>
      <c r="C38" s="10" t="str">
        <f>VLOOKUP(B38,'[1]LISTADO ATM'!$A$2:$B$816,2,0)</f>
        <v xml:space="preserve">ATM Centro de Caja San Cristóbal I </v>
      </c>
      <c r="D38" s="37" t="s">
        <v>22</v>
      </c>
      <c r="E38" s="38"/>
    </row>
    <row r="39" spans="1:5" ht="18" x14ac:dyDescent="0.25">
      <c r="A39" s="4" t="str">
        <f>VLOOKUP(B39,'[1]LISTADO ATM'!$A$2:$C$817,3,0)</f>
        <v>DISTRITO NACIONAL</v>
      </c>
      <c r="B39" s="4">
        <v>784</v>
      </c>
      <c r="C39" s="10" t="str">
        <f>VLOOKUP(B39,'[1]LISTADO ATM'!$A$2:$B$816,2,0)</f>
        <v xml:space="preserve">ATM Tribunal Superior Electoral </v>
      </c>
      <c r="D39" s="37" t="s">
        <v>23</v>
      </c>
      <c r="E39" s="38"/>
    </row>
    <row r="40" spans="1:5" ht="18" x14ac:dyDescent="0.25">
      <c r="A40" s="4" t="str">
        <f>VLOOKUP(B40,'[1]LISTADO ATM'!$A$2:$C$817,3,0)</f>
        <v>NORTE</v>
      </c>
      <c r="B40" s="4">
        <v>809</v>
      </c>
      <c r="C40" s="10" t="str">
        <f>VLOOKUP(B40,'[1]LISTADO ATM'!$A$2:$B$816,2,0)</f>
        <v>ATM Yoma (Cotuí)</v>
      </c>
      <c r="D40" s="37" t="s">
        <v>24</v>
      </c>
      <c r="E40" s="38"/>
    </row>
    <row r="41" spans="1:5" ht="18.75" thickBot="1" x14ac:dyDescent="0.3">
      <c r="A41" s="7" t="s">
        <v>12</v>
      </c>
      <c r="B41" s="15">
        <f>COUNT(B37:B40)</f>
        <v>4</v>
      </c>
      <c r="C41" s="27"/>
      <c r="D41" s="28"/>
      <c r="E41" s="29"/>
    </row>
    <row r="42" spans="1:5" x14ac:dyDescent="0.25">
      <c r="B42"/>
    </row>
  </sheetData>
  <mergeCells count="16">
    <mergeCell ref="D41:E41"/>
    <mergeCell ref="A2:E2"/>
    <mergeCell ref="A3:E3"/>
    <mergeCell ref="A4:E4"/>
    <mergeCell ref="A9:E9"/>
    <mergeCell ref="D38:E38"/>
    <mergeCell ref="A32:B32"/>
    <mergeCell ref="A33:B33"/>
    <mergeCell ref="A35:E35"/>
    <mergeCell ref="D36:E36"/>
    <mergeCell ref="C12:E12"/>
    <mergeCell ref="A14:E14"/>
    <mergeCell ref="A25:E25"/>
    <mergeCell ref="D37:E37"/>
    <mergeCell ref="D39:E39"/>
    <mergeCell ref="D40:E40"/>
  </mergeCells>
  <phoneticPr fontId="11" type="noConversion"/>
  <conditionalFormatting sqref="B41 B12:B14 B16:B18 B27:B36 B2:B9 B23:B25">
    <cfRule type="duplicateValues" dxfId="17" priority="65"/>
  </conditionalFormatting>
  <conditionalFormatting sqref="B41">
    <cfRule type="duplicateValues" dxfId="16" priority="64"/>
  </conditionalFormatting>
  <conditionalFormatting sqref="B11">
    <cfRule type="duplicateValues" dxfId="15" priority="16"/>
  </conditionalFormatting>
  <conditionalFormatting sqref="B11">
    <cfRule type="duplicateValues" dxfId="14" priority="15"/>
  </conditionalFormatting>
  <conditionalFormatting sqref="E11">
    <cfRule type="duplicateValues" dxfId="13" priority="14"/>
  </conditionalFormatting>
  <conditionalFormatting sqref="B11">
    <cfRule type="duplicateValues" dxfId="12" priority="13"/>
  </conditionalFormatting>
  <conditionalFormatting sqref="B37:B40">
    <cfRule type="duplicateValues" dxfId="11" priority="88"/>
  </conditionalFormatting>
  <conditionalFormatting sqref="B12:B14 B16:B18 B27:B41 B2:B9 B23:B25">
    <cfRule type="duplicateValues" dxfId="10" priority="95"/>
  </conditionalFormatting>
  <conditionalFormatting sqref="B12:B18 B2:B10 B23:B42">
    <cfRule type="duplicateValues" dxfId="9" priority="101"/>
  </conditionalFormatting>
  <conditionalFormatting sqref="E12:E18 E2:E10 E23:E42">
    <cfRule type="duplicateValues" dxfId="8" priority="103"/>
  </conditionalFormatting>
  <conditionalFormatting sqref="B19:B21">
    <cfRule type="duplicateValues" dxfId="7" priority="5"/>
  </conditionalFormatting>
  <conditionalFormatting sqref="B19:B21">
    <cfRule type="duplicateValues" dxfId="6" priority="6"/>
  </conditionalFormatting>
  <conditionalFormatting sqref="B19:B21">
    <cfRule type="duplicateValues" dxfId="5" priority="7"/>
  </conditionalFormatting>
  <conditionalFormatting sqref="E19:E21">
    <cfRule type="duplicateValues" dxfId="4" priority="8"/>
  </conditionalFormatting>
  <conditionalFormatting sqref="B22">
    <cfRule type="duplicateValues" dxfId="3" priority="1"/>
  </conditionalFormatting>
  <conditionalFormatting sqref="B22">
    <cfRule type="duplicateValues" dxfId="2" priority="2"/>
  </conditionalFormatting>
  <conditionalFormatting sqref="B22">
    <cfRule type="duplicateValues" dxfId="1" priority="3"/>
  </conditionalFormatting>
  <conditionalFormatting sqref="E22">
    <cfRule type="duplicateValues" dxfId="0" priority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Juan Manuel Acosta Medina</cp:lastModifiedBy>
  <dcterms:created xsi:type="dcterms:W3CDTF">2020-12-19T20:17:28Z</dcterms:created>
  <dcterms:modified xsi:type="dcterms:W3CDTF">2021-02-19T08:02:49Z</dcterms:modified>
</cp:coreProperties>
</file>