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7\"/>
    </mc:Choice>
  </mc:AlternateContent>
  <bookViews>
    <workbookView xWindow="0" yWindow="0" windowWidth="17040" windowHeight="789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C52" i="1"/>
  <c r="B53" i="1"/>
  <c r="B36" i="1" l="1"/>
  <c r="A61" i="1" l="1"/>
  <c r="C61" i="1"/>
  <c r="A62" i="1"/>
  <c r="C62" i="1"/>
  <c r="A63" i="1"/>
  <c r="C63" i="1"/>
  <c r="A64" i="1"/>
  <c r="C64" i="1"/>
  <c r="A66" i="1"/>
  <c r="C66" i="1"/>
  <c r="A65" i="1"/>
  <c r="C65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42" i="1"/>
  <c r="C42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B68" i="1"/>
  <c r="C20" i="1"/>
  <c r="A20" i="1"/>
  <c r="C19" i="1"/>
  <c r="A19" i="1"/>
  <c r="C67" i="1"/>
  <c r="A67" i="1"/>
  <c r="C60" i="1"/>
  <c r="A60" i="1"/>
  <c r="A9" i="1" l="1"/>
  <c r="C9" i="1"/>
  <c r="B13" i="1"/>
  <c r="C18" i="1"/>
  <c r="A18" i="1"/>
  <c r="C32" i="1"/>
  <c r="C33" i="1"/>
  <c r="C34" i="1"/>
  <c r="A32" i="1"/>
  <c r="A33" i="1"/>
  <c r="A34" i="1"/>
  <c r="C35" i="1" l="1"/>
  <c r="A35" i="1"/>
  <c r="C17" i="1"/>
  <c r="A41" i="1"/>
  <c r="C41" i="1"/>
  <c r="A17" i="1" l="1"/>
  <c r="A40" i="1" l="1"/>
  <c r="C40" i="1"/>
  <c r="C31" i="1"/>
  <c r="A31" i="1"/>
  <c r="C30" i="1" l="1"/>
  <c r="A30" i="1"/>
  <c r="C29" i="1"/>
  <c r="A29" i="1"/>
  <c r="A56" i="1" l="1"/>
</calcChain>
</file>

<file path=xl/sharedStrings.xml><?xml version="1.0" encoding="utf-8"?>
<sst xmlns="http://schemas.openxmlformats.org/spreadsheetml/2006/main" count="72" uniqueCount="20">
  <si>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</si>
  <si>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</si>
  <si>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</si>
  <si>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</si>
  <si>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</si>
  <si>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</si>
  <si>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</si>
  <si>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</si>
  <si>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</si>
  <si>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</si>
  <si>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</si>
  <si>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</si>
  <si>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</si>
  <si>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</si>
  <si>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</si>
  <si>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</si>
  <si>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 xml:space="preserve">Gavetas Vacías + Gavetas Fallando </t>
  </si>
  <si>
    <t>335805649 </t>
  </si>
  <si>
    <t>1 Gaveta Vacia y 2 Fallando</t>
  </si>
  <si>
    <t>2 Gaveta Vacia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</si>
</sst>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4" zoomScale="80" zoomScaleNormal="80" workbookViewId="0">
      <selection activeCell="C12" sqref="C12"/>
    </sheetView>
  </sheetViews>
  <sheetFormatPr baseColWidth="10" defaultColWidth="52.7109375" defaultRowHeight="15" x14ac:dyDescent="0.25"/>
  <cols>
    <col min="1" max="1" width="27.140625" bestFit="1" customWidth="1"/>
    <col min="2" max="2" width="22.28515625" style="9" bestFit="1" customWidth="1"/>
    <col min="3" max="3" width="77.85546875" customWidth="1"/>
    <col min="4" max="4" width="38.42578125" bestFit="1" customWidth="1"/>
    <col min="5" max="5" width="19.7109375" customWidth="1"/>
    <col min="6" max="6" width="33.7109375" customWidth="1"/>
  </cols>
  <sheetData>
    <row r="1" spans="1:5" ht="22.5" x14ac:dyDescent="0.25">
      <c r="A1" s="30" t="s">
        <v>1</v>
      </c>
      <c r="B1" s="31"/>
      <c r="C1" s="31"/>
      <c r="D1" s="31"/>
      <c r="E1" s="32"/>
    </row>
    <row r="2" spans="1:5" ht="25.5" x14ac:dyDescent="0.25">
      <c r="A2" s="40" t="s">
        <v>0</v>
      </c>
      <c r="B2" s="41"/>
      <c r="C2" s="41"/>
      <c r="D2" s="41"/>
      <c r="E2" s="42"/>
    </row>
    <row r="3" spans="1:5" ht="18" x14ac:dyDescent="0.25">
      <c r="B3" s="1"/>
      <c r="C3" s="1"/>
      <c r="D3" s="1"/>
      <c r="E3" s="19"/>
    </row>
    <row r="4" spans="1:5" ht="18.75" thickBot="1" x14ac:dyDescent="0.3">
      <c r="A4" s="16" t="s">
        <v>2</v>
      </c>
      <c r="B4" s="18">
        <v>44253.708333333336</v>
      </c>
      <c r="C4" s="1"/>
      <c r="D4" s="1"/>
      <c r="E4" s="20"/>
    </row>
    <row r="5" spans="1:5" ht="18.75" thickBot="1" x14ac:dyDescent="0.3">
      <c r="A5" s="16" t="s">
        <v>3</v>
      </c>
      <c r="B5" s="18">
        <v>44254.25</v>
      </c>
      <c r="C5" s="17"/>
      <c r="D5" s="1"/>
      <c r="E5" s="20"/>
    </row>
    <row r="6" spans="1:5" ht="18" x14ac:dyDescent="0.25">
      <c r="B6" s="1"/>
      <c r="C6" s="1"/>
      <c r="D6" s="1"/>
      <c r="E6" s="22"/>
    </row>
    <row r="7" spans="1:5" ht="18" x14ac:dyDescent="0.25">
      <c r="A7" s="33" t="s">
        <v>4</v>
      </c>
      <c r="B7" s="33"/>
      <c r="C7" s="33"/>
      <c r="D7" s="33"/>
      <c r="E7" s="33"/>
    </row>
    <row r="8" spans="1:5" ht="18" x14ac:dyDescent="0.25">
      <c r="A8" s="2" t="s">
        <v>5</v>
      </c>
      <c r="B8" s="2" t="s">
        <v>6</v>
      </c>
      <c r="C8" s="3" t="s">
        <v>7</v>
      </c>
      <c r="D8" s="21" t="s">
        <v>8</v>
      </c>
      <c r="E8" s="21" t="s">
        <v>9</v>
      </c>
    </row>
    <row r="9" spans="1:5" ht="18" x14ac:dyDescent="0.25">
      <c r="A9" s="10" t="e">
        <f>VLOOKUP(B9,'[1]LISTADO ATM'!$A$2:$C$817,3,0)</f>
        <v>#N/A</v>
      </c>
      <c r="B9" s="4"/>
      <c r="C9" s="4" t="e">
        <f>VLOOKUP(B9,'[1]LISTADO ATM'!$A$2:$B$916,2,0)</f>
        <v>#N/A</v>
      </c>
      <c r="D9" s="53"/>
      <c r="E9" s="13"/>
    </row>
    <row r="10" spans="1:5" ht="18" x14ac:dyDescent="0.25">
      <c r="A10" s="52"/>
      <c r="B10" s="4"/>
      <c r="C10" s="4"/>
      <c r="D10" s="53"/>
      <c r="E10" s="13"/>
    </row>
    <row r="11" spans="1:5" ht="18" x14ac:dyDescent="0.25">
      <c r="A11" s="52"/>
      <c r="B11" s="4"/>
      <c r="C11" s="4"/>
      <c r="D11" s="53"/>
      <c r="E11" s="13"/>
    </row>
    <row r="12" spans="1:5" ht="18" x14ac:dyDescent="0.25">
      <c r="A12" s="52"/>
      <c r="B12" s="4"/>
      <c r="C12" s="4"/>
      <c r="D12" s="53"/>
      <c r="E12" s="13"/>
    </row>
    <row r="13" spans="1:5" ht="18.75" thickBot="1" x14ac:dyDescent="0.3">
      <c r="A13" s="7" t="s">
        <v>11</v>
      </c>
      <c r="B13" s="14">
        <f>COUNT(B9:B9)</f>
        <v>0</v>
      </c>
      <c r="C13" s="34"/>
      <c r="D13" s="35"/>
      <c r="E13" s="36"/>
    </row>
    <row r="14" spans="1:5" ht="15.75" thickBot="1" x14ac:dyDescent="0.3">
      <c r="E14" s="9"/>
    </row>
    <row r="15" spans="1:5" ht="18.75" thickBot="1" x14ac:dyDescent="0.3">
      <c r="A15" s="37">
        <v>6</v>
      </c>
      <c r="B15" s="38"/>
      <c r="C15" s="38"/>
      <c r="D15" s="38"/>
      <c r="E15" s="39"/>
    </row>
    <row r="16" spans="1:5" ht="18" x14ac:dyDescent="0.25">
      <c r="A16" s="2" t="s">
        <v>5</v>
      </c>
      <c r="B16" s="2" t="s">
        <v>6</v>
      </c>
      <c r="C16" s="3" t="s">
        <v>7</v>
      </c>
      <c r="D16" s="3" t="s">
        <v>8</v>
      </c>
      <c r="E16" s="3" t="s">
        <v>9</v>
      </c>
    </row>
    <row r="17" spans="1:5" ht="18" x14ac:dyDescent="0.25">
      <c r="A17" s="10" t="str">
        <f>VLOOKUP(B17,'[1]LISTADO ATM'!$A$2:$C$817,3,0)</f>
        <v>DISTRITO NACIONAL</v>
      </c>
      <c r="B17" s="4">
        <v>769</v>
      </c>
      <c r="C17" s="4" t="str">
        <f>VLOOKUP(B17,'[1]LISTADO ATM'!$A$2:$B$816,2,0)</f>
        <v>ATM UNP Pablo Mella Morales</v>
      </c>
      <c r="D17" s="27" t="s">
        <v>10</v>
      </c>
      <c r="E17" s="13">
        <v>335805140</v>
      </c>
    </row>
    <row r="18" spans="1:5" ht="18" x14ac:dyDescent="0.25">
      <c r="A18" s="10" t="str">
        <f>VLOOKUP(B18,'[1]LISTADO ATM'!$A$2:$C$817,3,0)</f>
        <v>DISTRITO NACIONAL</v>
      </c>
      <c r="B18" s="4">
        <v>701</v>
      </c>
      <c r="C18" s="4" t="str">
        <f>VLOOKUP(B18,'[1]LISTADO ATM'!$A$2:$B$816,2,0)</f>
        <v>ATM Autoservicio Los Alcarrizos</v>
      </c>
      <c r="D18" s="27" t="s">
        <v>10</v>
      </c>
      <c r="E18" s="13">
        <v>335805531</v>
      </c>
    </row>
    <row r="19" spans="1:5" ht="18" x14ac:dyDescent="0.25">
      <c r="A19" s="10" t="str">
        <f>VLOOKUP(B19,'[1]LISTADO ATM'!$A$2:$C$817,3,0)</f>
        <v>DISTRITO NACIONAL</v>
      </c>
      <c r="B19" s="4">
        <v>678</v>
      </c>
      <c r="C19" s="4" t="str">
        <f>VLOOKUP(B19,'[1]LISTADO ATM'!$A$2:$B$816,2,0)</f>
        <v>ATM Eco Petroleo San Isidro</v>
      </c>
      <c r="D19" s="27" t="s">
        <v>10</v>
      </c>
      <c r="E19" s="13">
        <v>335805534</v>
      </c>
    </row>
    <row r="20" spans="1:5" ht="18" x14ac:dyDescent="0.25">
      <c r="A20" s="10" t="str">
        <f>VLOOKUP(B20,'[1]LISTADO ATM'!$A$2:$C$817,3,0)</f>
        <v>SUR</v>
      </c>
      <c r="B20" s="4">
        <v>249</v>
      </c>
      <c r="C20" s="4" t="str">
        <f>VLOOKUP(B20,'[1]LISTADO ATM'!$A$2:$B$816,2,0)</f>
        <v xml:space="preserve">ATM Banco Agrícola Neiba </v>
      </c>
      <c r="D20" s="27" t="s">
        <v>10</v>
      </c>
      <c r="E20" s="13">
        <v>335805578</v>
      </c>
    </row>
    <row r="21" spans="1:5" ht="18" x14ac:dyDescent="0.25">
      <c r="A21" s="10" t="str">
        <f>VLOOKUP(B21,'[1]LISTADO ATM'!$A$2:$C$817,3,0)</f>
        <v>SUR</v>
      </c>
      <c r="B21" s="4">
        <v>750</v>
      </c>
      <c r="C21" s="4" t="str">
        <f>VLOOKUP(B21,'[1]LISTADO ATM'!$A$2:$B$816,2,0)</f>
        <v xml:space="preserve">ATM UNP Duvergé </v>
      </c>
      <c r="D21" s="27" t="s">
        <v>10</v>
      </c>
      <c r="E21" s="13">
        <v>335805624</v>
      </c>
    </row>
    <row r="22" spans="1:5" ht="18" x14ac:dyDescent="0.25">
      <c r="A22" s="10" t="str">
        <f>VLOOKUP(B22,'[1]LISTADO ATM'!$A$2:$C$817,3,0)</f>
        <v>DISTRITO NACIONAL</v>
      </c>
      <c r="B22" s="4">
        <v>800</v>
      </c>
      <c r="C22" s="4" t="str">
        <f>VLOOKUP(B22,'[1]LISTADO ATM'!$A$2:$B$816,2,0)</f>
        <v xml:space="preserve">ATM Estación Next Dipsa Pedro Livio Cedeño </v>
      </c>
      <c r="D22" s="27" t="s">
        <v>10</v>
      </c>
      <c r="E22" s="13">
        <v>335805639</v>
      </c>
    </row>
    <row r="23" spans="1:5" ht="18" x14ac:dyDescent="0.25">
      <c r="A23" s="10" t="str">
        <f>VLOOKUP(B23,'[1]LISTADO ATM'!$A$2:$C$817,3,0)</f>
        <v>SUR</v>
      </c>
      <c r="B23" s="4">
        <v>831</v>
      </c>
      <c r="C23" s="4" t="str">
        <f>VLOOKUP(B23,'[1]LISTADO ATM'!$A$2:$B$816,2,0)</f>
        <v xml:space="preserve">ATM Politécnico Loyola San Cristóbal </v>
      </c>
      <c r="D23" s="27" t="s">
        <v>10</v>
      </c>
      <c r="E23" s="13" t="s">
        <v>17</v>
      </c>
    </row>
    <row r="24" spans="1:5" ht="18" x14ac:dyDescent="0.25">
      <c r="A24" s="10" t="str">
        <f>VLOOKUP(B24,'[1]LISTADO ATM'!$A$2:$C$817,3,0)</f>
        <v>DISTRITO NACIONAL</v>
      </c>
      <c r="B24" s="4">
        <v>958</v>
      </c>
      <c r="C24" s="4" t="str">
        <f>VLOOKUP(B24,'[1]LISTADO ATM'!$A$2:$B$816,2,0)</f>
        <v xml:space="preserve">ATM Olé Aut. San Isidro </v>
      </c>
      <c r="D24" s="27" t="s">
        <v>10</v>
      </c>
      <c r="E24" s="13">
        <v>335805655</v>
      </c>
    </row>
    <row r="25" spans="1:5" ht="18" x14ac:dyDescent="0.25">
      <c r="A25" s="10" t="str">
        <f>VLOOKUP(B25,'[1]LISTADO ATM'!$A$2:$C$817,3,0)</f>
        <v>DISTRITO NACIONAL</v>
      </c>
      <c r="B25" s="4">
        <v>974</v>
      </c>
      <c r="C25" s="4" t="str">
        <f>VLOOKUP(B25,'[1]LISTADO ATM'!$A$2:$B$816,2,0)</f>
        <v xml:space="preserve">ATM S/M Nacional Ave. Lope de Vega </v>
      </c>
      <c r="D25" s="27" t="s">
        <v>10</v>
      </c>
      <c r="E25" s="13">
        <v>335805657</v>
      </c>
    </row>
    <row r="26" spans="1:5" ht="18" x14ac:dyDescent="0.25">
      <c r="A26" s="10" t="str">
        <f>VLOOKUP(B26,'[1]LISTADO ATM'!$A$2:$C$817,3,0)</f>
        <v>ESTE</v>
      </c>
      <c r="B26" s="4">
        <v>429</v>
      </c>
      <c r="C26" s="4" t="str">
        <f>VLOOKUP(B26,'[1]LISTADO ATM'!$A$2:$B$816,2,0)</f>
        <v xml:space="preserve">ATM Oficina Jumbo La Romana </v>
      </c>
      <c r="D26" s="27" t="s">
        <v>10</v>
      </c>
      <c r="E26" s="13">
        <v>335805684</v>
      </c>
    </row>
    <row r="27" spans="1:5" ht="18" x14ac:dyDescent="0.25">
      <c r="A27" s="10" t="str">
        <f>VLOOKUP(B27,'[1]LISTADO ATM'!$A$2:$C$817,3,0)</f>
        <v>DISTRITO NACIONAL</v>
      </c>
      <c r="B27" s="4">
        <v>672</v>
      </c>
      <c r="C27" s="4" t="str">
        <f>VLOOKUP(B27,'[1]LISTADO ATM'!$A$2:$B$816,2,0)</f>
        <v>ATM Destacamento Policía Nacional La Victoria</v>
      </c>
      <c r="D27" s="27" t="s">
        <v>10</v>
      </c>
      <c r="E27" s="13">
        <v>335805686</v>
      </c>
    </row>
    <row r="28" spans="1:5" ht="18" x14ac:dyDescent="0.25">
      <c r="A28" s="10" t="str">
        <f>VLOOKUP(B28,'[1]LISTADO ATM'!$A$2:$C$817,3,0)</f>
        <v>DISTRITO NACIONAL</v>
      </c>
      <c r="B28" s="4">
        <v>875</v>
      </c>
      <c r="C28" s="4" t="str">
        <f>VLOOKUP(B28,'[1]LISTADO ATM'!$A$2:$B$816,2,0)</f>
        <v xml:space="preserve">ATM Texaco Aut. Duarte KM 14 1/2 (Los Alcarrizos) </v>
      </c>
      <c r="D28" s="27" t="s">
        <v>10</v>
      </c>
      <c r="E28" s="13">
        <v>335805687</v>
      </c>
    </row>
    <row r="29" spans="1:5" ht="18" x14ac:dyDescent="0.25">
      <c r="A29" s="10" t="str">
        <f>VLOOKUP(B29,'[1]LISTADO ATM'!$A$2:$C$817,3,0)</f>
        <v>DISTRITO NACIONAL</v>
      </c>
      <c r="B29" s="4">
        <v>14</v>
      </c>
      <c r="C29" s="10" t="str">
        <f>VLOOKUP(B29,'[1]LISTADO ATM'!$A$2:$B$816,2,0)</f>
        <v xml:space="preserve">ATM Oficina Aeropuerto Las Américas I </v>
      </c>
      <c r="D29" s="11" t="s">
        <v>10</v>
      </c>
      <c r="E29" s="25">
        <v>335805688</v>
      </c>
    </row>
    <row r="30" spans="1:5" ht="18" x14ac:dyDescent="0.25">
      <c r="A30" s="10" t="str">
        <f>VLOOKUP(B30,'[1]LISTADO ATM'!$A$2:$C$817,3,0)</f>
        <v>DISTRITO NACIONAL</v>
      </c>
      <c r="B30" s="4">
        <v>32</v>
      </c>
      <c r="C30" s="10" t="str">
        <f>VLOOKUP(B30,'[1]LISTADO ATM'!$A$2:$B$816,2,0)</f>
        <v xml:space="preserve">ATM Oficina San Martín II </v>
      </c>
      <c r="D30" s="11" t="s">
        <v>10</v>
      </c>
      <c r="E30" s="25">
        <v>335805696</v>
      </c>
    </row>
    <row r="31" spans="1:5" ht="18" x14ac:dyDescent="0.25">
      <c r="A31" s="10" t="str">
        <f>VLOOKUP(B31,'[1]LISTADO ATM'!$A$2:$C$817,3,0)</f>
        <v>DISTRITO NACIONAL</v>
      </c>
      <c r="B31" s="4">
        <v>441</v>
      </c>
      <c r="C31" s="10" t="str">
        <f>VLOOKUP(B31,'[1]LISTADO ATM'!$A$2:$B$816,2,0)</f>
        <v>ATM Estacion de Servicio Romulo Betancour</v>
      </c>
      <c r="D31" s="11" t="s">
        <v>10</v>
      </c>
      <c r="E31" s="25">
        <v>335805697</v>
      </c>
    </row>
    <row r="32" spans="1:5" ht="18" x14ac:dyDescent="0.25">
      <c r="A32" s="10" t="str">
        <f>VLOOKUP(B32,'[1]LISTADO ATM'!$A$2:$C$817,3,0)</f>
        <v>DISTRITO NACIONAL</v>
      </c>
      <c r="B32" s="4">
        <v>596</v>
      </c>
      <c r="C32" s="4" t="str">
        <f>VLOOKUP(B32,'[1]LISTADO ATM'!$A$2:$B$816,2,0)</f>
        <v xml:space="preserve">ATM Autobanco Malecón Center </v>
      </c>
      <c r="D32" s="27" t="s">
        <v>10</v>
      </c>
      <c r="E32" s="13">
        <v>335805715</v>
      </c>
    </row>
    <row r="33" spans="1:5" ht="18" x14ac:dyDescent="0.25">
      <c r="A33" s="10" t="str">
        <f>VLOOKUP(B33,'[1]LISTADO ATM'!$A$2:$C$817,3,0)</f>
        <v>DISTRITO NACIONAL</v>
      </c>
      <c r="B33" s="4">
        <v>43</v>
      </c>
      <c r="C33" s="4" t="str">
        <f>VLOOKUP(B33,'[1]LISTADO ATM'!$A$2:$B$816,2,0)</f>
        <v xml:space="preserve">ATM Zona Franca San Isidro </v>
      </c>
      <c r="D33" s="27" t="s">
        <v>10</v>
      </c>
      <c r="E33" s="13">
        <v>335805566</v>
      </c>
    </row>
    <row r="34" spans="1:5" ht="18" x14ac:dyDescent="0.25">
      <c r="A34" s="10" t="e">
        <f>VLOOKUP(B34,'[1]LISTADO ATM'!$A$2:$C$817,3,0)</f>
        <v>#N/A</v>
      </c>
      <c r="B34" s="4">
        <v>582</v>
      </c>
      <c r="C34" s="4" t="e">
        <f>VLOOKUP(B34,'[1]LISTADO ATM'!$A$2:$B$816,2,0)</f>
        <v>#N/A</v>
      </c>
      <c r="D34" s="27" t="s">
        <v>10</v>
      </c>
      <c r="E34" s="13">
        <v>335805682</v>
      </c>
    </row>
    <row r="35" spans="1:5" ht="18" x14ac:dyDescent="0.25">
      <c r="A35" s="10" t="str">
        <f>VLOOKUP(B35,'[1]LISTADO ATM'!$A$2:$C$817,3,0)</f>
        <v>DISTRITO NACIONAL</v>
      </c>
      <c r="B35" s="4">
        <v>192</v>
      </c>
      <c r="C35" s="4" t="str">
        <f>VLOOKUP(B35,'[1]LISTADO ATM'!$A$2:$B$816,2,0)</f>
        <v xml:space="preserve">ATM Autobanco Luperón II </v>
      </c>
      <c r="D35" s="27" t="s">
        <v>10</v>
      </c>
      <c r="E35" s="13">
        <v>335805731</v>
      </c>
    </row>
    <row r="36" spans="1:5" ht="18.75" thickBot="1" x14ac:dyDescent="0.3">
      <c r="A36" s="12" t="s">
        <v>11</v>
      </c>
      <c r="B36" s="14">
        <f>COUNT(B17:B35)</f>
        <v>19</v>
      </c>
      <c r="C36" s="23"/>
      <c r="D36" s="23"/>
      <c r="E36" s="23"/>
    </row>
    <row r="37" spans="1:5" ht="15.75" thickBot="1" x14ac:dyDescent="0.3">
      <c r="E37" s="9"/>
    </row>
    <row r="38" spans="1:5" ht="18.75" thickBot="1" x14ac:dyDescent="0.3">
      <c r="A38" s="37" t="s">
        <v>16</v>
      </c>
      <c r="B38" s="38"/>
      <c r="C38" s="38"/>
      <c r="D38" s="38"/>
      <c r="E38" s="39"/>
    </row>
    <row r="39" spans="1:5" ht="18" x14ac:dyDescent="0.25">
      <c r="A39" s="2" t="s">
        <v>5</v>
      </c>
      <c r="B39" s="2" t="s">
        <v>6</v>
      </c>
      <c r="C39" s="3" t="s">
        <v>7</v>
      </c>
      <c r="D39" s="3" t="s">
        <v>8</v>
      </c>
      <c r="E39" s="2" t="s">
        <v>9</v>
      </c>
    </row>
    <row r="40" spans="1:5" ht="18" x14ac:dyDescent="0.25">
      <c r="A40" s="10" t="str">
        <f>VLOOKUP(B40,'[1]LISTADO ATM'!$A$2:$C$817,3,0)</f>
        <v>DISTRITO NACIONAL</v>
      </c>
      <c r="B40" s="4">
        <v>238</v>
      </c>
      <c r="C40" s="26" t="str">
        <f>VLOOKUP(B40,'[1]LISTADO ATM'!$A$2:$B$816,2,0)</f>
        <v xml:space="preserve">ATM Multicentro La Sirena Charles de Gaulle </v>
      </c>
      <c r="D40" s="24" t="s">
        <v>15</v>
      </c>
      <c r="E40" s="13">
        <v>335804481</v>
      </c>
    </row>
    <row r="41" spans="1:5" ht="18" x14ac:dyDescent="0.25">
      <c r="A41" s="10" t="str">
        <f>VLOOKUP(B41,'[1]LISTADO ATM'!$A$2:$C$817,3,0)</f>
        <v>DISTRITO NACIONAL</v>
      </c>
      <c r="B41" s="4">
        <v>566</v>
      </c>
      <c r="C41" s="4" t="str">
        <f>VLOOKUP(B41,'[1]LISTADO ATM'!$A$2:$B$816,2,0)</f>
        <v xml:space="preserve">ATM Hiper Olé Aut. Duarte </v>
      </c>
      <c r="D41" s="4" t="s">
        <v>15</v>
      </c>
      <c r="E41" s="13">
        <v>335805081</v>
      </c>
    </row>
    <row r="42" spans="1:5" ht="18" x14ac:dyDescent="0.25">
      <c r="A42" s="10" t="str">
        <f>VLOOKUP(B42,'[1]LISTADO ATM'!$A$2:$C$817,3,0)</f>
        <v>DISTRITO NACIONAL</v>
      </c>
      <c r="B42" s="4">
        <v>709</v>
      </c>
      <c r="C42" s="4" t="str">
        <f>VLOOKUP(B42,'[1]LISTADO ATM'!$A$2:$B$816,2,0)</f>
        <v xml:space="preserve">ATM Seguros Maestro SEMMA  </v>
      </c>
      <c r="D42" s="4" t="s">
        <v>15</v>
      </c>
      <c r="E42" s="13">
        <v>335805703</v>
      </c>
    </row>
    <row r="43" spans="1:5" ht="18" x14ac:dyDescent="0.25">
      <c r="A43" s="10" t="str">
        <f>VLOOKUP(B43,'[1]LISTADO ATM'!$A$2:$C$817,3,0)</f>
        <v>DISTRITO NACIONAL</v>
      </c>
      <c r="B43" s="4">
        <v>580</v>
      </c>
      <c r="C43" s="4" t="str">
        <f>VLOOKUP(B43,'[1]LISTADO ATM'!$A$2:$B$816,2,0)</f>
        <v xml:space="preserve">ATM Edificio Propagas </v>
      </c>
      <c r="D43" s="4" t="s">
        <v>15</v>
      </c>
      <c r="E43" s="13">
        <v>335805613</v>
      </c>
    </row>
    <row r="44" spans="1:5" ht="18" x14ac:dyDescent="0.25">
      <c r="A44" s="10" t="str">
        <f>VLOOKUP(B44,'[1]LISTADO ATM'!$A$2:$C$817,3,0)</f>
        <v>DISTRITO NACIONAL</v>
      </c>
      <c r="B44" s="4">
        <v>640</v>
      </c>
      <c r="C44" s="4" t="str">
        <f>VLOOKUP(B44,'[1]LISTADO ATM'!$A$2:$B$816,2,0)</f>
        <v xml:space="preserve">ATM Ministerio Obras Públicas </v>
      </c>
      <c r="D44" s="4" t="s">
        <v>15</v>
      </c>
      <c r="E44" s="13">
        <v>335805621</v>
      </c>
    </row>
    <row r="45" spans="1:5" ht="18" x14ac:dyDescent="0.25">
      <c r="A45" s="10" t="e">
        <f>VLOOKUP(B45,'[1]LISTADO ATM'!$A$2:$C$817,3,0)</f>
        <v>#N/A</v>
      </c>
      <c r="B45" s="4">
        <v>600</v>
      </c>
      <c r="C45" s="4" t="e">
        <f>VLOOKUP(B45,'[1]LISTADO ATM'!$A$2:$B$816,2,0)</f>
        <v>#N/A</v>
      </c>
      <c r="D45" s="4" t="s">
        <v>15</v>
      </c>
      <c r="E45" s="13">
        <v>335805671</v>
      </c>
    </row>
    <row r="46" spans="1:5" ht="18" x14ac:dyDescent="0.25">
      <c r="A46" s="10" t="str">
        <f>VLOOKUP(B46,'[1]LISTADO ATM'!$A$2:$C$817,3,0)</f>
        <v>DISTRITO NACIONAL</v>
      </c>
      <c r="B46" s="4">
        <v>624</v>
      </c>
      <c r="C46" s="4" t="str">
        <f>VLOOKUP(B46,'[1]LISTADO ATM'!$A$2:$B$816,2,0)</f>
        <v xml:space="preserve">ATM Policía Nacional I </v>
      </c>
      <c r="D46" s="4" t="s">
        <v>15</v>
      </c>
      <c r="E46" s="13">
        <v>335805690</v>
      </c>
    </row>
    <row r="47" spans="1:5" ht="18" x14ac:dyDescent="0.25">
      <c r="A47" s="10" t="str">
        <f>VLOOKUP(B47,'[1]LISTADO ATM'!$A$2:$C$817,3,0)</f>
        <v>SUR</v>
      </c>
      <c r="B47" s="4">
        <v>592</v>
      </c>
      <c r="C47" s="4" t="str">
        <f>VLOOKUP(B47,'[1]LISTADO ATM'!$A$2:$B$816,2,0)</f>
        <v xml:space="preserve">ATM Centro de Caja San Cristóbal I </v>
      </c>
      <c r="D47" s="4" t="s">
        <v>15</v>
      </c>
      <c r="E47" s="13">
        <v>335805729</v>
      </c>
    </row>
    <row r="48" spans="1:5" ht="18" x14ac:dyDescent="0.25">
      <c r="A48" s="10" t="str">
        <f>VLOOKUP(B48,'[1]LISTADO ATM'!$A$2:$C$817,3,0)</f>
        <v>DISTRITO NACIONAL</v>
      </c>
      <c r="B48" s="4">
        <v>815</v>
      </c>
      <c r="C48" s="4" t="str">
        <f>VLOOKUP(B48,'[1]LISTADO ATM'!$A$2:$B$816,2,0)</f>
        <v xml:space="preserve">ATM Oficina Atalaya del Mar </v>
      </c>
      <c r="D48" s="4" t="s">
        <v>15</v>
      </c>
      <c r="E48" s="13">
        <v>335805646</v>
      </c>
    </row>
    <row r="49" spans="1:5" ht="18" x14ac:dyDescent="0.25">
      <c r="A49" s="10" t="str">
        <f>VLOOKUP(B49,'[1]LISTADO ATM'!$A$2:$C$817,3,0)</f>
        <v>DISTRITO NACIONAL</v>
      </c>
      <c r="B49" s="4">
        <v>931</v>
      </c>
      <c r="C49" s="4" t="str">
        <f>VLOOKUP(B49,'[1]LISTADO ATM'!$A$2:$B$816,2,0)</f>
        <v xml:space="preserve">ATM Autobanco Luperón I </v>
      </c>
      <c r="D49" s="4" t="s">
        <v>15</v>
      </c>
      <c r="E49" s="13">
        <v>335805705</v>
      </c>
    </row>
    <row r="50" spans="1:5" ht="18" x14ac:dyDescent="0.25">
      <c r="A50" s="10" t="str">
        <f>VLOOKUP(B50,'[1]LISTADO ATM'!$A$2:$C$817,3,0)</f>
        <v>DISTRITO NACIONAL</v>
      </c>
      <c r="B50" s="4">
        <v>627</v>
      </c>
      <c r="C50" s="4" t="str">
        <f>VLOOKUP(B50,'[1]LISTADO ATM'!$A$2:$B$816,2,0)</f>
        <v xml:space="preserve">ATM CAASD </v>
      </c>
      <c r="D50" s="4" t="s">
        <v>15</v>
      </c>
      <c r="E50" s="13">
        <v>335805638</v>
      </c>
    </row>
    <row r="51" spans="1:5" ht="18" x14ac:dyDescent="0.25">
      <c r="A51" s="10" t="str">
        <f>VLOOKUP(B51,'[1]LISTADO ATM'!$A$2:$C$817,3,0)</f>
        <v>DISTRITO NACIONAL</v>
      </c>
      <c r="B51" s="4">
        <v>125</v>
      </c>
      <c r="C51" s="4" t="str">
        <f>VLOOKUP(B51,'[1]LISTADO ATM'!$A$2:$B$816,2,0)</f>
        <v xml:space="preserve">ATM Dirección General de Aduanas II </v>
      </c>
      <c r="D51" s="4" t="s">
        <v>15</v>
      </c>
      <c r="E51" s="13">
        <v>335805683</v>
      </c>
    </row>
    <row r="52" spans="1:5" ht="18" x14ac:dyDescent="0.25">
      <c r="A52" s="10" t="str">
        <f>VLOOKUP(B52,'[1]LISTADO ATM'!$A$2:$C$817,3,0)</f>
        <v>DISTRITO NACIONAL</v>
      </c>
      <c r="B52" s="28">
        <v>70</v>
      </c>
      <c r="C52" s="4" t="str">
        <f>VLOOKUP(B52,'[1]LISTADO ATM'!$A$2:$B$816,2,0)</f>
        <v xml:space="preserve">ATM Autoservicio Plaza Lama Zona Oriental </v>
      </c>
      <c r="D52" s="4" t="s">
        <v>15</v>
      </c>
      <c r="E52" s="29">
        <v>335804966</v>
      </c>
    </row>
    <row r="53" spans="1:5" ht="18.75" thickBot="1" x14ac:dyDescent="0.3">
      <c r="A53" s="7" t="s">
        <v>11</v>
      </c>
      <c r="B53" s="14">
        <f>COUNT(B40:B52)</f>
        <v>13</v>
      </c>
      <c r="C53" s="23"/>
      <c r="D53" s="5"/>
      <c r="E53" s="6"/>
    </row>
    <row r="54" spans="1:5" ht="15.75" thickBot="1" x14ac:dyDescent="0.3">
      <c r="E54" s="9"/>
    </row>
    <row r="55" spans="1:5" ht="18.75" thickBot="1" x14ac:dyDescent="0.3">
      <c r="A55" s="43" t="s">
        <v>12</v>
      </c>
      <c r="B55" s="44"/>
      <c r="E55" s="9"/>
    </row>
    <row r="56" spans="1:5" ht="18.75" thickBot="1" x14ac:dyDescent="0.3">
      <c r="A56" s="45">
        <f>+B36+B53</f>
        <v>32</v>
      </c>
      <c r="B56" s="46"/>
      <c r="E56" s="9"/>
    </row>
    <row r="57" spans="1:5" ht="15.75" thickBot="1" x14ac:dyDescent="0.3">
      <c r="E57" s="9"/>
    </row>
    <row r="58" spans="1:5" ht="18.75" thickBot="1" x14ac:dyDescent="0.3">
      <c r="A58" s="37" t="s">
        <v>13</v>
      </c>
      <c r="B58" s="38"/>
      <c r="C58" s="38"/>
      <c r="D58" s="38"/>
      <c r="E58" s="39"/>
    </row>
    <row r="59" spans="1:5" ht="18" x14ac:dyDescent="0.25">
      <c r="A59" s="15" t="s">
        <v>5</v>
      </c>
      <c r="B59" s="15" t="s">
        <v>6</v>
      </c>
      <c r="C59" s="8" t="s">
        <v>7</v>
      </c>
      <c r="D59" s="47" t="s">
        <v>8</v>
      </c>
      <c r="E59" s="48"/>
    </row>
    <row r="60" spans="1:5" ht="18" x14ac:dyDescent="0.25">
      <c r="A60" s="4" t="str">
        <f>VLOOKUP(B60,'[1]LISTADO ATM'!$A$2:$C$817,3,0)</f>
        <v>ESTE</v>
      </c>
      <c r="B60" s="4">
        <v>293</v>
      </c>
      <c r="C60" s="10" t="str">
        <f>VLOOKUP(B60,'[1]LISTADO ATM'!$A$2:$B$816,2,0)</f>
        <v xml:space="preserve">ATM S/M Nueva Visión (San Pedro) </v>
      </c>
      <c r="D60" s="49" t="s">
        <v>18</v>
      </c>
      <c r="E60" s="50"/>
    </row>
    <row r="61" spans="1:5" ht="18" x14ac:dyDescent="0.25">
      <c r="A61" s="4" t="str">
        <f>VLOOKUP(B61,'[1]LISTADO ATM'!$A$2:$C$817,3,0)</f>
        <v>DISTRITO NACIONAL</v>
      </c>
      <c r="B61" s="4">
        <v>659</v>
      </c>
      <c r="C61" s="10" t="str">
        <f>VLOOKUP(B61,'[1]LISTADO ATM'!$A$2:$B$816,2,0)</f>
        <v>ATM Down Town Center</v>
      </c>
      <c r="D61" s="49" t="s">
        <v>14</v>
      </c>
      <c r="E61" s="50"/>
    </row>
    <row r="62" spans="1:5" ht="18" x14ac:dyDescent="0.25">
      <c r="A62" s="4" t="str">
        <f>VLOOKUP(B62,'[1]LISTADO ATM'!$A$2:$C$817,3,0)</f>
        <v>DISTRITO NACIONAL</v>
      </c>
      <c r="B62" s="4">
        <v>745</v>
      </c>
      <c r="C62" s="10" t="str">
        <f>VLOOKUP(B62,'[1]LISTADO ATM'!$A$2:$B$816,2,0)</f>
        <v xml:space="preserve">ATM Oficina Ave. Duarte </v>
      </c>
      <c r="D62" s="49" t="s">
        <v>19</v>
      </c>
      <c r="E62" s="50"/>
    </row>
    <row r="63" spans="1:5" ht="18" x14ac:dyDescent="0.25">
      <c r="A63" s="4" t="str">
        <f>VLOOKUP(B63,'[1]LISTADO ATM'!$A$2:$C$817,3,0)</f>
        <v>SUR</v>
      </c>
      <c r="B63" s="4">
        <v>870</v>
      </c>
      <c r="C63" s="10" t="str">
        <f>VLOOKUP(B63,'[1]LISTADO ATM'!$A$2:$B$816,2,0)</f>
        <v xml:space="preserve">ATM Willbes Dominicana (Barahona) </v>
      </c>
      <c r="D63" s="49" t="s">
        <v>14</v>
      </c>
      <c r="E63" s="50"/>
    </row>
    <row r="64" spans="1:5" ht="18" x14ac:dyDescent="0.25">
      <c r="A64" s="4" t="str">
        <f>VLOOKUP(B64,'[1]LISTADO ATM'!$A$2:$C$817,3,0)</f>
        <v>DISTRITO NACIONAL</v>
      </c>
      <c r="B64" s="4">
        <v>993</v>
      </c>
      <c r="C64" s="10" t="str">
        <f>VLOOKUP(B64,'[1]LISTADO ATM'!$A$2:$B$816,2,0)</f>
        <v xml:space="preserve">ATM Centro Medico Integral II </v>
      </c>
      <c r="D64" s="49" t="s">
        <v>14</v>
      </c>
      <c r="E64" s="50"/>
    </row>
    <row r="65" spans="1:5" ht="18" x14ac:dyDescent="0.25">
      <c r="A65" s="4" t="str">
        <f>VLOOKUP(B65,'[1]LISTADO ATM'!$A$2:$C$817,3,0)</f>
        <v>DISTRITO NACIONAL</v>
      </c>
      <c r="B65" s="4">
        <v>335</v>
      </c>
      <c r="C65" s="10" t="str">
        <f>VLOOKUP(B65,'[1]LISTADO ATM'!$A$2:$B$816,2,0)</f>
        <v>ATM Edificio Aster</v>
      </c>
      <c r="D65" s="49" t="s">
        <v>14</v>
      </c>
      <c r="E65" s="50"/>
    </row>
    <row r="66" spans="1:5" ht="18" x14ac:dyDescent="0.25">
      <c r="A66" s="4" t="str">
        <f>VLOOKUP(B66,'[1]LISTADO ATM'!$A$2:$C$817,3,0)</f>
        <v>SUR</v>
      </c>
      <c r="B66" s="4">
        <v>45</v>
      </c>
      <c r="C66" s="10" t="str">
        <f>VLOOKUP(B66,'[1]LISTADO ATM'!$A$2:$B$816,2,0)</f>
        <v xml:space="preserve">ATM Oficina Tamayo </v>
      </c>
      <c r="D66" s="49" t="s">
        <v>14</v>
      </c>
      <c r="E66" s="50"/>
    </row>
    <row r="67" spans="1:5" ht="18" x14ac:dyDescent="0.25">
      <c r="A67" s="4" t="str">
        <f>VLOOKUP(B67,'[1]LISTADO ATM'!$A$2:$C$817,3,0)</f>
        <v>DISTRITO NACIONAL</v>
      </c>
      <c r="B67" s="4">
        <v>911</v>
      </c>
      <c r="C67" s="10" t="str">
        <f>VLOOKUP(B67,'[1]LISTADO ATM'!$A$2:$B$816,2,0)</f>
        <v xml:space="preserve">ATM Oficina Venezuela II </v>
      </c>
      <c r="D67" s="49" t="s">
        <v>14</v>
      </c>
      <c r="E67" s="50"/>
    </row>
    <row r="68" spans="1:5" ht="18.75" thickBot="1" x14ac:dyDescent="0.3">
      <c r="A68" s="7" t="s">
        <v>11</v>
      </c>
      <c r="B68" s="14">
        <f>COUNT(B60:B67)</f>
        <v>8</v>
      </c>
      <c r="C68" s="23"/>
      <c r="D68" s="34"/>
      <c r="E68" s="51"/>
    </row>
  </sheetData>
  <mergeCells count="19">
    <mergeCell ref="D67:E67"/>
    <mergeCell ref="D68:E68"/>
    <mergeCell ref="D62:E62"/>
    <mergeCell ref="D63:E63"/>
    <mergeCell ref="D61:E61"/>
    <mergeCell ref="D64:E64"/>
    <mergeCell ref="D66:E66"/>
    <mergeCell ref="A55:B55"/>
    <mergeCell ref="A56:B56"/>
    <mergeCell ref="A58:E58"/>
    <mergeCell ref="D59:E59"/>
    <mergeCell ref="D65:E65"/>
    <mergeCell ref="D60:E60"/>
    <mergeCell ref="A1:E1"/>
    <mergeCell ref="A7:E7"/>
    <mergeCell ref="C13:E13"/>
    <mergeCell ref="A15:E15"/>
    <mergeCell ref="A38:E38"/>
    <mergeCell ref="A2:E2"/>
  </mergeCells>
  <phoneticPr fontId="11" type="noConversion"/>
  <conditionalFormatting sqref="E52">
    <cfRule type="duplicateValues" dxfId="7" priority="8"/>
  </conditionalFormatting>
  <conditionalFormatting sqref="E52">
    <cfRule type="duplicateValues" dxfId="6" priority="7"/>
  </conditionalFormatting>
  <conditionalFormatting sqref="E52">
    <cfRule type="duplicateValues" dxfId="5" priority="6"/>
  </conditionalFormatting>
  <conditionalFormatting sqref="E52">
    <cfRule type="duplicateValues" dxfId="4" priority="3"/>
    <cfRule type="duplicateValues" dxfId="3" priority="4"/>
    <cfRule type="duplicateValues" dxfId="2" priority="5"/>
  </conditionalFormatting>
  <conditionalFormatting sqref="E5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2021-02-27T11:25:14Z</dcterms:modified>
</cp:coreProperties>
</file>