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04\"/>
    </mc:Choice>
  </mc:AlternateContent>
  <bookViews>
    <workbookView xWindow="0" yWindow="0" windowWidth="20400" windowHeight="765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Efectivo!$A$71:$E$71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  <c r="B49" i="1"/>
  <c r="B59" i="1"/>
  <c r="B68" i="1"/>
  <c r="B88" i="1"/>
  <c r="C86" i="1"/>
  <c r="C87" i="1"/>
  <c r="C67" i="1"/>
  <c r="A67" i="1"/>
  <c r="A33" i="1" l="1"/>
  <c r="C33" i="1"/>
  <c r="A34" i="1"/>
  <c r="C34" i="1"/>
  <c r="A35" i="1"/>
  <c r="C35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85" i="1"/>
  <c r="C85" i="1"/>
  <c r="A65" i="1"/>
  <c r="C65" i="1"/>
  <c r="A66" i="1"/>
  <c r="C66" i="1"/>
  <c r="A54" i="1"/>
  <c r="C54" i="1"/>
  <c r="A55" i="1"/>
  <c r="C55" i="1"/>
  <c r="A56" i="1"/>
  <c r="C56" i="1"/>
  <c r="A57" i="1"/>
  <c r="C57" i="1"/>
  <c r="A58" i="1"/>
  <c r="C58" i="1"/>
  <c r="A44" i="1"/>
  <c r="C44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B73" i="1" l="1"/>
  <c r="A46" i="1"/>
  <c r="C46" i="1"/>
  <c r="A45" i="1"/>
  <c r="C45" i="1"/>
  <c r="A38" i="1" l="1"/>
  <c r="C38" i="1"/>
  <c r="A36" i="1"/>
  <c r="C36" i="1"/>
  <c r="A43" i="1"/>
  <c r="C43" i="1"/>
  <c r="A37" i="1" l="1"/>
  <c r="C37" i="1"/>
  <c r="A84" i="1"/>
  <c r="C84" i="1"/>
  <c r="A9" i="1"/>
  <c r="C9" i="1"/>
  <c r="C47" i="1" l="1"/>
  <c r="A47" i="1"/>
  <c r="C83" i="1"/>
  <c r="A83" i="1"/>
  <c r="C53" i="1" l="1"/>
  <c r="A53" i="1"/>
  <c r="C48" i="1" l="1"/>
  <c r="A48" i="1"/>
  <c r="C64" i="1"/>
  <c r="A64" i="1"/>
  <c r="C82" i="1"/>
  <c r="A82" i="1"/>
  <c r="A76" i="1" l="1"/>
  <c r="C81" i="1"/>
  <c r="A81" i="1"/>
  <c r="C80" i="1"/>
  <c r="A80" i="1"/>
  <c r="C72" i="1"/>
  <c r="A72" i="1"/>
  <c r="F2" i="3" l="1"/>
  <c r="C63" i="1" l="1"/>
  <c r="A63" i="1"/>
</calcChain>
</file>

<file path=xl/sharedStrings.xml><?xml version="1.0" encoding="utf-8"?>
<sst xmlns="http://schemas.openxmlformats.org/spreadsheetml/2006/main" count="997" uniqueCount="33">
  <si>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</si>
  <si>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</si>
  <si>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</si>
  <si>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</si>
  <si>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</si>
  <si>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</si>
  <si>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</si>
  <si>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</si>
  <si>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</si>
  <si>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</si>
  <si>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</si>
  <si>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</si>
  <si>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</si>
  <si>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</si>
  <si>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</si>
  <si>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</si>
  <si>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</si>
  <si>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</si>
  <si>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</si>
  <si>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</si>
  <si>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</si>
  <si>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GAVETA DE RECHAZO LLENA</t>
  </si>
  <si>
    <t>3 Gavetas Vacías</t>
  </si>
  <si>
    <t>2 Gavetas Vacías + 1 Fallando</t>
  </si>
  <si>
    <t>Abastecido</t>
  </si>
  <si>
    <t>3335908978 </t>
  </si>
  <si>
    <t>3335909279 </t>
  </si>
  <si>
    <t>3335909322 </t>
  </si>
  <si>
    <t>3335909486 </t>
  </si>
  <si>
    <t>3335909681 </t>
  </si>
  <si>
    <t>3335909903 </t>
  </si>
  <si>
    <t>3335909962 </t>
  </si>
  <si>
    <t>3335910094 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</si>
</sst>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59">
    <xf numFmtId="0" fontId="0" fillId="0" borderId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0" borderId="27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8" applyNumberFormat="0" applyAlignment="0" applyProtection="0"/>
    <xf numFmtId="0" fontId="21" fillId="16" borderId="29" applyNumberFormat="0" applyAlignment="0" applyProtection="0"/>
    <xf numFmtId="0" fontId="22" fillId="16" borderId="28" applyNumberFormat="0" applyAlignment="0" applyProtection="0"/>
    <xf numFmtId="0" fontId="23" fillId="0" borderId="30" applyNumberFormat="0" applyFill="0" applyAlignment="0" applyProtection="0"/>
    <xf numFmtId="0" fontId="24" fillId="17" borderId="31" applyNumberFormat="0" applyAlignment="0" applyProtection="0"/>
    <xf numFmtId="0" fontId="25" fillId="0" borderId="0" applyNumberFormat="0" applyFill="0" applyBorder="0" applyAlignment="0" applyProtection="0"/>
    <xf numFmtId="0" fontId="13" fillId="18" borderId="32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3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5" xfId="0" applyNumberFormat="1" applyFill="1" applyBorder="1"/>
    <xf numFmtId="49" fontId="0" fillId="46" borderId="34" xfId="0" applyNumberFormat="1" applyFill="1" applyBorder="1"/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6" fillId="6" borderId="38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firstRowStripe" dxfId="35"/>
      <tableStyleElement type="firstColumn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zoomScale="80" zoomScaleNormal="80" workbookViewId="0">
      <selection activeCell="F76" sqref="F76"/>
    </sheetView>
  </sheetViews>
  <sheetFormatPr baseColWidth="10" defaultColWidth="23.42578125" defaultRowHeight="15" x14ac:dyDescent="0.25"/>
  <cols>
    <col min="1" max="1" width="26.42578125" bestFit="1" customWidth="1"/>
    <col min="2" max="2" width="23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41" t="s">
        <v>1</v>
      </c>
      <c r="B1" s="42"/>
      <c r="C1" s="42"/>
      <c r="D1" s="42"/>
      <c r="E1" s="43"/>
    </row>
    <row r="2" spans="1:5" ht="25.5" x14ac:dyDescent="0.25">
      <c r="A2" s="44" t="s">
        <v>0</v>
      </c>
      <c r="B2" s="45"/>
      <c r="C2" s="45"/>
      <c r="D2" s="45"/>
      <c r="E2" s="46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44351.25</v>
      </c>
      <c r="C4" s="1"/>
      <c r="D4" s="1"/>
      <c r="E4" s="11"/>
    </row>
    <row r="5" spans="1:5" ht="18.75" thickBot="1" x14ac:dyDescent="0.3">
      <c r="A5" s="7" t="s">
        <v>3</v>
      </c>
      <c r="B5" s="9">
        <v>44351.708333333336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47" t="s">
        <v>4</v>
      </c>
      <c r="B7" s="48"/>
      <c r="C7" s="48"/>
      <c r="D7" s="48"/>
      <c r="E7" s="49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str">
        <f>VLOOKUP(B9,'[1]LISTADO ATM'!$A$2:$C$822,3,0)</f>
        <v>ESTE</v>
      </c>
      <c r="B9" s="22">
        <v>111</v>
      </c>
      <c r="C9" s="25" t="str">
        <f>VLOOKUP(B9,'[1]LISTADO ATM'!$A$2:$B$822,2,0)</f>
        <v xml:space="preserve">ATM Oficina San Pedro </v>
      </c>
      <c r="D9" s="37" t="s">
        <v>24</v>
      </c>
      <c r="E9" s="38">
        <v>3335908876</v>
      </c>
    </row>
    <row r="10" spans="1:5" ht="18" x14ac:dyDescent="0.25">
      <c r="A10" s="19" t="str">
        <f>VLOOKUP(B10,'[1]LISTADO ATM'!$A$2:$C$822,3,0)</f>
        <v>DISTRITO NACIONAL</v>
      </c>
      <c r="B10" s="22">
        <v>224</v>
      </c>
      <c r="C10" s="25" t="str">
        <f>VLOOKUP(B10,'[1]LISTADO ATM'!$A$2:$B$822,2,0)</f>
        <v xml:space="preserve">ATM S/M Nacional El Millón (Núñez de Cáceres) </v>
      </c>
      <c r="D10" s="37" t="s">
        <v>24</v>
      </c>
      <c r="E10" s="38">
        <v>3335908877</v>
      </c>
    </row>
    <row r="11" spans="1:5" ht="18" x14ac:dyDescent="0.25">
      <c r="A11" s="19" t="str">
        <f>VLOOKUP(B11,'[1]LISTADO ATM'!$A$2:$C$822,3,0)</f>
        <v>NORTE</v>
      </c>
      <c r="B11" s="22">
        <v>965</v>
      </c>
      <c r="C11" s="25" t="str">
        <f>VLOOKUP(B11,'[1]LISTADO ATM'!$A$2:$B$822,2,0)</f>
        <v xml:space="preserve">ATM S/M La Fuente FUN (Santiago) </v>
      </c>
      <c r="D11" s="37" t="s">
        <v>24</v>
      </c>
      <c r="E11" s="38">
        <v>3335908885</v>
      </c>
    </row>
    <row r="12" spans="1:5" ht="18" x14ac:dyDescent="0.25">
      <c r="A12" s="19" t="str">
        <f>VLOOKUP(B12,'[1]LISTADO ATM'!$A$2:$C$822,3,0)</f>
        <v>SUR</v>
      </c>
      <c r="B12" s="22">
        <v>783</v>
      </c>
      <c r="C12" s="25" t="str">
        <f>VLOOKUP(B12,'[1]LISTADO ATM'!$A$2:$B$822,2,0)</f>
        <v xml:space="preserve">ATM Autobanco Alfa y Omega (Barahona) </v>
      </c>
      <c r="D12" s="37" t="s">
        <v>24</v>
      </c>
      <c r="E12" s="38">
        <v>3335908872</v>
      </c>
    </row>
    <row r="13" spans="1:5" ht="18" x14ac:dyDescent="0.25">
      <c r="A13" s="19" t="str">
        <f>VLOOKUP(B13,'[1]LISTADO ATM'!$A$2:$C$822,3,0)</f>
        <v>SUR</v>
      </c>
      <c r="B13" s="22">
        <v>182</v>
      </c>
      <c r="C13" s="25" t="str">
        <f>VLOOKUP(B13,'[1]LISTADO ATM'!$A$2:$B$822,2,0)</f>
        <v xml:space="preserve">ATM Barahona Comb </v>
      </c>
      <c r="D13" s="37" t="s">
        <v>24</v>
      </c>
      <c r="E13" s="27">
        <v>3335908832</v>
      </c>
    </row>
    <row r="14" spans="1:5" ht="18" x14ac:dyDescent="0.25">
      <c r="A14" s="19" t="str">
        <f>VLOOKUP(B14,'[1]LISTADO ATM'!$A$2:$C$822,3,0)</f>
        <v>NORTE</v>
      </c>
      <c r="B14" s="22">
        <v>351</v>
      </c>
      <c r="C14" s="25" t="str">
        <f>VLOOKUP(B14,'[1]LISTADO ATM'!$A$2:$B$822,2,0)</f>
        <v xml:space="preserve">ATM S/M José Luís (Puerto Plata) </v>
      </c>
      <c r="D14" s="37" t="s">
        <v>24</v>
      </c>
      <c r="E14" s="38">
        <v>3335908826</v>
      </c>
    </row>
    <row r="15" spans="1:5" ht="18" x14ac:dyDescent="0.25">
      <c r="A15" s="19" t="str">
        <f>VLOOKUP(B15,'[1]LISTADO ATM'!$A$2:$C$822,3,0)</f>
        <v>SUR</v>
      </c>
      <c r="B15" s="22">
        <v>615</v>
      </c>
      <c r="C15" s="25" t="str">
        <f>VLOOKUP(B15,'[1]LISTADO ATM'!$A$2:$B$822,2,0)</f>
        <v xml:space="preserve">ATM Estación Sunix Cabral (Barahona) </v>
      </c>
      <c r="D15" s="37" t="s">
        <v>24</v>
      </c>
      <c r="E15" s="27">
        <v>3335908814</v>
      </c>
    </row>
    <row r="16" spans="1:5" ht="18" x14ac:dyDescent="0.25">
      <c r="A16" s="19" t="str">
        <f>VLOOKUP(B16,'[1]LISTADO ATM'!$A$2:$C$822,3,0)</f>
        <v>ESTE</v>
      </c>
      <c r="B16" s="22">
        <v>912</v>
      </c>
      <c r="C16" s="25" t="str">
        <f>VLOOKUP(B16,'[1]LISTADO ATM'!$A$2:$B$822,2,0)</f>
        <v xml:space="preserve">ATM Oficina San Pedro II </v>
      </c>
      <c r="D16" s="37" t="s">
        <v>24</v>
      </c>
      <c r="E16" s="38">
        <v>3335908772</v>
      </c>
    </row>
    <row r="17" spans="1:5" ht="18" x14ac:dyDescent="0.25">
      <c r="A17" s="19" t="str">
        <f>VLOOKUP(B17,'[1]LISTADO ATM'!$A$2:$C$822,3,0)</f>
        <v>NORTE</v>
      </c>
      <c r="B17" s="22">
        <v>807</v>
      </c>
      <c r="C17" s="25" t="str">
        <f>VLOOKUP(B17,'[1]LISTADO ATM'!$A$2:$B$822,2,0)</f>
        <v xml:space="preserve">ATM S/M Morel (Mao) </v>
      </c>
      <c r="D17" s="37" t="s">
        <v>24</v>
      </c>
      <c r="E17" s="38">
        <v>3335908902</v>
      </c>
    </row>
    <row r="18" spans="1:5" ht="18" x14ac:dyDescent="0.25">
      <c r="A18" s="19" t="str">
        <f>VLOOKUP(B18,'[1]LISTADO ATM'!$A$2:$C$822,3,0)</f>
        <v>DISTRITO NACIONAL</v>
      </c>
      <c r="B18" s="22">
        <v>946</v>
      </c>
      <c r="C18" s="25" t="str">
        <f>VLOOKUP(B18,'[1]LISTADO ATM'!$A$2:$B$822,2,0)</f>
        <v xml:space="preserve">ATM Oficina Núñez de Cáceres I </v>
      </c>
      <c r="D18" s="37" t="s">
        <v>24</v>
      </c>
      <c r="E18" s="38">
        <v>3335908883</v>
      </c>
    </row>
    <row r="19" spans="1:5" ht="18" x14ac:dyDescent="0.25">
      <c r="A19" s="19" t="str">
        <f>VLOOKUP(B19,'[1]LISTADO ATM'!$A$2:$C$822,3,0)</f>
        <v>DISTRITO NACIONAL</v>
      </c>
      <c r="B19" s="22">
        <v>697</v>
      </c>
      <c r="C19" s="25" t="str">
        <f>VLOOKUP(B19,'[1]LISTADO ATM'!$A$2:$B$822,2,0)</f>
        <v>ATM Hipermercado Olé Ciudad Juan Bosch</v>
      </c>
      <c r="D19" s="37" t="s">
        <v>24</v>
      </c>
      <c r="E19" s="38">
        <v>3335908831</v>
      </c>
    </row>
    <row r="20" spans="1:5" ht="18" x14ac:dyDescent="0.25">
      <c r="A20" s="19" t="str">
        <f>VLOOKUP(B20,'[1]LISTADO ATM'!$A$2:$C$822,3,0)</f>
        <v>SUR</v>
      </c>
      <c r="B20" s="22">
        <v>750</v>
      </c>
      <c r="C20" s="25" t="str">
        <f>VLOOKUP(B20,'[1]LISTADO ATM'!$A$2:$B$822,2,0)</f>
        <v xml:space="preserve">ATM UNP Duvergé </v>
      </c>
      <c r="D20" s="37" t="s">
        <v>24</v>
      </c>
      <c r="E20" s="38">
        <v>3335908865</v>
      </c>
    </row>
    <row r="21" spans="1:5" ht="18" x14ac:dyDescent="0.25">
      <c r="A21" s="19" t="str">
        <f>VLOOKUP(B21,'[1]LISTADO ATM'!$A$2:$C$822,3,0)</f>
        <v>DISTRITO NACIONAL</v>
      </c>
      <c r="B21" s="22">
        <v>235</v>
      </c>
      <c r="C21" s="25" t="str">
        <f>VLOOKUP(B21,'[1]LISTADO ATM'!$A$2:$B$822,2,0)</f>
        <v xml:space="preserve">ATM Oficina Multicentro La Sirena San Isidro </v>
      </c>
      <c r="D21" s="37" t="s">
        <v>24</v>
      </c>
      <c r="E21" s="38">
        <v>3335908866</v>
      </c>
    </row>
    <row r="22" spans="1:5" ht="18" x14ac:dyDescent="0.25">
      <c r="A22" s="19" t="str">
        <f>VLOOKUP(B22,'[1]LISTADO ATM'!$A$2:$C$822,3,0)</f>
        <v>DISTRITO NACIONAL</v>
      </c>
      <c r="B22" s="22">
        <v>815</v>
      </c>
      <c r="C22" s="25" t="str">
        <f>VLOOKUP(B22,'[1]LISTADO ATM'!$A$2:$B$822,2,0)</f>
        <v xml:space="preserve">ATM Oficina Atalaya del Mar </v>
      </c>
      <c r="D22" s="37" t="s">
        <v>24</v>
      </c>
      <c r="E22" s="38">
        <v>3335908867</v>
      </c>
    </row>
    <row r="23" spans="1:5" ht="18" x14ac:dyDescent="0.25">
      <c r="A23" s="19" t="str">
        <f>VLOOKUP(B23,'[1]LISTADO ATM'!$A$2:$C$822,3,0)</f>
        <v>DISTRITO NACIONAL</v>
      </c>
      <c r="B23" s="22">
        <v>931</v>
      </c>
      <c r="C23" s="25" t="str">
        <f>VLOOKUP(B23,'[1]LISTADO ATM'!$A$2:$B$822,2,0)</f>
        <v xml:space="preserve">ATM Autobanco Luperón I </v>
      </c>
      <c r="D23" s="37" t="s">
        <v>24</v>
      </c>
      <c r="E23" s="38">
        <v>3335908869</v>
      </c>
    </row>
    <row r="24" spans="1:5" ht="18" x14ac:dyDescent="0.25">
      <c r="A24" s="19" t="str">
        <f>VLOOKUP(B24,'[1]LISTADO ATM'!$A$2:$C$822,3,0)</f>
        <v>DISTRITO NACIONAL</v>
      </c>
      <c r="B24" s="22">
        <v>676</v>
      </c>
      <c r="C24" s="25" t="str">
        <f>VLOOKUP(B24,'[1]LISTADO ATM'!$A$2:$B$822,2,0)</f>
        <v>ATM S/M Bravo Colina Del Oeste</v>
      </c>
      <c r="D24" s="37" t="s">
        <v>24</v>
      </c>
      <c r="E24" s="38">
        <v>3335908873</v>
      </c>
    </row>
    <row r="25" spans="1:5" ht="18" x14ac:dyDescent="0.25">
      <c r="A25" s="19" t="str">
        <f>VLOOKUP(B25,'[1]LISTADO ATM'!$A$2:$C$822,3,0)</f>
        <v>NORTE</v>
      </c>
      <c r="B25" s="22">
        <v>763</v>
      </c>
      <c r="C25" s="25" t="str">
        <f>VLOOKUP(B25,'[1]LISTADO ATM'!$A$2:$B$822,2,0)</f>
        <v xml:space="preserve">ATM UNP Montellano </v>
      </c>
      <c r="D25" s="37" t="s">
        <v>24</v>
      </c>
      <c r="E25" s="38" t="s">
        <v>25</v>
      </c>
    </row>
    <row r="26" spans="1:5" ht="18" x14ac:dyDescent="0.25">
      <c r="A26" s="19" t="str">
        <f>VLOOKUP(B26,'[1]LISTADO ATM'!$A$2:$C$822,3,0)</f>
        <v>DISTRITO NACIONAL</v>
      </c>
      <c r="B26" s="22">
        <v>238</v>
      </c>
      <c r="C26" s="25" t="str">
        <f>VLOOKUP(B26,'[1]LISTADO ATM'!$A$2:$B$822,2,0)</f>
        <v xml:space="preserve">ATM Multicentro La Sirena Charles de Gaulle </v>
      </c>
      <c r="D26" s="37" t="s">
        <v>24</v>
      </c>
      <c r="E26" s="38" t="s">
        <v>29</v>
      </c>
    </row>
    <row r="27" spans="1:5" ht="18" x14ac:dyDescent="0.25">
      <c r="A27" s="19" t="str">
        <f>VLOOKUP(B27,'[1]LISTADO ATM'!$A$2:$C$822,3,0)</f>
        <v>SUR</v>
      </c>
      <c r="B27" s="22">
        <v>995</v>
      </c>
      <c r="C27" s="25" t="str">
        <f>VLOOKUP(B27,'[1]LISTADO ATM'!$A$2:$B$822,2,0)</f>
        <v xml:space="preserve">ATM Oficina San Cristobal III (Lobby) </v>
      </c>
      <c r="D27" s="37" t="s">
        <v>24</v>
      </c>
      <c r="E27" s="38" t="s">
        <v>28</v>
      </c>
    </row>
    <row r="28" spans="1:5" ht="18" x14ac:dyDescent="0.25">
      <c r="A28" s="19" t="str">
        <f>VLOOKUP(B28,'[1]LISTADO ATM'!$A$2:$C$822,3,0)</f>
        <v>DISTRITO NACIONAL</v>
      </c>
      <c r="B28" s="22">
        <v>87</v>
      </c>
      <c r="C28" s="25" t="str">
        <f>VLOOKUP(B28,'[1]LISTADO ATM'!$A$2:$B$822,2,0)</f>
        <v xml:space="preserve">ATM Autoservicio Sarasota </v>
      </c>
      <c r="D28" s="37" t="s">
        <v>24</v>
      </c>
      <c r="E28" s="38">
        <v>3335908881</v>
      </c>
    </row>
    <row r="29" spans="1:5" ht="18" x14ac:dyDescent="0.25">
      <c r="A29" s="19" t="str">
        <f>VLOOKUP(B29,'[1]LISTADO ATM'!$A$2:$C$822,3,0)</f>
        <v>DISTRITO NACIONAL</v>
      </c>
      <c r="B29" s="22">
        <v>302</v>
      </c>
      <c r="C29" s="25" t="str">
        <f>VLOOKUP(B29,'[1]LISTADO ATM'!$A$2:$B$822,2,0)</f>
        <v xml:space="preserve">ATM S/M Aprezio Los Mameyes  </v>
      </c>
      <c r="D29" s="37" t="s">
        <v>24</v>
      </c>
      <c r="E29" s="38">
        <v>3335908870</v>
      </c>
    </row>
    <row r="30" spans="1:5" ht="18" x14ac:dyDescent="0.25">
      <c r="A30" s="19" t="str">
        <f>VLOOKUP(B30,'[1]LISTADO ATM'!$A$2:$C$822,3,0)</f>
        <v>DISTRITO NACIONAL</v>
      </c>
      <c r="B30" s="22">
        <v>884</v>
      </c>
      <c r="C30" s="25" t="str">
        <f>VLOOKUP(B30,'[1]LISTADO ATM'!$A$2:$B$822,2,0)</f>
        <v xml:space="preserve">ATM UNP Olé Sabana Perdida </v>
      </c>
      <c r="D30" s="37" t="s">
        <v>24</v>
      </c>
      <c r="E30" s="38">
        <v>3335908868</v>
      </c>
    </row>
    <row r="31" spans="1:5" ht="18" x14ac:dyDescent="0.25">
      <c r="A31" s="19" t="str">
        <f>VLOOKUP(B31,'[1]LISTADO ATM'!$A$2:$C$822,3,0)</f>
        <v>ESTE</v>
      </c>
      <c r="B31" s="22">
        <v>480</v>
      </c>
      <c r="C31" s="25" t="str">
        <f>VLOOKUP(B31,'[1]LISTADO ATM'!$A$2:$B$822,2,0)</f>
        <v>ATM UNP Farmaconal Higuey</v>
      </c>
      <c r="D31" s="37" t="s">
        <v>24</v>
      </c>
      <c r="E31" s="38">
        <v>3335908648</v>
      </c>
    </row>
    <row r="32" spans="1:5" ht="18" x14ac:dyDescent="0.25">
      <c r="A32" s="19" t="str">
        <f>VLOOKUP(B32,'[1]LISTADO ATM'!$A$2:$C$822,3,0)</f>
        <v>NORTE</v>
      </c>
      <c r="B32" s="22">
        <v>852</v>
      </c>
      <c r="C32" s="25" t="str">
        <f>VLOOKUP(B32,'[1]LISTADO ATM'!$A$2:$B$822,2,0)</f>
        <v xml:space="preserve">ATM Gasolinera Franco Bido </v>
      </c>
      <c r="D32" s="37" t="s">
        <v>24</v>
      </c>
      <c r="E32" s="38">
        <v>3335908775</v>
      </c>
    </row>
    <row r="33" spans="1:5" ht="18" x14ac:dyDescent="0.25">
      <c r="A33" s="19" t="str">
        <f>VLOOKUP(B33,'[1]LISTADO ATM'!$A$2:$C$822,3,0)</f>
        <v>DISTRITO NACIONAL</v>
      </c>
      <c r="B33" s="22">
        <v>967</v>
      </c>
      <c r="C33" s="25" t="str">
        <f>VLOOKUP(B33,'[1]LISTADO ATM'!$A$2:$B$822,2,0)</f>
        <v xml:space="preserve">ATM UNP Hiper Olé Autopista Duarte </v>
      </c>
      <c r="D33" s="37" t="s">
        <v>24</v>
      </c>
      <c r="E33" s="38">
        <v>3335908871</v>
      </c>
    </row>
    <row r="34" spans="1:5" ht="18" x14ac:dyDescent="0.25">
      <c r="A34" s="19" t="str">
        <f>VLOOKUP(B34,'[1]LISTADO ATM'!$A$2:$C$822,3,0)</f>
        <v>SUR</v>
      </c>
      <c r="B34" s="22">
        <v>751</v>
      </c>
      <c r="C34" s="25" t="str">
        <f>VLOOKUP(B34,'[1]LISTADO ATM'!$A$2:$B$822,2,0)</f>
        <v>ATM Eco Petroleo Camilo</v>
      </c>
      <c r="D34" s="37" t="s">
        <v>24</v>
      </c>
      <c r="E34" s="38" t="s">
        <v>27</v>
      </c>
    </row>
    <row r="35" spans="1:5" ht="18" x14ac:dyDescent="0.25">
      <c r="A35" s="19" t="str">
        <f>VLOOKUP(B35,'[1]LISTADO ATM'!$A$2:$C$822,3,0)</f>
        <v>DISTRITO NACIONAL</v>
      </c>
      <c r="B35" s="22">
        <v>407</v>
      </c>
      <c r="C35" s="25" t="str">
        <f>VLOOKUP(B35,'[1]LISTADO ATM'!$A$2:$B$822,2,0)</f>
        <v xml:space="preserve">ATM Multicentro La Sirena Villa Mella </v>
      </c>
      <c r="D35" s="37" t="s">
        <v>24</v>
      </c>
      <c r="E35" s="38">
        <v>3335908874</v>
      </c>
    </row>
    <row r="36" spans="1:5" ht="18" x14ac:dyDescent="0.25">
      <c r="A36" s="22" t="str">
        <f>VLOOKUP(B36,'[1]LISTADO ATM'!$A$2:$C$822,3,0)</f>
        <v>DISTRITO NACIONAL</v>
      </c>
      <c r="B36" s="22">
        <v>192</v>
      </c>
      <c r="C36" s="22" t="str">
        <f>VLOOKUP(B36,'[1]LISTADO ATM'!$A$2:$B$822,2,0)</f>
        <v xml:space="preserve">ATM Autobanco Luperón II </v>
      </c>
      <c r="D36" s="37" t="s">
        <v>24</v>
      </c>
      <c r="E36" s="27">
        <v>3335908875</v>
      </c>
    </row>
    <row r="37" spans="1:5" ht="18" x14ac:dyDescent="0.25">
      <c r="A37" s="22" t="str">
        <f>VLOOKUP(B37,'[1]LISTADO ATM'!$A$2:$C$822,3,0)</f>
        <v>NORTE</v>
      </c>
      <c r="B37" s="22">
        <v>632</v>
      </c>
      <c r="C37" s="22" t="str">
        <f>VLOOKUP(B37,'[1]LISTADO ATM'!$A$2:$B$822,2,0)</f>
        <v xml:space="preserve">ATM Autobanco Gurabo </v>
      </c>
      <c r="D37" s="37" t="s">
        <v>24</v>
      </c>
      <c r="E37" s="27">
        <v>3335908833</v>
      </c>
    </row>
    <row r="38" spans="1:5" ht="18" x14ac:dyDescent="0.25">
      <c r="A38" s="19" t="str">
        <f>VLOOKUP(B38,'[1]LISTADO ATM'!$A$2:$C$822,3,0)</f>
        <v>NORTE</v>
      </c>
      <c r="B38" s="22">
        <v>315</v>
      </c>
      <c r="C38" s="25" t="str">
        <f>VLOOKUP(B38,'[1]LISTADO ATM'!$A$2:$B$822,2,0)</f>
        <v xml:space="preserve">ATM Oficina Estrella Sadalá </v>
      </c>
      <c r="D38" s="37" t="s">
        <v>24</v>
      </c>
      <c r="E38" s="25">
        <v>3335908901</v>
      </c>
    </row>
    <row r="39" spans="1:5" ht="18.75" thickBot="1" x14ac:dyDescent="0.3">
      <c r="A39" s="3" t="s">
        <v>11</v>
      </c>
      <c r="B39" s="32">
        <f>COUNT(B9:B38)</f>
        <v>30</v>
      </c>
      <c r="C39" s="50"/>
      <c r="D39" s="51"/>
      <c r="E39" s="52"/>
    </row>
    <row r="40" spans="1:5" x14ac:dyDescent="0.25">
      <c r="B40" s="5"/>
      <c r="E40" s="5"/>
    </row>
    <row r="41" spans="1:5" ht="18" x14ac:dyDescent="0.25">
      <c r="A41" s="47" t="s">
        <v>16</v>
      </c>
      <c r="B41" s="48"/>
      <c r="C41" s="48"/>
      <c r="D41" s="48"/>
      <c r="E41" s="49"/>
    </row>
    <row r="42" spans="1:5" ht="18" x14ac:dyDescent="0.25">
      <c r="A42" s="2" t="s">
        <v>5</v>
      </c>
      <c r="B42" s="2" t="s">
        <v>6</v>
      </c>
      <c r="C42" s="2" t="s">
        <v>7</v>
      </c>
      <c r="D42" s="2" t="s">
        <v>8</v>
      </c>
      <c r="E42" s="2" t="s">
        <v>9</v>
      </c>
    </row>
    <row r="43" spans="1:5" ht="18" x14ac:dyDescent="0.25">
      <c r="A43" s="19" t="str">
        <f>VLOOKUP(B43,'[1]LISTADO ATM'!$A$2:$C$822,3,0)</f>
        <v>NORTE</v>
      </c>
      <c r="B43" s="22">
        <v>774</v>
      </c>
      <c r="C43" s="25" t="str">
        <f>VLOOKUP(B43,'[1]LISTADO ATM'!$A$2:$B$822,2,0)</f>
        <v xml:space="preserve">ATM Oficina Montecristi </v>
      </c>
      <c r="D43" s="16" t="s">
        <v>19</v>
      </c>
      <c r="E43" s="25">
        <v>3335908887</v>
      </c>
    </row>
    <row r="44" spans="1:5" ht="18" x14ac:dyDescent="0.25">
      <c r="A44" s="19" t="str">
        <f>VLOOKUP(B44,'[1]LISTADO ATM'!$A$2:$C$822,3,0)</f>
        <v>DISTRITO NACIONAL</v>
      </c>
      <c r="B44" s="22">
        <v>160</v>
      </c>
      <c r="C44" s="25" t="str">
        <f>VLOOKUP(B44,'[1]LISTADO ATM'!$A$2:$B$822,2,0)</f>
        <v xml:space="preserve">ATM Oficina Herrera </v>
      </c>
      <c r="D44" s="16" t="s">
        <v>19</v>
      </c>
      <c r="E44" s="25">
        <v>3335908649</v>
      </c>
    </row>
    <row r="45" spans="1:5" ht="18" x14ac:dyDescent="0.25">
      <c r="A45" s="19" t="str">
        <f>VLOOKUP(B45,'[1]LISTADO ATM'!$A$2:$C$822,3,0)</f>
        <v>DISTRITO NACIONAL</v>
      </c>
      <c r="B45" s="22">
        <v>231</v>
      </c>
      <c r="C45" s="25" t="str">
        <f>VLOOKUP(B45,'[1]LISTADO ATM'!$A$2:$B$822,2,0)</f>
        <v xml:space="preserve">ATM Oficina Zona Oriental </v>
      </c>
      <c r="D45" s="16" t="s">
        <v>19</v>
      </c>
      <c r="E45" s="25">
        <v>3335908886</v>
      </c>
    </row>
    <row r="46" spans="1:5" ht="18" x14ac:dyDescent="0.25">
      <c r="A46" s="19" t="str">
        <f>VLOOKUP(B46,'[1]LISTADO ATM'!$A$2:$C$822,3,0)</f>
        <v>SUR</v>
      </c>
      <c r="B46" s="22">
        <v>44</v>
      </c>
      <c r="C46" s="25" t="str">
        <f>VLOOKUP(B46,'[1]LISTADO ATM'!$A$2:$B$822,2,0)</f>
        <v xml:space="preserve">ATM Oficina Pedernales </v>
      </c>
      <c r="D46" s="16" t="s">
        <v>19</v>
      </c>
      <c r="E46" s="25">
        <v>3335908884</v>
      </c>
    </row>
    <row r="47" spans="1:5" ht="18" x14ac:dyDescent="0.25">
      <c r="A47" s="19" t="str">
        <f>VLOOKUP(B47,'[1]LISTADO ATM'!$A$2:$C$822,3,0)</f>
        <v>ESTE</v>
      </c>
      <c r="B47" s="22">
        <v>104</v>
      </c>
      <c r="C47" s="25" t="str">
        <f>VLOOKUP(B47,'[1]LISTADO ATM'!$A$2:$B$822,2,0)</f>
        <v xml:space="preserve">ATM Jumbo Higuey </v>
      </c>
      <c r="D47" s="16" t="s">
        <v>19</v>
      </c>
      <c r="E47" s="25">
        <v>3335908785</v>
      </c>
    </row>
    <row r="48" spans="1:5" ht="18" x14ac:dyDescent="0.25">
      <c r="A48" s="19" t="str">
        <f>VLOOKUP(B48,'[1]LISTADO ATM'!$A$2:$C$822,3,0)</f>
        <v>NORTE</v>
      </c>
      <c r="B48" s="22">
        <v>388</v>
      </c>
      <c r="C48" s="25" t="str">
        <f>VLOOKUP(B48,'[1]LISTADO ATM'!$A$2:$B$822,2,0)</f>
        <v xml:space="preserve">ATM Multicentro La Sirena Puerto Plata </v>
      </c>
      <c r="D48" s="16" t="s">
        <v>19</v>
      </c>
      <c r="E48" s="25">
        <v>3335908780</v>
      </c>
    </row>
    <row r="49" spans="1:5" ht="18.75" thickBot="1" x14ac:dyDescent="0.3">
      <c r="A49" s="3" t="s">
        <v>11</v>
      </c>
      <c r="B49" s="32">
        <f>COUNT(B43:B48)</f>
        <v>6</v>
      </c>
      <c r="C49" s="50"/>
      <c r="D49" s="51"/>
      <c r="E49" s="52"/>
    </row>
    <row r="50" spans="1:5" ht="15.75" thickBot="1" x14ac:dyDescent="0.3">
      <c r="B50" s="5"/>
      <c r="E50" s="5"/>
    </row>
    <row r="51" spans="1:5" ht="18.75" thickBot="1" x14ac:dyDescent="0.3">
      <c r="A51" s="53" t="s">
        <v>14</v>
      </c>
      <c r="B51" s="54"/>
      <c r="C51" s="54"/>
      <c r="D51" s="54"/>
      <c r="E51" s="55"/>
    </row>
    <row r="52" spans="1:5" ht="18" x14ac:dyDescent="0.25">
      <c r="A52" s="2" t="s">
        <v>5</v>
      </c>
      <c r="B52" s="2" t="s">
        <v>6</v>
      </c>
      <c r="C52" s="2" t="s">
        <v>7</v>
      </c>
      <c r="D52" s="2" t="s">
        <v>8</v>
      </c>
      <c r="E52" s="2" t="s">
        <v>9</v>
      </c>
    </row>
    <row r="53" spans="1:5" ht="18" x14ac:dyDescent="0.25">
      <c r="A53" s="22" t="str">
        <f>VLOOKUP(B53,'[1]LISTADO ATM'!$A$2:$C$822,3,0)</f>
        <v>DISTRITO NACIONAL</v>
      </c>
      <c r="B53" s="22">
        <v>593</v>
      </c>
      <c r="C53" s="22" t="str">
        <f>VLOOKUP(B53,'[1]LISTADO ATM'!$A$2:$B$822,2,0)</f>
        <v xml:space="preserve">ATM Ministerio Fuerzas Armadas II </v>
      </c>
      <c r="D53" s="15" t="s">
        <v>10</v>
      </c>
      <c r="E53" s="27">
        <v>3335908779</v>
      </c>
    </row>
    <row r="54" spans="1:5" ht="18" x14ac:dyDescent="0.25">
      <c r="A54" s="22" t="str">
        <f>VLOOKUP(B54,'[1]LISTADO ATM'!$A$2:$C$822,3,0)</f>
        <v>DISTRITO NACIONAL</v>
      </c>
      <c r="B54" s="22">
        <v>453</v>
      </c>
      <c r="C54" s="22" t="str">
        <f>VLOOKUP(B54,'[1]LISTADO ATM'!$A$2:$B$822,2,0)</f>
        <v xml:space="preserve">ATM Autobanco Sarasota II </v>
      </c>
      <c r="D54" s="15" t="s">
        <v>10</v>
      </c>
      <c r="E54" s="27" t="s">
        <v>26</v>
      </c>
    </row>
    <row r="55" spans="1:5" ht="18" x14ac:dyDescent="0.25">
      <c r="A55" s="22" t="str">
        <f>VLOOKUP(B55,'[1]LISTADO ATM'!$A$2:$C$822,3,0)</f>
        <v>SUR</v>
      </c>
      <c r="B55" s="22">
        <v>616</v>
      </c>
      <c r="C55" s="22" t="str">
        <f>VLOOKUP(B55,'[1]LISTADO ATM'!$A$2:$B$822,2,0)</f>
        <v xml:space="preserve">ATM 5ta. Brigada Barahona </v>
      </c>
      <c r="D55" s="15" t="s">
        <v>10</v>
      </c>
      <c r="E55" s="27" t="s">
        <v>30</v>
      </c>
    </row>
    <row r="56" spans="1:5" ht="18" x14ac:dyDescent="0.25">
      <c r="A56" s="22" t="str">
        <f>VLOOKUP(B56,'[1]LISTADO ATM'!$A$2:$C$822,3,0)</f>
        <v>NORTE</v>
      </c>
      <c r="B56" s="22">
        <v>664</v>
      </c>
      <c r="C56" s="22" t="str">
        <f>VLOOKUP(B56,'[1]LISTADO ATM'!$A$2:$B$822,2,0)</f>
        <v>ATM S/M Asfer (Constanza)</v>
      </c>
      <c r="D56" s="15" t="s">
        <v>10</v>
      </c>
      <c r="E56" s="27" t="s">
        <v>31</v>
      </c>
    </row>
    <row r="57" spans="1:5" ht="18" x14ac:dyDescent="0.25">
      <c r="A57" s="22" t="str">
        <f>VLOOKUP(B57,'[1]LISTADO ATM'!$A$2:$C$822,3,0)</f>
        <v>ESTE</v>
      </c>
      <c r="B57" s="22">
        <v>294</v>
      </c>
      <c r="C57" s="22" t="str">
        <f>VLOOKUP(B57,'[1]LISTADO ATM'!$A$2:$B$822,2,0)</f>
        <v xml:space="preserve">ATM Plaza Zaglul San Pedro II </v>
      </c>
      <c r="D57" s="15" t="s">
        <v>10</v>
      </c>
      <c r="E57" s="27">
        <v>3335910074</v>
      </c>
    </row>
    <row r="58" spans="1:5" ht="18" x14ac:dyDescent="0.25">
      <c r="A58" s="22" t="str">
        <f>VLOOKUP(B58,'[1]LISTADO ATM'!$A$2:$C$822,3,0)</f>
        <v>DISTRITO NACIONAL</v>
      </c>
      <c r="B58" s="22">
        <v>655</v>
      </c>
      <c r="C58" s="22" t="str">
        <f>VLOOKUP(B58,'[1]LISTADO ATM'!$A$2:$B$822,2,0)</f>
        <v>ATM Farmacia Sandra</v>
      </c>
      <c r="D58" s="15" t="s">
        <v>10</v>
      </c>
      <c r="E58" s="27">
        <v>3335910088</v>
      </c>
    </row>
    <row r="59" spans="1:5" ht="18.75" thickBot="1" x14ac:dyDescent="0.3">
      <c r="A59" s="26"/>
      <c r="B59" s="32">
        <f>COUNT(B53:B58)</f>
        <v>6</v>
      </c>
      <c r="C59" s="14"/>
      <c r="D59" s="14"/>
      <c r="E59" s="14"/>
    </row>
    <row r="60" spans="1:5" ht="15.75" thickBot="1" x14ac:dyDescent="0.3">
      <c r="B60" s="5"/>
      <c r="E60" s="5"/>
    </row>
    <row r="61" spans="1:5" ht="18.75" thickBot="1" x14ac:dyDescent="0.3">
      <c r="A61" s="53" t="s">
        <v>20</v>
      </c>
      <c r="B61" s="54"/>
      <c r="C61" s="54"/>
      <c r="D61" s="54"/>
      <c r="E61" s="55"/>
    </row>
    <row r="62" spans="1:5" ht="18" x14ac:dyDescent="0.25">
      <c r="A62" s="2" t="s">
        <v>5</v>
      </c>
      <c r="B62" s="2" t="s">
        <v>6</v>
      </c>
      <c r="C62" s="2" t="s">
        <v>7</v>
      </c>
      <c r="D62" s="2" t="s">
        <v>8</v>
      </c>
      <c r="E62" s="2" t="s">
        <v>9</v>
      </c>
    </row>
    <row r="63" spans="1:5" ht="18" x14ac:dyDescent="0.25">
      <c r="A63" s="19" t="str">
        <f>VLOOKUP(B63,'[1]LISTADO ATM'!$A$2:$C$822,3,0)</f>
        <v>DISTRITO NACIONAL</v>
      </c>
      <c r="B63" s="22">
        <v>577</v>
      </c>
      <c r="C63" s="25" t="str">
        <f>VLOOKUP(B63,'[1]LISTADO ATM'!$A$2:$B$822,2,0)</f>
        <v xml:space="preserve">ATM Olé Ave. Duarte </v>
      </c>
      <c r="D63" s="22" t="s">
        <v>18</v>
      </c>
      <c r="E63" s="31">
        <v>3335903625</v>
      </c>
    </row>
    <row r="64" spans="1:5" ht="18" x14ac:dyDescent="0.25">
      <c r="A64" s="19" t="str">
        <f>VLOOKUP(B64,'[1]LISTADO ATM'!$A$2:$C$822,3,0)</f>
        <v>DISTRITO NACIONAL</v>
      </c>
      <c r="B64" s="22">
        <v>696</v>
      </c>
      <c r="C64" s="25" t="str">
        <f>VLOOKUP(B64,'[1]LISTADO ATM'!$A$2:$B$822,2,0)</f>
        <v>ATM Olé Jacobo Majluta</v>
      </c>
      <c r="D64" s="22" t="s">
        <v>18</v>
      </c>
      <c r="E64" s="25">
        <v>3335908198</v>
      </c>
    </row>
    <row r="65" spans="1:5" ht="18" x14ac:dyDescent="0.25">
      <c r="A65" s="19" t="str">
        <f>VLOOKUP(B65,'[1]LISTADO ATM'!$A$2:$C$822,3,0)</f>
        <v>DISTRITO NACIONAL</v>
      </c>
      <c r="B65" s="22">
        <v>152</v>
      </c>
      <c r="C65" s="25" t="str">
        <f>VLOOKUP(B65,'[1]LISTADO ATM'!$A$2:$B$822,2,0)</f>
        <v xml:space="preserve">ATM Kiosco Megacentro II </v>
      </c>
      <c r="D65" s="22" t="s">
        <v>18</v>
      </c>
      <c r="E65" s="25">
        <v>3335910060</v>
      </c>
    </row>
    <row r="66" spans="1:5" ht="18" x14ac:dyDescent="0.25">
      <c r="A66" s="19" t="str">
        <f>VLOOKUP(B66,'[1]LISTADO ATM'!$A$2:$C$822,3,0)</f>
        <v>ESTE</v>
      </c>
      <c r="B66" s="22">
        <v>386</v>
      </c>
      <c r="C66" s="25" t="str">
        <f>VLOOKUP(B66,'[1]LISTADO ATM'!$A$2:$B$822,2,0)</f>
        <v xml:space="preserve">ATM Plaza Verón II </v>
      </c>
      <c r="D66" s="22" t="s">
        <v>18</v>
      </c>
      <c r="E66" s="25">
        <v>3335910078</v>
      </c>
    </row>
    <row r="67" spans="1:5" ht="18" x14ac:dyDescent="0.25">
      <c r="A67" s="65" t="str">
        <f>VLOOKUP(B67,'[1]LISTADO ATM'!$A$2:$C$822,3,0)</f>
        <v>ESTE</v>
      </c>
      <c r="B67" s="22">
        <v>673</v>
      </c>
      <c r="C67" s="25" t="str">
        <f>VLOOKUP(B67,'[1]LISTADO ATM'!$A$2:$B$822,2,0)</f>
        <v>ATM Clínica Dr. Cruz Jiminián</v>
      </c>
      <c r="D67" s="22" t="s">
        <v>18</v>
      </c>
      <c r="E67" s="25" t="s">
        <v>32</v>
      </c>
    </row>
    <row r="68" spans="1:5" ht="18.75" thickBot="1" x14ac:dyDescent="0.3">
      <c r="A68" s="26" t="s">
        <v>11</v>
      </c>
      <c r="B68" s="32">
        <f>COUNT(B63:B67)</f>
        <v>5</v>
      </c>
      <c r="C68" s="14"/>
      <c r="D68" s="14"/>
      <c r="E68" s="14"/>
    </row>
    <row r="69" spans="1:5" ht="15.75" thickBot="1" x14ac:dyDescent="0.3">
      <c r="B69" s="5"/>
      <c r="E69" s="5"/>
    </row>
    <row r="70" spans="1:5" ht="18" x14ac:dyDescent="0.25">
      <c r="A70" s="56" t="s">
        <v>13</v>
      </c>
      <c r="B70" s="57"/>
      <c r="C70" s="57"/>
      <c r="D70" s="57"/>
      <c r="E70" s="58"/>
    </row>
    <row r="71" spans="1:5" ht="18" x14ac:dyDescent="0.25">
      <c r="A71" s="2" t="s">
        <v>5</v>
      </c>
      <c r="B71" s="2" t="s">
        <v>6</v>
      </c>
      <c r="C71" s="4" t="s">
        <v>7</v>
      </c>
      <c r="D71" s="18" t="s">
        <v>8</v>
      </c>
      <c r="E71" s="18" t="s">
        <v>9</v>
      </c>
    </row>
    <row r="72" spans="1:5" ht="18" x14ac:dyDescent="0.25">
      <c r="A72" s="19" t="str">
        <f>VLOOKUP(B72,'[1]LISTADO ATM'!$A$2:$C$822,3,0)</f>
        <v>DISTRITO NACIONAL</v>
      </c>
      <c r="B72" s="22">
        <v>378</v>
      </c>
      <c r="C72" s="25" t="str">
        <f>VLOOKUP(B72,'[1]LISTADO ATM'!$A$2:$B$822,2,0)</f>
        <v>ATM UNP Villa Flores</v>
      </c>
      <c r="D72" s="34" t="s">
        <v>21</v>
      </c>
      <c r="E72" s="25">
        <v>3335906874</v>
      </c>
    </row>
    <row r="73" spans="1:5" ht="18.75" thickBot="1" x14ac:dyDescent="0.3">
      <c r="A73" s="3" t="s">
        <v>11</v>
      </c>
      <c r="B73" s="32">
        <f>COUNT(B72:B72)</f>
        <v>1</v>
      </c>
      <c r="C73" s="14"/>
      <c r="D73" s="17"/>
      <c r="E73" s="17"/>
    </row>
    <row r="74" spans="1:5" ht="15.75" thickBot="1" x14ac:dyDescent="0.3">
      <c r="B74" s="5"/>
      <c r="E74" s="5"/>
    </row>
    <row r="75" spans="1:5" ht="18.75" thickBot="1" x14ac:dyDescent="0.3">
      <c r="A75" s="59" t="s">
        <v>12</v>
      </c>
      <c r="B75" s="60"/>
      <c r="C75" t="s">
        <v>17</v>
      </c>
      <c r="D75" s="5"/>
      <c r="E75" s="5"/>
    </row>
    <row r="76" spans="1:5" ht="18.75" thickBot="1" x14ac:dyDescent="0.3">
      <c r="A76" s="61">
        <f>+B59+B68+B73</f>
        <v>12</v>
      </c>
      <c r="B76" s="62"/>
    </row>
    <row r="77" spans="1:5" ht="15.75" thickBot="1" x14ac:dyDescent="0.3">
      <c r="B77" s="5"/>
      <c r="E77" s="5"/>
    </row>
    <row r="78" spans="1:5" ht="18.75" thickBot="1" x14ac:dyDescent="0.3">
      <c r="A78" s="53" t="s">
        <v>15</v>
      </c>
      <c r="B78" s="54"/>
      <c r="C78" s="54"/>
      <c r="D78" s="54"/>
      <c r="E78" s="55"/>
    </row>
    <row r="79" spans="1:5" ht="18" x14ac:dyDescent="0.25">
      <c r="A79" s="6" t="s">
        <v>5</v>
      </c>
      <c r="B79" s="6" t="s">
        <v>6</v>
      </c>
      <c r="C79" s="4" t="s">
        <v>7</v>
      </c>
      <c r="D79" s="63" t="s">
        <v>8</v>
      </c>
      <c r="E79" s="64"/>
    </row>
    <row r="80" spans="1:5" ht="18" x14ac:dyDescent="0.25">
      <c r="A80" s="33" t="str">
        <f>VLOOKUP(B80,'[1]LISTADO ATM'!$A$2:$C$822,3,0)</f>
        <v>DISTRITO NACIONAL</v>
      </c>
      <c r="B80" s="22">
        <v>578</v>
      </c>
      <c r="C80" s="22" t="str">
        <f>VLOOKUP(B80,'[1]LISTADO ATM'!$A$2:$B$822,2,0)</f>
        <v xml:space="preserve">ATM Procuraduría General de la República </v>
      </c>
      <c r="D80" s="39" t="s">
        <v>22</v>
      </c>
      <c r="E80" s="40"/>
    </row>
    <row r="81" spans="1:5" ht="18" x14ac:dyDescent="0.25">
      <c r="A81" s="33" t="str">
        <f>VLOOKUP(B81,'[1]LISTADO ATM'!$A$2:$C$822,3,0)</f>
        <v>SUR</v>
      </c>
      <c r="B81" s="22">
        <v>873</v>
      </c>
      <c r="C81" s="22" t="str">
        <f>VLOOKUP(B81,'[1]LISTADO ATM'!$A$2:$B$822,2,0)</f>
        <v xml:space="preserve">ATM Centro de Caja San Cristóbal II </v>
      </c>
      <c r="D81" s="39" t="s">
        <v>23</v>
      </c>
      <c r="E81" s="40"/>
    </row>
    <row r="82" spans="1:5" ht="18" x14ac:dyDescent="0.25">
      <c r="A82" s="33" t="str">
        <f>VLOOKUP(B82,'[1]LISTADO ATM'!$A$2:$C$822,3,0)</f>
        <v>DISTRITO NACIONAL</v>
      </c>
      <c r="B82" s="22">
        <v>557</v>
      </c>
      <c r="C82" s="22" t="str">
        <f>VLOOKUP(B82,'[1]LISTADO ATM'!$A$2:$B$822,2,0)</f>
        <v xml:space="preserve">ATM Multicentro La Sirena Ave. Mella </v>
      </c>
      <c r="D82" s="39" t="s">
        <v>23</v>
      </c>
      <c r="E82" s="40"/>
    </row>
    <row r="83" spans="1:5" ht="18" x14ac:dyDescent="0.25">
      <c r="A83" s="33" t="str">
        <f>VLOOKUP(B83,'[1]LISTADO ATM'!$A$2:$C$822,3,0)</f>
        <v>DISTRITO NACIONAL</v>
      </c>
      <c r="B83" s="22">
        <v>678</v>
      </c>
      <c r="C83" s="22" t="str">
        <f>VLOOKUP(B83,'[1]LISTADO ATM'!$A$2:$B$822,2,0)</f>
        <v>ATM Eco Petroleo San Isidro</v>
      </c>
      <c r="D83" s="39" t="s">
        <v>22</v>
      </c>
      <c r="E83" s="40"/>
    </row>
    <row r="84" spans="1:5" ht="18" x14ac:dyDescent="0.25">
      <c r="A84" s="33" t="str">
        <f>VLOOKUP(B84,'[1]LISTADO ATM'!$A$2:$C$822,3,0)</f>
        <v>ESTE</v>
      </c>
      <c r="B84" s="22">
        <v>293</v>
      </c>
      <c r="C84" s="22" t="str">
        <f>VLOOKUP(B84,'[1]LISTADO ATM'!$A$2:$B$822,2,0)</f>
        <v xml:space="preserve">ATM S/M Nueva Visión (San Pedro) </v>
      </c>
      <c r="D84" s="39" t="s">
        <v>23</v>
      </c>
      <c r="E84" s="40"/>
    </row>
    <row r="85" spans="1:5" ht="18" x14ac:dyDescent="0.25">
      <c r="A85" s="33" t="str">
        <f>VLOOKUP(B85,'[1]LISTADO ATM'!$A$2:$C$822,3,0)</f>
        <v>DISTRITO NACIONAL</v>
      </c>
      <c r="B85" s="22">
        <v>486</v>
      </c>
      <c r="C85" s="22" t="str">
        <f>VLOOKUP(B85,'[1]LISTADO ATM'!$A$2:$B$822,2,0)</f>
        <v xml:space="preserve">ATM Olé La Caleta </v>
      </c>
      <c r="D85" s="39" t="s">
        <v>23</v>
      </c>
      <c r="E85" s="40"/>
    </row>
    <row r="86" spans="1:5" ht="18" x14ac:dyDescent="0.25">
      <c r="A86" s="66"/>
      <c r="B86" s="22">
        <v>717</v>
      </c>
      <c r="C86" s="22" t="str">
        <f>VLOOKUP(B86,'[1]LISTADO ATM'!$A$2:$B$822,2,0)</f>
        <v xml:space="preserve">ATM Oficina Los Alcarrizos </v>
      </c>
      <c r="D86" s="39" t="s">
        <v>22</v>
      </c>
      <c r="E86" s="40"/>
    </row>
    <row r="87" spans="1:5" ht="18" x14ac:dyDescent="0.25">
      <c r="A87" s="66"/>
      <c r="B87" s="22">
        <v>986</v>
      </c>
      <c r="C87" s="22" t="str">
        <f>VLOOKUP(B87,'[1]LISTADO ATM'!$A$2:$B$822,2,0)</f>
        <v xml:space="preserve">ATM S/M Jumbo (La Vega) </v>
      </c>
      <c r="D87" s="39" t="s">
        <v>22</v>
      </c>
      <c r="E87" s="40"/>
    </row>
    <row r="88" spans="1:5" ht="18.75" thickBot="1" x14ac:dyDescent="0.3">
      <c r="A88" s="26" t="s">
        <v>11</v>
      </c>
      <c r="B88" s="32">
        <f>COUNT(B80:B87)</f>
        <v>8</v>
      </c>
      <c r="C88" s="23"/>
      <c r="D88" s="23"/>
      <c r="E88" s="24"/>
    </row>
  </sheetData>
  <mergeCells count="21">
    <mergeCell ref="D87:E87"/>
    <mergeCell ref="D80:E80"/>
    <mergeCell ref="D81:E81"/>
    <mergeCell ref="D83:E83"/>
    <mergeCell ref="D82:E82"/>
    <mergeCell ref="D86:E86"/>
    <mergeCell ref="D85:E85"/>
    <mergeCell ref="A1:E1"/>
    <mergeCell ref="A2:E2"/>
    <mergeCell ref="A7:E7"/>
    <mergeCell ref="C39:E39"/>
    <mergeCell ref="A41:E41"/>
    <mergeCell ref="C49:E49"/>
    <mergeCell ref="A51:E51"/>
    <mergeCell ref="A61:E61"/>
    <mergeCell ref="A70:E70"/>
    <mergeCell ref="A75:B75"/>
    <mergeCell ref="A76:B76"/>
    <mergeCell ref="A78:E78"/>
    <mergeCell ref="D79:E79"/>
    <mergeCell ref="D84:E84"/>
  </mergeCells>
  <phoneticPr fontId="11" type="noConversion"/>
  <conditionalFormatting sqref="E88:E1048576 E68:E84 E59:E64 E1:E56">
    <cfRule type="duplicateValues" dxfId="27" priority="13"/>
  </conditionalFormatting>
  <conditionalFormatting sqref="E65">
    <cfRule type="duplicateValues" dxfId="26" priority="7"/>
  </conditionalFormatting>
  <conditionalFormatting sqref="E86">
    <cfRule type="duplicateValues" dxfId="25" priority="5"/>
  </conditionalFormatting>
  <conditionalFormatting sqref="E87">
    <cfRule type="duplicateValues" dxfId="24" priority="4"/>
  </conditionalFormatting>
  <conditionalFormatting sqref="E66:E67">
    <cfRule type="duplicateValues" dxfId="23" priority="3"/>
  </conditionalFormatting>
  <conditionalFormatting sqref="E57:E58">
    <cfRule type="duplicateValues" dxfId="22" priority="2"/>
  </conditionalFormatting>
  <conditionalFormatting sqref="E85">
    <cfRule type="duplicateValues" dxfId="20" priority="16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964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964 725 578 672 873 557 616 664 807 678 139 816 95 453 763 6 751 301 315 293 749 875 406                                       </v>
      </c>
    </row>
    <row r="3" spans="2:6" ht="18.75" thickBot="1" x14ac:dyDescent="0.3">
      <c r="B3" s="22">
        <v>725</v>
      </c>
      <c r="C3" s="29" t="s">
        <v>17</v>
      </c>
    </row>
    <row r="4" spans="2:6" ht="18.75" thickBot="1" x14ac:dyDescent="0.3">
      <c r="B4" s="22">
        <v>578</v>
      </c>
      <c r="C4" s="29" t="s">
        <v>17</v>
      </c>
    </row>
    <row r="5" spans="2:6" ht="18.75" thickBot="1" x14ac:dyDescent="0.3">
      <c r="B5" s="22">
        <v>672</v>
      </c>
      <c r="C5" s="29" t="s">
        <v>17</v>
      </c>
    </row>
    <row r="6" spans="2:6" ht="18.75" thickBot="1" x14ac:dyDescent="0.3">
      <c r="B6" s="22">
        <v>873</v>
      </c>
      <c r="C6" s="29" t="s">
        <v>17</v>
      </c>
    </row>
    <row r="7" spans="2:6" ht="18.75" thickBot="1" x14ac:dyDescent="0.3">
      <c r="B7" s="22">
        <v>557</v>
      </c>
      <c r="C7" s="29" t="s">
        <v>17</v>
      </c>
    </row>
    <row r="8" spans="2:6" ht="18.75" thickBot="1" x14ac:dyDescent="0.3">
      <c r="B8" s="22">
        <v>616</v>
      </c>
      <c r="C8" s="29" t="s">
        <v>17</v>
      </c>
    </row>
    <row r="9" spans="2:6" ht="18.75" thickBot="1" x14ac:dyDescent="0.3">
      <c r="B9" s="22">
        <v>664</v>
      </c>
      <c r="C9" s="29" t="s">
        <v>17</v>
      </c>
    </row>
    <row r="10" spans="2:6" ht="18.75" thickBot="1" x14ac:dyDescent="0.3">
      <c r="B10" s="22">
        <v>807</v>
      </c>
      <c r="C10" s="29" t="s">
        <v>17</v>
      </c>
    </row>
    <row r="11" spans="2:6" ht="18.75" thickBot="1" x14ac:dyDescent="0.3">
      <c r="B11" s="22">
        <v>678</v>
      </c>
      <c r="C11" s="29" t="s">
        <v>17</v>
      </c>
    </row>
    <row r="12" spans="2:6" ht="18.75" thickBot="1" x14ac:dyDescent="0.3">
      <c r="B12" s="22">
        <v>139</v>
      </c>
      <c r="C12" s="29" t="s">
        <v>17</v>
      </c>
    </row>
    <row r="13" spans="2:6" ht="18.75" thickBot="1" x14ac:dyDescent="0.3">
      <c r="B13" s="22">
        <v>816</v>
      </c>
      <c r="C13" s="29" t="s">
        <v>17</v>
      </c>
    </row>
    <row r="14" spans="2:6" ht="18.75" thickBot="1" x14ac:dyDescent="0.3">
      <c r="B14" s="22">
        <v>95</v>
      </c>
      <c r="C14" s="29" t="s">
        <v>17</v>
      </c>
    </row>
    <row r="15" spans="2:6" ht="18.75" thickBot="1" x14ac:dyDescent="0.3">
      <c r="B15" s="22">
        <v>453</v>
      </c>
      <c r="C15" s="29" t="s">
        <v>17</v>
      </c>
    </row>
    <row r="16" spans="2:6" ht="18.75" thickBot="1" x14ac:dyDescent="0.3">
      <c r="B16" s="22">
        <v>763</v>
      </c>
      <c r="C16" s="29" t="s">
        <v>17</v>
      </c>
    </row>
    <row r="17" spans="2:3" ht="18.75" thickBot="1" x14ac:dyDescent="0.3">
      <c r="B17" s="22">
        <v>6</v>
      </c>
      <c r="C17" s="29" t="s">
        <v>17</v>
      </c>
    </row>
    <row r="18" spans="2:3" ht="18.75" thickBot="1" x14ac:dyDescent="0.3">
      <c r="B18" s="22">
        <v>751</v>
      </c>
      <c r="C18" s="29" t="s">
        <v>17</v>
      </c>
    </row>
    <row r="19" spans="2:3" ht="18.75" thickBot="1" x14ac:dyDescent="0.3">
      <c r="B19" s="22">
        <v>301</v>
      </c>
      <c r="C19" s="29" t="s">
        <v>17</v>
      </c>
    </row>
    <row r="20" spans="2:3" ht="18.75" thickBot="1" x14ac:dyDescent="0.3">
      <c r="B20" s="22">
        <v>315</v>
      </c>
      <c r="C20" s="29" t="s">
        <v>17</v>
      </c>
    </row>
    <row r="21" spans="2:3" ht="18.75" thickBot="1" x14ac:dyDescent="0.3">
      <c r="B21" s="22">
        <v>293</v>
      </c>
      <c r="C21" s="29" t="s">
        <v>17</v>
      </c>
    </row>
    <row r="22" spans="2:3" ht="18.75" thickBot="1" x14ac:dyDescent="0.3">
      <c r="B22" s="22">
        <v>749</v>
      </c>
      <c r="C22" s="29" t="s">
        <v>17</v>
      </c>
    </row>
    <row r="23" spans="2:3" ht="18.75" thickBot="1" x14ac:dyDescent="0.3">
      <c r="B23" s="22">
        <v>875</v>
      </c>
      <c r="C23" s="29" t="s">
        <v>17</v>
      </c>
    </row>
    <row r="24" spans="2:3" ht="18.75" thickBot="1" x14ac:dyDescent="0.3">
      <c r="B24" s="22">
        <v>406</v>
      </c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35"/>
      <c r="C31" s="29" t="s">
        <v>17</v>
      </c>
    </row>
    <row r="32" spans="2:3" ht="18.75" thickBot="1" x14ac:dyDescent="0.3">
      <c r="B32" s="35"/>
      <c r="C32" s="29" t="s">
        <v>17</v>
      </c>
    </row>
    <row r="33" spans="2:3" ht="18.75" thickBot="1" x14ac:dyDescent="0.3">
      <c r="B33" s="35"/>
      <c r="C33" s="29" t="s">
        <v>17</v>
      </c>
    </row>
    <row r="34" spans="2:3" ht="18.75" thickBot="1" x14ac:dyDescent="0.3">
      <c r="B34" s="35"/>
      <c r="C34" s="29" t="s">
        <v>17</v>
      </c>
    </row>
    <row r="35" spans="2:3" ht="18.75" thickBot="1" x14ac:dyDescent="0.3">
      <c r="B35" s="35"/>
      <c r="C35" s="29" t="s">
        <v>17</v>
      </c>
    </row>
    <row r="36" spans="2:3" ht="18.75" thickBot="1" x14ac:dyDescent="0.3">
      <c r="B36" s="35"/>
      <c r="C36" s="29" t="s">
        <v>17</v>
      </c>
    </row>
    <row r="37" spans="2:3" ht="18.75" thickBot="1" x14ac:dyDescent="0.3">
      <c r="B37" s="35"/>
      <c r="C37" s="29" t="s">
        <v>17</v>
      </c>
    </row>
    <row r="38" spans="2:3" ht="18.75" thickBot="1" x14ac:dyDescent="0.3">
      <c r="B38" s="35"/>
      <c r="C38" s="29" t="s">
        <v>17</v>
      </c>
    </row>
    <row r="39" spans="2:3" ht="18.75" thickBot="1" x14ac:dyDescent="0.3">
      <c r="B39" s="35"/>
      <c r="C39" s="29" t="s">
        <v>17</v>
      </c>
    </row>
    <row r="40" spans="2:3" ht="18.75" thickBot="1" x14ac:dyDescent="0.3">
      <c r="B40" s="35"/>
      <c r="C40" s="29" t="s">
        <v>17</v>
      </c>
    </row>
    <row r="41" spans="2:3" ht="18.75" thickBot="1" x14ac:dyDescent="0.3">
      <c r="B41" s="35"/>
      <c r="C41" s="29" t="s">
        <v>17</v>
      </c>
    </row>
    <row r="42" spans="2:3" ht="18.75" thickBot="1" x14ac:dyDescent="0.3">
      <c r="B42" s="35"/>
      <c r="C42" s="29" t="s">
        <v>17</v>
      </c>
    </row>
    <row r="43" spans="2:3" ht="18.75" thickBot="1" x14ac:dyDescent="0.3">
      <c r="B43" s="35"/>
      <c r="C43" s="29" t="s">
        <v>17</v>
      </c>
    </row>
    <row r="44" spans="2:3" ht="18.75" thickBot="1" x14ac:dyDescent="0.3">
      <c r="B44" s="35"/>
      <c r="C44" s="29" t="s">
        <v>17</v>
      </c>
    </row>
    <row r="45" spans="2:3" ht="18.75" thickBot="1" x14ac:dyDescent="0.3">
      <c r="B45" s="35"/>
      <c r="C45" s="29" t="s">
        <v>17</v>
      </c>
    </row>
    <row r="46" spans="2:3" ht="18.75" thickBot="1" x14ac:dyDescent="0.3">
      <c r="B46" s="35"/>
      <c r="C46" s="29" t="s">
        <v>17</v>
      </c>
    </row>
    <row r="47" spans="2:3" ht="18.75" thickBot="1" x14ac:dyDescent="0.3">
      <c r="B47" s="35"/>
      <c r="C47" s="29" t="s">
        <v>17</v>
      </c>
    </row>
    <row r="48" spans="2:3" ht="18.75" thickBot="1" x14ac:dyDescent="0.3">
      <c r="B48" s="35"/>
      <c r="C48" s="29" t="s">
        <v>17</v>
      </c>
    </row>
    <row r="49" spans="2:3" ht="18.75" thickBot="1" x14ac:dyDescent="0.3">
      <c r="B49" s="35"/>
      <c r="C49" s="29" t="s">
        <v>17</v>
      </c>
    </row>
    <row r="50" spans="2:3" ht="18.75" thickBot="1" x14ac:dyDescent="0.3">
      <c r="B50" s="35"/>
      <c r="C50" s="29" t="s">
        <v>17</v>
      </c>
    </row>
    <row r="51" spans="2:3" ht="18.75" thickBot="1" x14ac:dyDescent="0.3">
      <c r="B51" s="35"/>
      <c r="C51" s="29" t="s">
        <v>17</v>
      </c>
    </row>
    <row r="52" spans="2:3" ht="18.75" thickBot="1" x14ac:dyDescent="0.3">
      <c r="B52" s="35"/>
      <c r="C52" s="29" t="s">
        <v>17</v>
      </c>
    </row>
    <row r="53" spans="2:3" ht="18.75" thickBot="1" x14ac:dyDescent="0.3">
      <c r="B53" s="35"/>
      <c r="C53" s="29" t="s">
        <v>17</v>
      </c>
    </row>
    <row r="54" spans="2:3" ht="18.75" thickBot="1" x14ac:dyDescent="0.3">
      <c r="B54" s="35"/>
      <c r="C54" s="29" t="s">
        <v>17</v>
      </c>
    </row>
    <row r="55" spans="2:3" ht="18.75" thickBot="1" x14ac:dyDescent="0.3">
      <c r="B55" s="35"/>
      <c r="C55" s="29" t="s">
        <v>17</v>
      </c>
    </row>
    <row r="56" spans="2:3" ht="18.75" thickBot="1" x14ac:dyDescent="0.3">
      <c r="B56" s="35"/>
      <c r="C56" s="29" t="s">
        <v>17</v>
      </c>
    </row>
    <row r="57" spans="2:3" ht="18.75" thickBot="1" x14ac:dyDescent="0.3">
      <c r="B57" s="35"/>
      <c r="C57" s="29" t="s">
        <v>17</v>
      </c>
    </row>
    <row r="58" spans="2:3" ht="18.75" thickBot="1" x14ac:dyDescent="0.3">
      <c r="B58" s="35"/>
      <c r="C58" s="29" t="s">
        <v>17</v>
      </c>
    </row>
    <row r="59" spans="2:3" ht="18.75" thickBot="1" x14ac:dyDescent="0.3">
      <c r="B59" s="35"/>
      <c r="C59" s="29" t="s">
        <v>17</v>
      </c>
    </row>
    <row r="60" spans="2:3" ht="18.75" thickBot="1" x14ac:dyDescent="0.3">
      <c r="B60" s="35"/>
      <c r="C60" s="29" t="s">
        <v>17</v>
      </c>
    </row>
    <row r="61" spans="2:3" ht="18.75" thickBot="1" x14ac:dyDescent="0.3">
      <c r="B61" s="35"/>
      <c r="C61" s="29" t="s">
        <v>17</v>
      </c>
    </row>
    <row r="62" spans="2:3" ht="18.75" thickBot="1" x14ac:dyDescent="0.3">
      <c r="B62" s="35"/>
      <c r="C62" s="29" t="s">
        <v>17</v>
      </c>
    </row>
    <row r="63" spans="2:3" ht="18.75" thickBot="1" x14ac:dyDescent="0.3">
      <c r="B63" s="35"/>
      <c r="C63" s="29" t="s">
        <v>17</v>
      </c>
    </row>
    <row r="64" spans="2:3" ht="18.75" thickBot="1" x14ac:dyDescent="0.3">
      <c r="B64" s="35"/>
      <c r="C64" s="29" t="s">
        <v>17</v>
      </c>
    </row>
    <row r="65" spans="2:3" ht="18.75" thickBot="1" x14ac:dyDescent="0.3">
      <c r="B65" s="35"/>
      <c r="C65" s="29" t="s">
        <v>17</v>
      </c>
    </row>
    <row r="66" spans="2:3" ht="18.75" thickBot="1" x14ac:dyDescent="0.3">
      <c r="B66" s="35"/>
      <c r="C66" s="29" t="s">
        <v>17</v>
      </c>
    </row>
    <row r="67" spans="2:3" ht="18.75" thickBot="1" x14ac:dyDescent="0.3">
      <c r="B67" s="35"/>
      <c r="C67" s="29" t="s">
        <v>17</v>
      </c>
    </row>
    <row r="68" spans="2:3" ht="18.75" thickBot="1" x14ac:dyDescent="0.3">
      <c r="B68" s="36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33" priority="9"/>
  </conditionalFormatting>
  <conditionalFormatting sqref="B31:B68">
    <cfRule type="duplicateValues" dxfId="32" priority="7"/>
  </conditionalFormatting>
  <conditionalFormatting sqref="B26:B30">
    <cfRule type="duplicateValues" dxfId="31" priority="3"/>
  </conditionalFormatting>
  <conditionalFormatting sqref="B14:B25">
    <cfRule type="duplicateValues" dxfId="30" priority="2"/>
  </conditionalFormatting>
  <conditionalFormatting sqref="B2:B13">
    <cfRule type="duplicateValues" dxfId="2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2021-06-04T20:57:32Z</dcterms:modified>
</cp:coreProperties>
</file>