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9\"/>
    </mc:Choice>
  </mc:AlternateContent>
  <bookViews>
    <workbookView xWindow="0" yWindow="0" windowWidth="24000" windowHeight="957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Efectivo!$A$80:$E$80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" i="1" l="1"/>
  <c r="C100" i="1"/>
  <c r="A99" i="1"/>
  <c r="A100" i="1"/>
  <c r="B104" i="1"/>
  <c r="B64" i="1"/>
  <c r="C73" i="1" l="1"/>
  <c r="C74" i="1"/>
  <c r="A73" i="1"/>
  <c r="C42" i="1"/>
  <c r="A42" i="1"/>
  <c r="B44" i="1"/>
  <c r="B77" i="1"/>
  <c r="C57" i="1"/>
  <c r="C58" i="1"/>
  <c r="C59" i="1"/>
  <c r="C60" i="1"/>
  <c r="C61" i="1"/>
  <c r="A57" i="1"/>
  <c r="A58" i="1"/>
  <c r="A59" i="1"/>
  <c r="A60" i="1"/>
  <c r="A61" i="1"/>
  <c r="C96" i="1"/>
  <c r="C97" i="1"/>
  <c r="C98" i="1"/>
  <c r="C101" i="1"/>
  <c r="C102" i="1"/>
  <c r="C103" i="1"/>
  <c r="A96" i="1"/>
  <c r="A97" i="1"/>
  <c r="A98" i="1"/>
  <c r="A101" i="1"/>
  <c r="A102" i="1"/>
  <c r="A103" i="1"/>
  <c r="A39" i="1" l="1"/>
  <c r="A40" i="1"/>
  <c r="A41" i="1"/>
  <c r="A24" i="1"/>
  <c r="A25" i="1"/>
  <c r="A26" i="1"/>
  <c r="C24" i="1"/>
  <c r="C25" i="1"/>
  <c r="C26" i="1"/>
  <c r="B34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C14" i="1"/>
  <c r="C15" i="1"/>
  <c r="C16" i="1"/>
  <c r="C17" i="1"/>
  <c r="C18" i="1"/>
  <c r="C19" i="1"/>
  <c r="C20" i="1"/>
  <c r="C21" i="1"/>
  <c r="C22" i="1"/>
  <c r="C23" i="1"/>
  <c r="A72" i="1"/>
  <c r="C72" i="1"/>
  <c r="A56" i="1"/>
  <c r="C56" i="1"/>
  <c r="A55" i="1" l="1"/>
  <c r="C55" i="1"/>
  <c r="C39" i="1"/>
  <c r="C40" i="1"/>
  <c r="C41" i="1"/>
  <c r="C10" i="1"/>
  <c r="C11" i="1"/>
  <c r="C12" i="1"/>
  <c r="C13" i="1"/>
  <c r="A54" i="1"/>
  <c r="C54" i="1"/>
  <c r="B85" i="1"/>
  <c r="A71" i="1"/>
  <c r="C71" i="1"/>
  <c r="C95" i="1" l="1"/>
  <c r="A95" i="1"/>
  <c r="C94" i="1"/>
  <c r="A94" i="1"/>
  <c r="C93" i="1"/>
  <c r="A93" i="1"/>
  <c r="A82" i="1" l="1"/>
  <c r="C82" i="1"/>
  <c r="A70" i="1"/>
  <c r="C70" i="1"/>
  <c r="A53" i="1"/>
  <c r="C53" i="1"/>
  <c r="A69" i="1"/>
  <c r="A52" i="1"/>
  <c r="C69" i="1"/>
  <c r="C52" i="1"/>
  <c r="A51" i="1" l="1"/>
  <c r="C51" i="1"/>
  <c r="C81" i="1" l="1"/>
  <c r="A81" i="1"/>
  <c r="A50" i="1"/>
  <c r="C50" i="1"/>
  <c r="C49" i="1"/>
  <c r="A49" i="1"/>
  <c r="C68" i="1" l="1"/>
  <c r="A68" i="1" l="1"/>
  <c r="F2" i="3" l="1"/>
  <c r="C92" i="1"/>
  <c r="A92" i="1"/>
  <c r="C9" i="1"/>
  <c r="A9" i="1"/>
  <c r="A48" i="1" l="1"/>
  <c r="C48" i="1"/>
  <c r="A38" i="1"/>
  <c r="C38" i="1"/>
  <c r="A88" i="1" l="1"/>
</calcChain>
</file>

<file path=xl/sharedStrings.xml><?xml version="1.0" encoding="utf-8"?>
<sst xmlns="http://schemas.openxmlformats.org/spreadsheetml/2006/main" count="989" uniqueCount="29">
  <si>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</si>
  <si>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</si>
  <si>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</si>
  <si>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</si>
  <si>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</si>
  <si>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</si>
  <si>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</si>
  <si>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</si>
  <si>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</si>
  <si>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</si>
  <si>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</si>
  <si>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</si>
  <si>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</si>
  <si>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</si>
  <si>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</si>
  <si>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</si>
  <si>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</si>
  <si>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</si>
  <si>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</si>
  <si>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</si>
  <si>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</si>
  <si>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</si>
  <si>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GAVETA DE DEPOSITO LLENA</t>
  </si>
  <si>
    <t>2 Gavetas Vacías + 1 Fallando</t>
  </si>
  <si>
    <t>3335924365 </t>
  </si>
  <si>
    <t>Abastecido</t>
  </si>
  <si>
    <t>3335924931 </t>
  </si>
  <si>
    <t>3335925349 </t>
  </si>
  <si>
    <t>3335925503 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</si>
</sst>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topLeftCell="A67" zoomScale="85" zoomScaleNormal="85" workbookViewId="0">
      <selection activeCell="C110" sqref="C109:C110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79.5703125" bestFit="1" customWidth="1"/>
    <col min="4" max="4" width="39.28515625" bestFit="1" customWidth="1"/>
    <col min="5" max="5" width="18.85546875" bestFit="1" customWidth="1"/>
  </cols>
  <sheetData>
    <row r="1" spans="1:5" ht="22.5" x14ac:dyDescent="0.25">
      <c r="A1" s="54" t="s">
        <v>1</v>
      </c>
      <c r="B1" s="55"/>
      <c r="C1" s="55"/>
      <c r="D1" s="55"/>
      <c r="E1" s="56"/>
    </row>
    <row r="2" spans="1:5" ht="25.5" x14ac:dyDescent="0.25">
      <c r="A2" s="57" t="s">
        <v>0</v>
      </c>
      <c r="B2" s="58"/>
      <c r="C2" s="58"/>
      <c r="D2" s="58"/>
      <c r="E2" s="5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44366.25</v>
      </c>
      <c r="C4" s="1"/>
      <c r="D4" s="1"/>
      <c r="E4" s="11"/>
    </row>
    <row r="5" spans="1:5" ht="18.75" thickBot="1" x14ac:dyDescent="0.3">
      <c r="A5" s="7" t="s">
        <v>3</v>
      </c>
      <c r="B5" s="9">
        <v>44366.708333333336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0" t="s">
        <v>4</v>
      </c>
      <c r="B7" s="61"/>
      <c r="C7" s="61"/>
      <c r="D7" s="61"/>
      <c r="E7" s="6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22" t="str">
        <f>VLOOKUP(B9,'[1]LISTADO ATM'!$A$2:$C$822,3,0)</f>
        <v>SUR</v>
      </c>
      <c r="B9" s="22">
        <v>750</v>
      </c>
      <c r="C9" s="25" t="str">
        <f>VLOOKUP(B9,'[1]LISTADO ATM'!$A$2:$B$822,2,0)</f>
        <v xml:space="preserve">ATM UNP Duvergé </v>
      </c>
      <c r="D9" s="16" t="s">
        <v>25</v>
      </c>
      <c r="E9" s="27">
        <v>3335925370</v>
      </c>
    </row>
    <row r="10" spans="1:5" ht="18" x14ac:dyDescent="0.25">
      <c r="A10" s="22" t="str">
        <f>VLOOKUP(B10,'[1]LISTADO ATM'!$A$2:$C$822,3,0)</f>
        <v>SUR</v>
      </c>
      <c r="B10" s="22">
        <v>984</v>
      </c>
      <c r="C10" s="25" t="str">
        <f>VLOOKUP(B10,'[1]LISTADO ATM'!$A$2:$B$822,2,0)</f>
        <v xml:space="preserve">ATM Oficina Neiba II </v>
      </c>
      <c r="D10" s="16" t="s">
        <v>25</v>
      </c>
      <c r="E10" s="27">
        <v>3335925467</v>
      </c>
    </row>
    <row r="11" spans="1:5" ht="18" x14ac:dyDescent="0.25">
      <c r="A11" s="22" t="str">
        <f>VLOOKUP(B11,'[1]LISTADO ATM'!$A$2:$C$822,3,0)</f>
        <v>NORTE</v>
      </c>
      <c r="B11" s="22">
        <v>288</v>
      </c>
      <c r="C11" s="25" t="str">
        <f>VLOOKUP(B11,'[1]LISTADO ATM'!$A$2:$B$822,2,0)</f>
        <v xml:space="preserve">ATM Oficina Camino Real II (Puerto Plata) </v>
      </c>
      <c r="D11" s="16" t="s">
        <v>25</v>
      </c>
      <c r="E11" s="27">
        <v>3335925468</v>
      </c>
    </row>
    <row r="12" spans="1:5" ht="18" x14ac:dyDescent="0.25">
      <c r="A12" s="22" t="str">
        <f>VLOOKUP(B12,'[1]LISTADO ATM'!$A$2:$C$822,3,0)</f>
        <v>DISTRITO NACIONAL</v>
      </c>
      <c r="B12" s="37">
        <v>577</v>
      </c>
      <c r="C12" s="25" t="str">
        <f>VLOOKUP(B12,'[1]LISTADO ATM'!$A$2:$B$822,2,0)</f>
        <v xml:space="preserve">ATM Olé Ave. Duarte </v>
      </c>
      <c r="D12" s="16" t="s">
        <v>25</v>
      </c>
      <c r="E12" s="27">
        <v>3335922989</v>
      </c>
    </row>
    <row r="13" spans="1:5" ht="18" x14ac:dyDescent="0.25">
      <c r="A13" s="22" t="str">
        <f>VLOOKUP(B13,'[1]LISTADO ATM'!$A$2:$C$822,3,0)</f>
        <v>NORTE</v>
      </c>
      <c r="B13" s="37">
        <v>405</v>
      </c>
      <c r="C13" s="25" t="str">
        <f>VLOOKUP(B13,'[1]LISTADO ATM'!$A$2:$B$822,2,0)</f>
        <v xml:space="preserve">ATM UNP Loma de Cabrera </v>
      </c>
      <c r="D13" s="16" t="s">
        <v>25</v>
      </c>
      <c r="E13" s="27">
        <v>3335925477</v>
      </c>
    </row>
    <row r="14" spans="1:5" ht="18" x14ac:dyDescent="0.25">
      <c r="A14" s="22" t="str">
        <f>VLOOKUP(B14,'[1]LISTADO ATM'!$A$2:$C$822,3,0)</f>
        <v>SUR</v>
      </c>
      <c r="B14" s="22">
        <v>615</v>
      </c>
      <c r="C14" s="25" t="str">
        <f>VLOOKUP(B14,'[1]LISTADO ATM'!$A$2:$B$822,2,0)</f>
        <v xml:space="preserve">ATM Estación Sunix Cabral (Barahona) </v>
      </c>
      <c r="D14" s="16" t="s">
        <v>25</v>
      </c>
      <c r="E14" s="27" t="s">
        <v>24</v>
      </c>
    </row>
    <row r="15" spans="1:5" ht="18" x14ac:dyDescent="0.25">
      <c r="A15" s="22" t="str">
        <f>VLOOKUP(B15,'[1]LISTADO ATM'!$A$2:$C$822,3,0)</f>
        <v>ESTE</v>
      </c>
      <c r="B15" s="22">
        <v>631</v>
      </c>
      <c r="C15" s="25" t="str">
        <f>VLOOKUP(B15,'[1]LISTADO ATM'!$A$2:$B$822,2,0)</f>
        <v xml:space="preserve">ATM ASOCODEQUI (San Pedro) </v>
      </c>
      <c r="D15" s="16" t="s">
        <v>25</v>
      </c>
      <c r="E15" s="27" t="s">
        <v>26</v>
      </c>
    </row>
    <row r="16" spans="1:5" ht="18" x14ac:dyDescent="0.25">
      <c r="A16" s="22" t="str">
        <f>VLOOKUP(B16,'[1]LISTADO ATM'!$A$2:$C$822,3,0)</f>
        <v>SUR</v>
      </c>
      <c r="B16" s="22">
        <v>781</v>
      </c>
      <c r="C16" s="25" t="str">
        <f>VLOOKUP(B16,'[1]LISTADO ATM'!$A$2:$B$822,2,0)</f>
        <v xml:space="preserve">ATM Estación Isla Barahona </v>
      </c>
      <c r="D16" s="16" t="s">
        <v>25</v>
      </c>
      <c r="E16" s="27" t="s">
        <v>27</v>
      </c>
    </row>
    <row r="17" spans="1:5" ht="18" x14ac:dyDescent="0.25">
      <c r="A17" s="22" t="str">
        <f>VLOOKUP(B17,'[1]LISTADO ATM'!$A$2:$C$822,3,0)</f>
        <v>DISTRITO NACIONAL</v>
      </c>
      <c r="B17" s="22">
        <v>967</v>
      </c>
      <c r="C17" s="25" t="str">
        <f>VLOOKUP(B17,'[1]LISTADO ATM'!$A$2:$B$822,2,0)</f>
        <v xml:space="preserve">ATM UNP Hiper Olé Autopista Duarte </v>
      </c>
      <c r="D17" s="16" t="s">
        <v>25</v>
      </c>
      <c r="E17" s="27">
        <v>3335925740</v>
      </c>
    </row>
    <row r="18" spans="1:5" ht="18" x14ac:dyDescent="0.25">
      <c r="A18" s="22" t="str">
        <f>VLOOKUP(B18,'[1]LISTADO ATM'!$A$2:$C$822,3,0)</f>
        <v>DISTRITO NACIONAL</v>
      </c>
      <c r="B18" s="22">
        <v>507</v>
      </c>
      <c r="C18" s="25" t="str">
        <f>VLOOKUP(B18,'[1]LISTADO ATM'!$A$2:$B$822,2,0)</f>
        <v>ATM Estación Sigma Boca Chica</v>
      </c>
      <c r="D18" s="16" t="s">
        <v>25</v>
      </c>
      <c r="E18" s="27">
        <v>3335925388</v>
      </c>
    </row>
    <row r="19" spans="1:5" ht="18" x14ac:dyDescent="0.25">
      <c r="A19" s="22" t="str">
        <f>VLOOKUP(B19,'[1]LISTADO ATM'!$A$2:$C$822,3,0)</f>
        <v>DISTRITO NACIONAL</v>
      </c>
      <c r="B19" s="22">
        <v>325</v>
      </c>
      <c r="C19" s="25" t="str">
        <f>VLOOKUP(B19,'[1]LISTADO ATM'!$A$2:$B$822,2,0)</f>
        <v>ATM Casa Edwin</v>
      </c>
      <c r="D19" s="16" t="s">
        <v>25</v>
      </c>
      <c r="E19" s="27">
        <v>3335925469</v>
      </c>
    </row>
    <row r="20" spans="1:5" ht="18" x14ac:dyDescent="0.25">
      <c r="A20" s="22" t="str">
        <f>VLOOKUP(B20,'[1]LISTADO ATM'!$A$2:$C$822,3,0)</f>
        <v>DISTRITO NACIONAL</v>
      </c>
      <c r="B20" s="22">
        <v>169</v>
      </c>
      <c r="C20" s="25" t="str">
        <f>VLOOKUP(B20,'[1]LISTADO ATM'!$A$2:$B$822,2,0)</f>
        <v xml:space="preserve">ATM Oficina Caonabo </v>
      </c>
      <c r="D20" s="16" t="s">
        <v>25</v>
      </c>
      <c r="E20" s="27">
        <v>3335925745</v>
      </c>
    </row>
    <row r="21" spans="1:5" ht="18" x14ac:dyDescent="0.25">
      <c r="A21" s="22" t="str">
        <f>VLOOKUP(B21,'[1]LISTADO ATM'!$A$2:$C$822,3,0)</f>
        <v>ESTE</v>
      </c>
      <c r="B21" s="22">
        <v>838</v>
      </c>
      <c r="C21" s="25" t="str">
        <f>VLOOKUP(B21,'[1]LISTADO ATM'!$A$2:$B$822,2,0)</f>
        <v xml:space="preserve">ATM UNP Consuelo </v>
      </c>
      <c r="D21" s="16" t="s">
        <v>25</v>
      </c>
      <c r="E21" s="27">
        <v>3335925362</v>
      </c>
    </row>
    <row r="22" spans="1:5" ht="18" x14ac:dyDescent="0.25">
      <c r="A22" s="22" t="str">
        <f>VLOOKUP(B22,'[1]LISTADO ATM'!$A$2:$C$822,3,0)</f>
        <v>SUR</v>
      </c>
      <c r="B22" s="22">
        <v>677</v>
      </c>
      <c r="C22" s="25" t="str">
        <f>VLOOKUP(B22,'[1]LISTADO ATM'!$A$2:$B$822,2,0)</f>
        <v>ATM PBG Villa Jaragua</v>
      </c>
      <c r="D22" s="16" t="s">
        <v>25</v>
      </c>
      <c r="E22" s="27">
        <v>3335925510</v>
      </c>
    </row>
    <row r="23" spans="1:5" ht="18" x14ac:dyDescent="0.25">
      <c r="A23" s="22" t="str">
        <f>VLOOKUP(B23,'[1]LISTADO ATM'!$A$2:$C$822,3,0)</f>
        <v>DISTRITO NACIONAL</v>
      </c>
      <c r="B23" s="44">
        <v>312</v>
      </c>
      <c r="C23" s="25" t="str">
        <f>VLOOKUP(B23,'[1]LISTADO ATM'!$A$2:$B$822,2,0)</f>
        <v xml:space="preserve">ATM Oficina Tiradentes II (Naco) </v>
      </c>
      <c r="D23" s="16" t="s">
        <v>25</v>
      </c>
      <c r="E23" s="27">
        <v>3335925534</v>
      </c>
    </row>
    <row r="24" spans="1:5" ht="18" x14ac:dyDescent="0.25">
      <c r="A24" s="22" t="str">
        <f>VLOOKUP(B24,'[1]LISTADO ATM'!$A$2:$C$822,3,0)</f>
        <v>DISTRITO NACIONAL</v>
      </c>
      <c r="B24" s="37">
        <v>719</v>
      </c>
      <c r="C24" s="25" t="str">
        <f>VLOOKUP(B24,'[1]LISTADO ATM'!$A$2:$B$822,2,0)</f>
        <v xml:space="preserve">ATM Ayuntamiento Municipal San Luís </v>
      </c>
      <c r="D24" s="16" t="s">
        <v>25</v>
      </c>
      <c r="E24" s="27">
        <v>3335925430</v>
      </c>
    </row>
    <row r="25" spans="1:5" ht="18" x14ac:dyDescent="0.25">
      <c r="A25" s="22" t="str">
        <f>VLOOKUP(B25,'[1]LISTADO ATM'!$A$2:$C$822,3,0)</f>
        <v>ESTE</v>
      </c>
      <c r="B25" s="37">
        <v>630</v>
      </c>
      <c r="C25" s="25" t="str">
        <f>VLOOKUP(B25,'[1]LISTADO ATM'!$A$2:$B$822,2,0)</f>
        <v xml:space="preserve">ATM Oficina Plaza Zaglul (SPM) </v>
      </c>
      <c r="D25" s="16" t="s">
        <v>25</v>
      </c>
      <c r="E25" s="27">
        <v>3335925406</v>
      </c>
    </row>
    <row r="26" spans="1:5" ht="18" x14ac:dyDescent="0.25">
      <c r="A26" s="22" t="str">
        <f>VLOOKUP(B26,'[1]LISTADO ATM'!$A$2:$C$822,3,0)</f>
        <v>DISTRITO NACIONAL</v>
      </c>
      <c r="B26" s="22">
        <v>823</v>
      </c>
      <c r="C26" s="25" t="str">
        <f>VLOOKUP(B26,'[1]LISTADO ATM'!$A$2:$B$822,2,0)</f>
        <v xml:space="preserve">ATM UNP El Carril (Haina) </v>
      </c>
      <c r="D26" s="16" t="s">
        <v>25</v>
      </c>
      <c r="E26" s="27" t="s">
        <v>28</v>
      </c>
    </row>
    <row r="27" spans="1:5" ht="18" x14ac:dyDescent="0.25">
      <c r="A27" s="22"/>
      <c r="B27" s="22"/>
      <c r="C27" s="25"/>
      <c r="D27" s="16"/>
      <c r="E27" s="25"/>
    </row>
    <row r="28" spans="1:5" ht="18" x14ac:dyDescent="0.25">
      <c r="A28" s="22"/>
      <c r="B28" s="22"/>
      <c r="C28" s="25"/>
      <c r="D28" s="16"/>
      <c r="E28" s="25"/>
    </row>
    <row r="29" spans="1:5" ht="18" x14ac:dyDescent="0.25">
      <c r="A29" s="22"/>
      <c r="B29" s="22"/>
      <c r="C29" s="25"/>
      <c r="D29" s="16"/>
      <c r="E29" s="25"/>
    </row>
    <row r="30" spans="1:5" ht="18" x14ac:dyDescent="0.25">
      <c r="A30" s="22"/>
      <c r="B30" s="22"/>
      <c r="C30" s="25"/>
      <c r="D30" s="16"/>
      <c r="E30" s="25"/>
    </row>
    <row r="31" spans="1:5" ht="18" x14ac:dyDescent="0.25">
      <c r="A31" s="22"/>
      <c r="B31" s="22"/>
      <c r="C31" s="25"/>
      <c r="D31" s="16"/>
      <c r="E31" s="25"/>
    </row>
    <row r="32" spans="1:5" ht="18" x14ac:dyDescent="0.25">
      <c r="A32" s="22"/>
      <c r="B32" s="22"/>
      <c r="C32" s="25"/>
      <c r="D32" s="16"/>
      <c r="E32" s="25"/>
    </row>
    <row r="33" spans="1:5" ht="18" x14ac:dyDescent="0.25">
      <c r="A33" s="22"/>
      <c r="B33" s="22"/>
      <c r="C33" s="25"/>
      <c r="D33" s="16"/>
      <c r="E33" s="25"/>
    </row>
    <row r="34" spans="1:5" ht="18.75" thickBot="1" x14ac:dyDescent="0.3">
      <c r="A34" s="3" t="s">
        <v>11</v>
      </c>
      <c r="B34" s="36">
        <f>COUNT(B9:B26)</f>
        <v>18</v>
      </c>
      <c r="C34" s="63"/>
      <c r="D34" s="64"/>
      <c r="E34" s="65"/>
    </row>
    <row r="35" spans="1:5" x14ac:dyDescent="0.25">
      <c r="B35" s="5"/>
      <c r="E35" s="5"/>
    </row>
    <row r="36" spans="1:5" ht="18" x14ac:dyDescent="0.25">
      <c r="A36" s="60" t="s">
        <v>16</v>
      </c>
      <c r="B36" s="61"/>
      <c r="C36" s="61"/>
      <c r="D36" s="61"/>
      <c r="E36" s="62"/>
    </row>
    <row r="37" spans="1:5" ht="18" x14ac:dyDescent="0.25">
      <c r="A37" s="2" t="s">
        <v>5</v>
      </c>
      <c r="B37" s="2" t="s">
        <v>6</v>
      </c>
      <c r="C37" s="2" t="s">
        <v>7</v>
      </c>
      <c r="D37" s="2" t="s">
        <v>8</v>
      </c>
      <c r="E37" s="2" t="s">
        <v>9</v>
      </c>
    </row>
    <row r="38" spans="1:5" ht="18" x14ac:dyDescent="0.25">
      <c r="A38" s="22" t="str">
        <f>VLOOKUP(B38,'[1]LISTADO ATM'!$A$2:$C$822,3,0)</f>
        <v>DISTRITO NACIONAL</v>
      </c>
      <c r="B38" s="22">
        <v>87</v>
      </c>
      <c r="C38" s="40" t="str">
        <f>VLOOKUP(B38,'[1]LISTADO ATM'!$A$2:$B$822,2,0)</f>
        <v xml:space="preserve">ATM Autoservicio Sarasota </v>
      </c>
      <c r="D38" s="16" t="s">
        <v>19</v>
      </c>
      <c r="E38" s="22">
        <v>3335925488</v>
      </c>
    </row>
    <row r="39" spans="1:5" ht="18" x14ac:dyDescent="0.25">
      <c r="A39" s="22" t="str">
        <f>VLOOKUP(B39,'[1]LISTADO ATM'!$A$2:$C$822,3,0)</f>
        <v>DISTRITO NACIONAL</v>
      </c>
      <c r="B39" s="22">
        <v>160</v>
      </c>
      <c r="C39" s="40" t="str">
        <f>VLOOKUP(B39,'[1]LISTADO ATM'!$A$2:$B$822,2,0)</f>
        <v xml:space="preserve">ATM Oficina Herrera </v>
      </c>
      <c r="D39" s="16" t="s">
        <v>19</v>
      </c>
      <c r="E39" s="22">
        <v>3335925498</v>
      </c>
    </row>
    <row r="40" spans="1:5" ht="18" x14ac:dyDescent="0.25">
      <c r="A40" s="22" t="str">
        <f>VLOOKUP(B40,'[1]LISTADO ATM'!$A$2:$C$822,3,0)</f>
        <v>NORTE</v>
      </c>
      <c r="B40" s="22">
        <v>965</v>
      </c>
      <c r="C40" s="40" t="str">
        <f>VLOOKUP(B40,'[1]LISTADO ATM'!$A$2:$B$822,2,0)</f>
        <v xml:space="preserve">ATM S/M La Fuente FUN (Santiago) </v>
      </c>
      <c r="D40" s="16" t="s">
        <v>19</v>
      </c>
      <c r="E40" s="22">
        <v>3335925444</v>
      </c>
    </row>
    <row r="41" spans="1:5" ht="18" x14ac:dyDescent="0.25">
      <c r="A41" s="22" t="str">
        <f>VLOOKUP(B41,'[1]LISTADO ATM'!$A$2:$C$822,3,0)</f>
        <v>ESTE</v>
      </c>
      <c r="B41" s="22">
        <v>293</v>
      </c>
      <c r="C41" s="40" t="str">
        <f>VLOOKUP(B41,'[1]LISTADO ATM'!$A$2:$B$822,2,0)</f>
        <v xml:space="preserve">ATM S/M Nueva Visión (San Pedro) </v>
      </c>
      <c r="D41" s="16" t="s">
        <v>19</v>
      </c>
      <c r="E41" s="22">
        <v>3335925680</v>
      </c>
    </row>
    <row r="42" spans="1:5" ht="18" x14ac:dyDescent="0.25">
      <c r="A42" s="22" t="str">
        <f>VLOOKUP(B42,'[1]LISTADO ATM'!$A$2:$C$822,3,0)</f>
        <v>DISTRITO NACIONAL</v>
      </c>
      <c r="B42" s="22">
        <v>562</v>
      </c>
      <c r="C42" s="40" t="str">
        <f>VLOOKUP(B42,'[1]LISTADO ATM'!$A$2:$B$822,2,0)</f>
        <v xml:space="preserve">ATM S/M Jumbo Carretera Mella </v>
      </c>
      <c r="D42" s="16" t="s">
        <v>19</v>
      </c>
      <c r="E42" s="22">
        <v>3335925512</v>
      </c>
    </row>
    <row r="43" spans="1:5" ht="18" x14ac:dyDescent="0.25">
      <c r="A43" s="22"/>
      <c r="B43" s="22"/>
      <c r="C43" s="25"/>
      <c r="D43" s="16"/>
      <c r="E43" s="22"/>
    </row>
    <row r="44" spans="1:5" ht="18.75" thickBot="1" x14ac:dyDescent="0.3">
      <c r="A44" s="3" t="s">
        <v>11</v>
      </c>
      <c r="B44" s="36">
        <f>COUNT(B38:B42)</f>
        <v>5</v>
      </c>
      <c r="C44" s="66"/>
      <c r="D44" s="67"/>
      <c r="E44" s="68"/>
    </row>
    <row r="45" spans="1:5" ht="15.75" thickBot="1" x14ac:dyDescent="0.3">
      <c r="B45" s="5"/>
      <c r="E45" s="5"/>
    </row>
    <row r="46" spans="1:5" ht="18.75" thickBot="1" x14ac:dyDescent="0.3">
      <c r="A46" s="51" t="s">
        <v>14</v>
      </c>
      <c r="B46" s="52"/>
      <c r="C46" s="52"/>
      <c r="D46" s="52"/>
      <c r="E46" s="53"/>
    </row>
    <row r="47" spans="1:5" ht="18" x14ac:dyDescent="0.25">
      <c r="A47" s="2" t="s">
        <v>5</v>
      </c>
      <c r="B47" s="2" t="s">
        <v>6</v>
      </c>
      <c r="C47" s="2" t="s">
        <v>7</v>
      </c>
      <c r="D47" s="2" t="s">
        <v>8</v>
      </c>
      <c r="E47" s="2" t="s">
        <v>9</v>
      </c>
    </row>
    <row r="48" spans="1:5" ht="18" x14ac:dyDescent="0.25">
      <c r="A48" s="22" t="str">
        <f>VLOOKUP(B48,'[1]LISTADO ATM'!$A$2:$C$822,3,0)</f>
        <v>DISTRITO NACIONAL</v>
      </c>
      <c r="B48" s="22">
        <v>394</v>
      </c>
      <c r="C48" s="25" t="str">
        <f>VLOOKUP(B48,'[1]LISTADO ATM'!$A$2:$B$822,2,0)</f>
        <v xml:space="preserve">ATM Multicentro La Sirena Luperón </v>
      </c>
      <c r="D48" s="15" t="s">
        <v>10</v>
      </c>
      <c r="E48" s="22">
        <v>3335923938</v>
      </c>
    </row>
    <row r="49" spans="1:5" ht="18" x14ac:dyDescent="0.25">
      <c r="A49" s="22" t="str">
        <f>VLOOKUP(B49,'[1]LISTADO ATM'!$A$2:$C$822,3,0)</f>
        <v>SUR</v>
      </c>
      <c r="B49" s="22">
        <v>252</v>
      </c>
      <c r="C49" s="25" t="str">
        <f>VLOOKUP(B49,'[1]LISTADO ATM'!$A$2:$B$822,2,0)</f>
        <v xml:space="preserve">ATM Banco Agrícola (Barahona) </v>
      </c>
      <c r="D49" s="15" t="s">
        <v>10</v>
      </c>
      <c r="E49" s="27">
        <v>3335925844</v>
      </c>
    </row>
    <row r="50" spans="1:5" ht="18" x14ac:dyDescent="0.25">
      <c r="A50" s="22" t="str">
        <f>VLOOKUP(B50,'[1]LISTADO ATM'!$A$2:$C$822,3,0)</f>
        <v>SUR</v>
      </c>
      <c r="B50" s="22">
        <v>249</v>
      </c>
      <c r="C50" s="25" t="str">
        <f>VLOOKUP(B50,'[1]LISTADO ATM'!$A$2:$B$822,2,0)</f>
        <v xml:space="preserve">ATM Banco Agrícola Neiba </v>
      </c>
      <c r="D50" s="15" t="s">
        <v>10</v>
      </c>
      <c r="E50" s="27">
        <v>3335924678</v>
      </c>
    </row>
    <row r="51" spans="1:5" ht="18.75" customHeight="1" x14ac:dyDescent="0.25">
      <c r="A51" s="22" t="str">
        <f>VLOOKUP(B51,'[1]LISTADO ATM'!$A$2:$C$822,3,0)</f>
        <v>NORTE</v>
      </c>
      <c r="B51" s="22">
        <v>142</v>
      </c>
      <c r="C51" s="25" t="str">
        <f>VLOOKUP(B51,'[1]LISTADO ATM'!$A$2:$B$822,2,0)</f>
        <v xml:space="preserve">ATM Centro de Caja Galerías Bonao </v>
      </c>
      <c r="D51" s="15" t="s">
        <v>10</v>
      </c>
      <c r="E51" s="27">
        <v>3335925847</v>
      </c>
    </row>
    <row r="52" spans="1:5" ht="18.75" customHeight="1" x14ac:dyDescent="0.25">
      <c r="A52" s="22" t="str">
        <f>VLOOKUP(B52,'[1]LISTADO ATM'!$A$2:$C$822,3,0)</f>
        <v>DISTRITO NACIONAL</v>
      </c>
      <c r="B52" s="22">
        <v>946</v>
      </c>
      <c r="C52" s="25" t="str">
        <f>VLOOKUP(B52,'[1]LISTADO ATM'!$A$2:$B$822,2,0)</f>
        <v xml:space="preserve">ATM Oficina Núñez de Cáceres I </v>
      </c>
      <c r="D52" s="15" t="s">
        <v>10</v>
      </c>
      <c r="E52" s="27">
        <v>3335925383</v>
      </c>
    </row>
    <row r="53" spans="1:5" ht="18.75" customHeight="1" x14ac:dyDescent="0.25">
      <c r="A53" s="22" t="str">
        <f>VLOOKUP(B53,'[1]LISTADO ATM'!$A$2:$C$822,3,0)</f>
        <v>DISTRITO NACIONAL</v>
      </c>
      <c r="B53" s="22">
        <v>791</v>
      </c>
      <c r="C53" s="25" t="str">
        <f>VLOOKUP(B53,'[1]LISTADO ATM'!$A$2:$B$822,2,0)</f>
        <v xml:space="preserve">ATM Oficina Sans Soucí </v>
      </c>
      <c r="D53" s="15" t="s">
        <v>10</v>
      </c>
      <c r="E53" s="27">
        <v>3335925743</v>
      </c>
    </row>
    <row r="54" spans="1:5" ht="18.75" customHeight="1" x14ac:dyDescent="0.25">
      <c r="A54" s="22" t="str">
        <f>VLOOKUP(B54,'[1]LISTADO ATM'!$A$2:$C$822,3,0)</f>
        <v>DISTRITO NACIONAL</v>
      </c>
      <c r="B54" s="22">
        <v>527</v>
      </c>
      <c r="C54" s="25" t="str">
        <f>VLOOKUP(B54,'[1]LISTADO ATM'!$A$2:$B$822,2,0)</f>
        <v>ATM Oficina Zona Oriental II</v>
      </c>
      <c r="D54" s="15" t="s">
        <v>10</v>
      </c>
      <c r="E54" s="27">
        <v>3335925590</v>
      </c>
    </row>
    <row r="55" spans="1:5" ht="18.75" customHeight="1" x14ac:dyDescent="0.25">
      <c r="A55" s="22" t="str">
        <f>VLOOKUP(B55,'[1]LISTADO ATM'!$A$2:$C$822,3,0)</f>
        <v>DISTRITO NACIONAL</v>
      </c>
      <c r="B55" s="22">
        <v>721</v>
      </c>
      <c r="C55" s="25" t="str">
        <f>VLOOKUP(B55,'[1]LISTADO ATM'!$A$2:$B$822,2,0)</f>
        <v xml:space="preserve">ATM Oficina Charles de Gaulle II </v>
      </c>
      <c r="D55" s="15" t="s">
        <v>10</v>
      </c>
      <c r="E55" s="27">
        <v>3335925756</v>
      </c>
    </row>
    <row r="56" spans="1:5" ht="18.75" customHeight="1" x14ac:dyDescent="0.25">
      <c r="A56" s="22" t="str">
        <f>VLOOKUP(B56,'[1]LISTADO ATM'!$A$2:$C$822,3,0)</f>
        <v>DISTRITO NACIONAL</v>
      </c>
      <c r="B56" s="22">
        <v>554</v>
      </c>
      <c r="C56" s="25" t="str">
        <f>VLOOKUP(B56,'[1]LISTADO ATM'!$A$2:$B$822,2,0)</f>
        <v xml:space="preserve">ATM Oficina Isabel La Católica I </v>
      </c>
      <c r="D56" s="15" t="s">
        <v>10</v>
      </c>
      <c r="E56" s="27">
        <v>3335925826</v>
      </c>
    </row>
    <row r="57" spans="1:5" ht="18.75" customHeight="1" x14ac:dyDescent="0.25">
      <c r="A57" s="22" t="str">
        <f>VLOOKUP(B57,'[1]LISTADO ATM'!$A$2:$C$822,3,0)</f>
        <v>ESTE</v>
      </c>
      <c r="B57" s="22">
        <v>429</v>
      </c>
      <c r="C57" s="25" t="str">
        <f>VLOOKUP(B57,'[1]LISTADO ATM'!$A$2:$B$822,2,0)</f>
        <v xml:space="preserve">ATM Oficina Jumbo La Romana </v>
      </c>
      <c r="D57" s="15" t="s">
        <v>10</v>
      </c>
      <c r="E57" s="27">
        <v>3335925827</v>
      </c>
    </row>
    <row r="58" spans="1:5" ht="18.75" customHeight="1" x14ac:dyDescent="0.25">
      <c r="A58" s="22" t="str">
        <f>VLOOKUP(B58,'[1]LISTADO ATM'!$A$2:$C$822,3,0)</f>
        <v>SUR</v>
      </c>
      <c r="B58" s="22">
        <v>301</v>
      </c>
      <c r="C58" s="25" t="str">
        <f>VLOOKUP(B58,'[1]LISTADO ATM'!$A$2:$B$822,2,0)</f>
        <v xml:space="preserve">ATM UNP Alfa y Omega (Barahona) </v>
      </c>
      <c r="D58" s="15" t="s">
        <v>10</v>
      </c>
      <c r="E58" s="27">
        <v>3335925864</v>
      </c>
    </row>
    <row r="59" spans="1:5" ht="18.75" customHeight="1" x14ac:dyDescent="0.25">
      <c r="A59" s="22" t="str">
        <f>VLOOKUP(B59,'[1]LISTADO ATM'!$A$2:$C$822,3,0)</f>
        <v>SUR</v>
      </c>
      <c r="B59" s="22">
        <v>962</v>
      </c>
      <c r="C59" s="25" t="str">
        <f>VLOOKUP(B59,'[1]LISTADO ATM'!$A$2:$B$822,2,0)</f>
        <v xml:space="preserve">ATM Oficina Villa Ofelia II (San Juan) </v>
      </c>
      <c r="D59" s="15" t="s">
        <v>10</v>
      </c>
      <c r="E59" s="27">
        <v>3335925865</v>
      </c>
    </row>
    <row r="60" spans="1:5" ht="18.75" customHeight="1" x14ac:dyDescent="0.25">
      <c r="A60" s="22" t="str">
        <f>VLOOKUP(B60,'[1]LISTADO ATM'!$A$2:$C$822,3,0)</f>
        <v>ESTE</v>
      </c>
      <c r="B60" s="22">
        <v>114</v>
      </c>
      <c r="C60" s="25" t="str">
        <f>VLOOKUP(B60,'[1]LISTADO ATM'!$A$2:$B$822,2,0)</f>
        <v xml:space="preserve">ATM Oficina Hato Mayor </v>
      </c>
      <c r="D60" s="15" t="s">
        <v>10</v>
      </c>
      <c r="E60" s="27">
        <v>3335925867</v>
      </c>
    </row>
    <row r="61" spans="1:5" ht="18.75" customHeight="1" x14ac:dyDescent="0.25">
      <c r="A61" s="22" t="str">
        <f>VLOOKUP(B61,'[1]LISTADO ATM'!$A$2:$C$822,3,0)</f>
        <v>ESTE</v>
      </c>
      <c r="B61" s="22">
        <v>912</v>
      </c>
      <c r="C61" s="25" t="str">
        <f>VLOOKUP(B61,'[1]LISTADO ATM'!$A$2:$B$822,2,0)</f>
        <v xml:space="preserve">ATM Oficina San Pedro II </v>
      </c>
      <c r="D61" s="15" t="s">
        <v>10</v>
      </c>
      <c r="E61" s="27">
        <v>3335925871</v>
      </c>
    </row>
    <row r="62" spans="1:5" ht="18.75" customHeight="1" x14ac:dyDescent="0.25">
      <c r="A62" s="22"/>
      <c r="B62" s="22"/>
      <c r="C62" s="25"/>
      <c r="D62" s="15"/>
      <c r="E62" s="25"/>
    </row>
    <row r="63" spans="1:5" ht="18.75" customHeight="1" x14ac:dyDescent="0.25">
      <c r="A63" s="22"/>
      <c r="B63" s="22"/>
      <c r="C63" s="25"/>
      <c r="D63" s="15"/>
      <c r="E63" s="25"/>
    </row>
    <row r="64" spans="1:5" ht="18.75" thickBot="1" x14ac:dyDescent="0.3">
      <c r="A64" s="26"/>
      <c r="B64" s="36">
        <f>COUNT(B48:B61)</f>
        <v>14</v>
      </c>
      <c r="C64" s="14"/>
      <c r="D64" s="14"/>
      <c r="E64" s="14"/>
    </row>
    <row r="65" spans="1:5" ht="15.75" thickBot="1" x14ac:dyDescent="0.3">
      <c r="B65" s="5"/>
      <c r="E65" s="5"/>
    </row>
    <row r="66" spans="1:5" ht="18.75" thickBot="1" x14ac:dyDescent="0.3">
      <c r="A66" s="51" t="s">
        <v>20</v>
      </c>
      <c r="B66" s="52"/>
      <c r="C66" s="52"/>
      <c r="D66" s="52"/>
      <c r="E66" s="53"/>
    </row>
    <row r="67" spans="1:5" ht="18" x14ac:dyDescent="0.25">
      <c r="A67" s="2" t="s">
        <v>5</v>
      </c>
      <c r="B67" s="2" t="s">
        <v>6</v>
      </c>
      <c r="C67" s="2" t="s">
        <v>7</v>
      </c>
      <c r="D67" s="2" t="s">
        <v>8</v>
      </c>
      <c r="E67" s="2" t="s">
        <v>9</v>
      </c>
    </row>
    <row r="68" spans="1:5" ht="18" x14ac:dyDescent="0.25">
      <c r="A68" s="33" t="str">
        <f>VLOOKUP(B68,'[1]LISTADO ATM'!$A$2:$C$822,3,0)</f>
        <v>SUR</v>
      </c>
      <c r="B68" s="37">
        <v>825</v>
      </c>
      <c r="C68" s="25" t="str">
        <f>VLOOKUP(B68,'[1]LISTADO ATM'!$A$2:$B$822,2,0)</f>
        <v xml:space="preserve">ATM Estacion Eco Cibeles (Las Matas de Farfán) </v>
      </c>
      <c r="D68" s="22" t="s">
        <v>18</v>
      </c>
      <c r="E68" s="27">
        <v>3335925749</v>
      </c>
    </row>
    <row r="69" spans="1:5" ht="18.75" customHeight="1" x14ac:dyDescent="0.25">
      <c r="A69" s="22" t="str">
        <f>VLOOKUP(B69,'[1]LISTADO ATM'!$A$2:$C$822,3,0)</f>
        <v>DISTRITO NACIONAL</v>
      </c>
      <c r="B69" s="22">
        <v>745</v>
      </c>
      <c r="C69" s="25" t="str">
        <f>VLOOKUP(B69,'[1]LISTADO ATM'!$A$2:$B$822,2,0)</f>
        <v xml:space="preserve">ATM Oficina Ave. Duarte </v>
      </c>
      <c r="D69" s="22" t="s">
        <v>18</v>
      </c>
      <c r="E69" s="27">
        <v>3335925368</v>
      </c>
    </row>
    <row r="70" spans="1:5" ht="18.75" customHeight="1" x14ac:dyDescent="0.25">
      <c r="A70" s="22" t="str">
        <f>VLOOKUP(B70,'[1]LISTADO ATM'!$A$2:$C$822,3,0)</f>
        <v>SUR</v>
      </c>
      <c r="B70" s="37">
        <v>767</v>
      </c>
      <c r="C70" s="25" t="str">
        <f>VLOOKUP(B70,'[1]LISTADO ATM'!$A$2:$B$822,2,0)</f>
        <v xml:space="preserve">ATM S/M Diverso (Azua) </v>
      </c>
      <c r="D70" s="22" t="s">
        <v>18</v>
      </c>
      <c r="E70" s="27">
        <v>3335925762</v>
      </c>
    </row>
    <row r="71" spans="1:5" ht="18" x14ac:dyDescent="0.25">
      <c r="A71" s="33" t="str">
        <f>VLOOKUP(B71,'[1]LISTADO ATM'!$A$2:$C$822,3,0)</f>
        <v>ESTE</v>
      </c>
      <c r="B71" s="37">
        <v>289</v>
      </c>
      <c r="C71" s="25" t="str">
        <f>VLOOKUP(B71,'[1]LISTADO ATM'!$A$2:$B$822,2,0)</f>
        <v>ATM Oficina Bávaro II</v>
      </c>
      <c r="D71" s="22" t="s">
        <v>18</v>
      </c>
      <c r="E71" s="27">
        <v>3335925509</v>
      </c>
    </row>
    <row r="72" spans="1:5" ht="18" x14ac:dyDescent="0.25">
      <c r="A72" s="33" t="str">
        <f>VLOOKUP(B72,'[1]LISTADO ATM'!$A$2:$C$822,3,0)</f>
        <v>DISTRITO NACIONAL</v>
      </c>
      <c r="B72" s="37">
        <v>377</v>
      </c>
      <c r="C72" s="25" t="str">
        <f>VLOOKUP(B72,'[1]LISTADO ATM'!$A$2:$B$822,2,0)</f>
        <v>ATM Estación del Metro Eduardo Brito</v>
      </c>
      <c r="D72" s="22" t="s">
        <v>18</v>
      </c>
      <c r="E72" s="27">
        <v>3335925845</v>
      </c>
    </row>
    <row r="73" spans="1:5" ht="18" x14ac:dyDescent="0.25">
      <c r="A73" s="33" t="str">
        <f>VLOOKUP(B73,'[1]LISTADO ATM'!$A$2:$C$822,3,0)</f>
        <v>DISTRITO NACIONAL</v>
      </c>
      <c r="B73" s="37">
        <v>409</v>
      </c>
      <c r="C73" s="25" t="str">
        <f>VLOOKUP(B73,'[1]LISTADO ATM'!$A$2:$B$822,2,0)</f>
        <v xml:space="preserve">ATM Oficina Las Palmas de Herrera I </v>
      </c>
      <c r="D73" s="22" t="s">
        <v>18</v>
      </c>
      <c r="E73" s="27">
        <v>3335925868</v>
      </c>
    </row>
    <row r="74" spans="1:5" ht="18" x14ac:dyDescent="0.25">
      <c r="A74" s="33"/>
      <c r="B74" s="37"/>
      <c r="C74" s="25" t="e">
        <f>VLOOKUP(B74,'[1]LISTADO ATM'!$A$2:$B$822,2,0)</f>
        <v>#N/A</v>
      </c>
      <c r="D74" s="47"/>
      <c r="E74" s="27"/>
    </row>
    <row r="75" spans="1:5" ht="18" x14ac:dyDescent="0.25">
      <c r="A75" s="33"/>
      <c r="B75" s="37"/>
      <c r="C75" s="48"/>
      <c r="D75" s="47"/>
      <c r="E75" s="27"/>
    </row>
    <row r="76" spans="1:5" ht="18" x14ac:dyDescent="0.25">
      <c r="A76" s="33"/>
      <c r="B76" s="37"/>
      <c r="C76" s="48"/>
      <c r="D76" s="47"/>
      <c r="E76" s="27"/>
    </row>
    <row r="77" spans="1:5" ht="18" x14ac:dyDescent="0.25">
      <c r="A77" s="26" t="s">
        <v>11</v>
      </c>
      <c r="B77" s="38">
        <f>COUNT(B68:B73)</f>
        <v>6</v>
      </c>
      <c r="C77" s="14"/>
      <c r="D77" s="14"/>
      <c r="E77" s="14"/>
    </row>
    <row r="78" spans="1:5" ht="15.75" thickBot="1" x14ac:dyDescent="0.3">
      <c r="B78" s="5"/>
      <c r="E78" s="5"/>
    </row>
    <row r="79" spans="1:5" ht="18" x14ac:dyDescent="0.25">
      <c r="A79" s="69" t="s">
        <v>13</v>
      </c>
      <c r="B79" s="70"/>
      <c r="C79" s="70"/>
      <c r="D79" s="70"/>
      <c r="E79" s="71"/>
    </row>
    <row r="80" spans="1:5" ht="18" x14ac:dyDescent="0.25">
      <c r="A80" s="2" t="s">
        <v>5</v>
      </c>
      <c r="B80" s="2" t="s">
        <v>6</v>
      </c>
      <c r="C80" s="4" t="s">
        <v>7</v>
      </c>
      <c r="D80" s="18" t="s">
        <v>8</v>
      </c>
      <c r="E80" s="18" t="s">
        <v>9</v>
      </c>
    </row>
    <row r="81" spans="1:5" ht="18" x14ac:dyDescent="0.25">
      <c r="A81" s="19" t="str">
        <f>VLOOKUP(B81,'[1]LISTADO ATM'!$A$2:$C$822,3,0)</f>
        <v>ESTE</v>
      </c>
      <c r="B81" s="22">
        <v>117</v>
      </c>
      <c r="C81" s="25" t="str">
        <f>VLOOKUP(B81,'[1]LISTADO ATM'!$A$2:$B$822,2,0)</f>
        <v xml:space="preserve">ATM Oficina El Seybo </v>
      </c>
      <c r="D81" s="39" t="s">
        <v>22</v>
      </c>
      <c r="E81" s="22">
        <v>3335925372</v>
      </c>
    </row>
    <row r="82" spans="1:5" ht="18" x14ac:dyDescent="0.25">
      <c r="A82" s="19" t="str">
        <f>VLOOKUP(B82,'[1]LISTADO ATM'!$A$2:$C$822,3,0)</f>
        <v>ESTE</v>
      </c>
      <c r="B82" s="22">
        <v>158</v>
      </c>
      <c r="C82" s="25" t="str">
        <f>VLOOKUP(B82,'[1]LISTADO ATM'!$A$2:$B$822,2,0)</f>
        <v xml:space="preserve">ATM Oficina Romana Norte </v>
      </c>
      <c r="D82" s="39" t="s">
        <v>22</v>
      </c>
      <c r="E82" s="22">
        <v>3335925490</v>
      </c>
    </row>
    <row r="83" spans="1:5" ht="18" x14ac:dyDescent="0.25">
      <c r="A83" s="33"/>
      <c r="B83" s="22"/>
      <c r="C83" s="48"/>
      <c r="D83" s="41"/>
      <c r="E83" s="22"/>
    </row>
    <row r="84" spans="1:5" ht="18" x14ac:dyDescent="0.25">
      <c r="A84" s="33"/>
      <c r="B84" s="22"/>
      <c r="C84" s="48"/>
      <c r="D84" s="41"/>
      <c r="E84" s="22"/>
    </row>
    <row r="85" spans="1:5" ht="18" x14ac:dyDescent="0.25">
      <c r="A85" s="26" t="s">
        <v>11</v>
      </c>
      <c r="B85" s="38">
        <f>COUNT(B81:B82)</f>
        <v>2</v>
      </c>
      <c r="C85" s="14"/>
      <c r="D85" s="17"/>
      <c r="E85" s="17"/>
    </row>
    <row r="86" spans="1:5" ht="15.75" thickBot="1" x14ac:dyDescent="0.3">
      <c r="B86" s="5"/>
      <c r="E86" s="5"/>
    </row>
    <row r="87" spans="1:5" ht="18.75" thickBot="1" x14ac:dyDescent="0.3">
      <c r="A87" s="72" t="s">
        <v>12</v>
      </c>
      <c r="B87" s="73"/>
      <c r="C87" t="s">
        <v>17</v>
      </c>
      <c r="D87" s="5"/>
      <c r="E87" s="5"/>
    </row>
    <row r="88" spans="1:5" ht="18.75" thickBot="1" x14ac:dyDescent="0.3">
      <c r="A88" s="34">
        <f>+B64+B77+B85</f>
        <v>22</v>
      </c>
      <c r="B88" s="35"/>
    </row>
    <row r="89" spans="1:5" ht="15.75" thickBot="1" x14ac:dyDescent="0.3">
      <c r="B89" s="5"/>
      <c r="E89" s="5"/>
    </row>
    <row r="90" spans="1:5" ht="18.75" thickBot="1" x14ac:dyDescent="0.3">
      <c r="A90" s="51" t="s">
        <v>15</v>
      </c>
      <c r="B90" s="52"/>
      <c r="C90" s="52"/>
      <c r="D90" s="52"/>
      <c r="E90" s="53"/>
    </row>
    <row r="91" spans="1:5" ht="18" x14ac:dyDescent="0.25">
      <c r="A91" s="6" t="s">
        <v>5</v>
      </c>
      <c r="B91" s="6" t="s">
        <v>6</v>
      </c>
      <c r="C91" s="4" t="s">
        <v>7</v>
      </c>
      <c r="D91" s="74" t="s">
        <v>8</v>
      </c>
      <c r="E91" s="75"/>
    </row>
    <row r="92" spans="1:5" ht="18" x14ac:dyDescent="0.25">
      <c r="A92" s="22" t="str">
        <f>VLOOKUP(B92,'[1]LISTADO ATM'!$A$2:$C$822,3,0)</f>
        <v>DISTRITO NACIONAL</v>
      </c>
      <c r="B92" s="22">
        <v>60</v>
      </c>
      <c r="C92" s="22" t="str">
        <f>VLOOKUP(B92,'[1]LISTADO ATM'!$A$2:$B$822,2,0)</f>
        <v xml:space="preserve">ATM Autobanco 27 de Febrero </v>
      </c>
      <c r="D92" s="49" t="s">
        <v>23</v>
      </c>
      <c r="E92" s="50"/>
    </row>
    <row r="93" spans="1:5" ht="18" x14ac:dyDescent="0.25">
      <c r="A93" s="22" t="str">
        <f>VLOOKUP(B93,'[1]LISTADO ATM'!$A$2:$C$822,3,0)</f>
        <v>NORTE</v>
      </c>
      <c r="B93" s="22">
        <v>136</v>
      </c>
      <c r="C93" s="22" t="str">
        <f>VLOOKUP(B93,'[1]LISTADO ATM'!$A$2:$B$822,2,0)</f>
        <v>ATM S/M Xtra (Santiago)</v>
      </c>
      <c r="D93" s="49" t="s">
        <v>23</v>
      </c>
      <c r="E93" s="50"/>
    </row>
    <row r="94" spans="1:5" ht="18" x14ac:dyDescent="0.25">
      <c r="A94" s="22" t="str">
        <f>VLOOKUP(B94,'[1]LISTADO ATM'!$A$2:$C$822,3,0)</f>
        <v>DISTRITO NACIONAL</v>
      </c>
      <c r="B94" s="22">
        <v>823</v>
      </c>
      <c r="C94" s="22" t="str">
        <f>VLOOKUP(B94,'[1]LISTADO ATM'!$A$2:$B$822,2,0)</f>
        <v xml:space="preserve">ATM UNP El Carril (Haina) </v>
      </c>
      <c r="D94" s="49" t="s">
        <v>21</v>
      </c>
      <c r="E94" s="50"/>
    </row>
    <row r="95" spans="1:5" ht="18" x14ac:dyDescent="0.25">
      <c r="A95" s="22" t="str">
        <f>VLOOKUP(B95,'[1]LISTADO ATM'!$A$2:$C$822,3,0)</f>
        <v>DISTRITO NACIONAL</v>
      </c>
      <c r="B95" s="22">
        <v>561</v>
      </c>
      <c r="C95" s="22" t="str">
        <f>VLOOKUP(B95,'[1]LISTADO ATM'!$A$2:$B$822,2,0)</f>
        <v xml:space="preserve">ATM Comando Regional P.N. S.D. Este </v>
      </c>
      <c r="D95" s="49" t="s">
        <v>23</v>
      </c>
      <c r="E95" s="50"/>
    </row>
    <row r="96" spans="1:5" ht="17.25" customHeight="1" x14ac:dyDescent="0.25">
      <c r="A96" s="22" t="str">
        <f>VLOOKUP(B96,'[1]LISTADO ATM'!$A$2:$C$822,3,0)</f>
        <v>DISTRITO NACIONAL</v>
      </c>
      <c r="B96" s="22">
        <v>354</v>
      </c>
      <c r="C96" s="22" t="str">
        <f>VLOOKUP(B96,'[1]LISTADO ATM'!$A$2:$B$822,2,0)</f>
        <v xml:space="preserve">ATM Oficina Núñez de Cáceres II </v>
      </c>
      <c r="D96" s="49" t="s">
        <v>21</v>
      </c>
      <c r="E96" s="50"/>
    </row>
    <row r="97" spans="1:5" ht="17.25" customHeight="1" x14ac:dyDescent="0.25">
      <c r="A97" s="22" t="str">
        <f>VLOOKUP(B97,'[1]LISTADO ATM'!$A$2:$C$822,3,0)</f>
        <v>SUR</v>
      </c>
      <c r="B97" s="22">
        <v>751</v>
      </c>
      <c r="C97" s="22" t="str">
        <f>VLOOKUP(B97,'[1]LISTADO ATM'!$A$2:$B$822,2,0)</f>
        <v>ATM Eco Petroleo Camilo</v>
      </c>
      <c r="D97" s="49" t="s">
        <v>21</v>
      </c>
      <c r="E97" s="50"/>
    </row>
    <row r="98" spans="1:5" ht="17.25" customHeight="1" x14ac:dyDescent="0.25">
      <c r="A98" s="22" t="str">
        <f>VLOOKUP(B98,'[1]LISTADO ATM'!$A$2:$C$822,3,0)</f>
        <v>SUR</v>
      </c>
      <c r="B98" s="22">
        <v>880</v>
      </c>
      <c r="C98" s="22" t="str">
        <f>VLOOKUP(B98,'[1]LISTADO ATM'!$A$2:$B$822,2,0)</f>
        <v xml:space="preserve">ATM Autoservicio Barahona II </v>
      </c>
      <c r="D98" s="49" t="s">
        <v>21</v>
      </c>
      <c r="E98" s="50"/>
    </row>
    <row r="99" spans="1:5" ht="17.25" customHeight="1" x14ac:dyDescent="0.25">
      <c r="A99" s="22" t="e">
        <f>VLOOKUP(B99,'[1]LISTADO ATM'!$A$2:$C$822,3,0)</f>
        <v>#N/A</v>
      </c>
      <c r="B99" s="22"/>
      <c r="C99" s="22" t="e">
        <f>VLOOKUP(B99,'[1]LISTADO ATM'!$A$2:$B$822,2,0)</f>
        <v>#N/A</v>
      </c>
      <c r="D99" s="45"/>
      <c r="E99" s="46"/>
    </row>
    <row r="100" spans="1:5" ht="17.25" customHeight="1" x14ac:dyDescent="0.25">
      <c r="A100" s="22" t="e">
        <f>VLOOKUP(B100,'[1]LISTADO ATM'!$A$2:$C$822,3,0)</f>
        <v>#N/A</v>
      </c>
      <c r="B100" s="22"/>
      <c r="C100" s="22" t="e">
        <f>VLOOKUP(B100,'[1]LISTADO ATM'!$A$2:$B$822,2,0)</f>
        <v>#N/A</v>
      </c>
      <c r="D100" s="45"/>
      <c r="E100" s="46"/>
    </row>
    <row r="101" spans="1:5" ht="18" x14ac:dyDescent="0.25">
      <c r="A101" s="22" t="e">
        <f>VLOOKUP(B101,'[1]LISTADO ATM'!$A$2:$C$822,3,0)</f>
        <v>#N/A</v>
      </c>
      <c r="B101" s="22"/>
      <c r="C101" s="22" t="e">
        <f>VLOOKUP(B101,'[1]LISTADO ATM'!$A$2:$B$822,2,0)</f>
        <v>#N/A</v>
      </c>
      <c r="D101" s="42"/>
      <c r="E101" s="43"/>
    </row>
    <row r="102" spans="1:5" ht="18" x14ac:dyDescent="0.25">
      <c r="A102" s="22" t="e">
        <f>VLOOKUP(B102,'[1]LISTADO ATM'!$A$2:$C$822,3,0)</f>
        <v>#N/A</v>
      </c>
      <c r="B102" s="22"/>
      <c r="C102" s="22" t="e">
        <f>VLOOKUP(B102,'[1]LISTADO ATM'!$A$2:$B$822,2,0)</f>
        <v>#N/A</v>
      </c>
      <c r="D102" s="42"/>
      <c r="E102" s="43"/>
    </row>
    <row r="103" spans="1:5" ht="18" x14ac:dyDescent="0.25">
      <c r="A103" s="22" t="e">
        <f>VLOOKUP(B103,'[1]LISTADO ATM'!$A$2:$C$822,3,0)</f>
        <v>#N/A</v>
      </c>
      <c r="B103" s="22"/>
      <c r="C103" s="22" t="e">
        <f>VLOOKUP(B103,'[1]LISTADO ATM'!$A$2:$B$822,2,0)</f>
        <v>#N/A</v>
      </c>
      <c r="D103" s="42"/>
      <c r="E103" s="43"/>
    </row>
    <row r="104" spans="1:5" ht="18.75" thickBot="1" x14ac:dyDescent="0.3">
      <c r="A104" s="26" t="s">
        <v>11</v>
      </c>
      <c r="B104" s="36">
        <f>COUNT(B92:B98)</f>
        <v>7</v>
      </c>
      <c r="C104" s="23"/>
      <c r="D104" s="23"/>
      <c r="E104" s="24"/>
    </row>
  </sheetData>
  <mergeCells count="19">
    <mergeCell ref="D93:E93"/>
    <mergeCell ref="D97:E97"/>
    <mergeCell ref="D98:E98"/>
    <mergeCell ref="D96:E96"/>
    <mergeCell ref="A90:E90"/>
    <mergeCell ref="A1:E1"/>
    <mergeCell ref="A2:E2"/>
    <mergeCell ref="A7:E7"/>
    <mergeCell ref="C34:E34"/>
    <mergeCell ref="A36:E36"/>
    <mergeCell ref="C44:E44"/>
    <mergeCell ref="A46:E46"/>
    <mergeCell ref="A66:E66"/>
    <mergeCell ref="A79:E79"/>
    <mergeCell ref="A87:B87"/>
    <mergeCell ref="D91:E91"/>
    <mergeCell ref="D92:E92"/>
    <mergeCell ref="D94:E94"/>
    <mergeCell ref="D95:E95"/>
  </mergeCells>
  <phoneticPr fontId="11" type="noConversion"/>
  <conditionalFormatting sqref="B9">
    <cfRule type="duplicateValues" dxfId="20" priority="15"/>
  </conditionalFormatting>
  <conditionalFormatting sqref="B10:B11">
    <cfRule type="duplicateValues" dxfId="19" priority="14"/>
  </conditionalFormatting>
  <conditionalFormatting sqref="B12:B13">
    <cfRule type="duplicateValues" dxfId="18" priority="13"/>
  </conditionalFormatting>
  <conditionalFormatting sqref="B38:B43">
    <cfRule type="duplicateValues" dxfId="17" priority="11"/>
  </conditionalFormatting>
  <conditionalFormatting sqref="B14:B21">
    <cfRule type="duplicateValues" dxfId="16" priority="7"/>
  </conditionalFormatting>
  <conditionalFormatting sqref="B22:B23">
    <cfRule type="duplicateValues" dxfId="15" priority="6"/>
  </conditionalFormatting>
  <conditionalFormatting sqref="B24:B33">
    <cfRule type="duplicateValues" dxfId="14" priority="4"/>
  </conditionalFormatting>
  <conditionalFormatting sqref="B56">
    <cfRule type="duplicateValues" dxfId="13" priority="2"/>
  </conditionalFormatting>
  <conditionalFormatting sqref="B57:B63 B54:B55">
    <cfRule type="duplicateValues" dxfId="12" priority="3"/>
  </conditionalFormatting>
  <conditionalFormatting sqref="B48:B53">
    <cfRule type="duplicateValues" dxfId="11" priority="788"/>
  </conditionalFormatting>
  <conditionalFormatting sqref="B68:B76">
    <cfRule type="duplicateValues" dxfId="10" priority="790"/>
  </conditionalFormatting>
  <conditionalFormatting sqref="B1:B7 B9:B36 B38:B46 B48:B66 B68:B79 B81:B1048576">
    <cfRule type="duplicateValues" dxfId="9" priority="1"/>
  </conditionalFormatting>
  <conditionalFormatting sqref="B92:B103">
    <cfRule type="duplicateValues" dxfId="8" priority="805"/>
  </conditionalFormatting>
  <conditionalFormatting sqref="B81:B84">
    <cfRule type="duplicateValues" dxfId="7" priority="8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946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946 117 158 562                                                          </v>
      </c>
    </row>
    <row r="3" spans="2:6" ht="18.75" thickBot="1" x14ac:dyDescent="0.3">
      <c r="B3" s="22">
        <v>117</v>
      </c>
      <c r="C3" s="29" t="s">
        <v>17</v>
      </c>
    </row>
    <row r="4" spans="2:6" ht="18.75" thickBot="1" x14ac:dyDescent="0.3">
      <c r="B4" s="22">
        <v>158</v>
      </c>
      <c r="C4" s="29" t="s">
        <v>17</v>
      </c>
    </row>
    <row r="5" spans="2:6" ht="18.75" thickBot="1" x14ac:dyDescent="0.3">
      <c r="B5" s="22">
        <v>562</v>
      </c>
      <c r="C5" s="29" t="s">
        <v>17</v>
      </c>
    </row>
    <row r="6" spans="2:6" ht="18.75" thickBot="1" x14ac:dyDescent="0.3">
      <c r="B6" s="22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31"/>
      <c r="C32" s="29" t="s">
        <v>17</v>
      </c>
    </row>
    <row r="33" spans="2:3" ht="18.75" thickBot="1" x14ac:dyDescent="0.3">
      <c r="B33" s="31"/>
      <c r="C33" s="29" t="s">
        <v>17</v>
      </c>
    </row>
    <row r="34" spans="2:3" ht="18.75" thickBot="1" x14ac:dyDescent="0.3">
      <c r="B34" s="31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2:B48">
    <cfRule type="duplicateValues" dxfId="6" priority="771"/>
  </conditionalFormatting>
  <conditionalFormatting sqref="B32:B68">
    <cfRule type="duplicateValues" dxfId="5" priority="769"/>
  </conditionalFormatting>
  <conditionalFormatting sqref="B14:B31">
    <cfRule type="duplicateValues" dxfId="4" priority="61"/>
  </conditionalFormatting>
  <conditionalFormatting sqref="B11:B13">
    <cfRule type="duplicateValues" dxfId="3" priority="6"/>
  </conditionalFormatting>
  <conditionalFormatting sqref="B6:B10">
    <cfRule type="duplicateValues" dxfId="2" priority="3"/>
  </conditionalFormatting>
  <conditionalFormatting sqref="B2:B5">
    <cfRule type="duplicateValues" dxfId="1" priority="2"/>
  </conditionalFormatting>
  <conditionalFormatting sqref="B2:B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2021-06-20T03:37:18Z</dcterms:modified>
</cp:coreProperties>
</file>