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08\"/>
    </mc:Choice>
  </mc:AlternateContent>
  <bookViews>
    <workbookView xWindow="0" yWindow="0" windowWidth="28800" windowHeight="1233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1" l="1"/>
  <c r="B35" i="1"/>
  <c r="C34" i="1"/>
  <c r="A34" i="1"/>
  <c r="C33" i="1"/>
  <c r="A33" i="1"/>
  <c r="C32" i="1"/>
  <c r="A32" i="1"/>
  <c r="C31" i="1"/>
  <c r="A31" i="1"/>
  <c r="B46" i="1"/>
  <c r="C45" i="1"/>
  <c r="A45" i="1"/>
  <c r="C64" i="1"/>
  <c r="A64" i="1"/>
  <c r="C63" i="1"/>
  <c r="A63" i="1"/>
  <c r="C62" i="1"/>
  <c r="A62" i="1"/>
  <c r="C30" i="1" l="1"/>
  <c r="A29" i="1"/>
  <c r="A30" i="1"/>
  <c r="C22" i="1" l="1"/>
  <c r="C23" i="1"/>
  <c r="A22" i="1"/>
  <c r="C27" i="1"/>
  <c r="C28" i="1"/>
  <c r="C29" i="1"/>
  <c r="A28" i="1"/>
  <c r="C25" i="1"/>
  <c r="C26" i="1"/>
  <c r="A25" i="1"/>
  <c r="A26" i="1"/>
  <c r="C24" i="1"/>
  <c r="A24" i="1"/>
  <c r="A27" i="1"/>
  <c r="C43" i="1"/>
  <c r="C44" i="1"/>
  <c r="A43" i="1"/>
  <c r="A44" i="1"/>
  <c r="C42" i="1"/>
  <c r="A42" i="1"/>
  <c r="C61" i="1" l="1"/>
  <c r="A61" i="1"/>
  <c r="C60" i="1"/>
  <c r="A60" i="1"/>
  <c r="C59" i="1"/>
  <c r="A59" i="1"/>
  <c r="C58" i="1"/>
  <c r="A58" i="1"/>
  <c r="C57" i="1"/>
  <c r="A57" i="1"/>
  <c r="C65" i="1"/>
  <c r="A65" i="1"/>
  <c r="C56" i="1"/>
  <c r="A56" i="1"/>
  <c r="C55" i="1"/>
  <c r="A55" i="1"/>
  <c r="C54" i="1"/>
  <c r="A54" i="1"/>
  <c r="C53" i="1"/>
  <c r="A53" i="1"/>
  <c r="C66" i="1"/>
  <c r="A66" i="1"/>
  <c r="C41" i="1"/>
  <c r="A41" i="1"/>
  <c r="C40" i="1"/>
  <c r="A40" i="1"/>
  <c r="C39" i="1"/>
  <c r="A39" i="1"/>
  <c r="A49" i="1"/>
  <c r="A23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B10" i="1"/>
  <c r="C9" i="1"/>
  <c r="A9" i="1"/>
</calcChain>
</file>

<file path=xl/sharedStrings.xml><?xml version="1.0" encoding="utf-8"?>
<sst xmlns="http://schemas.openxmlformats.org/spreadsheetml/2006/main" count="76" uniqueCount="21">
  <si>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</si>
  <si>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</si>
  <si>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</si>
  <si>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</si>
  <si>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</si>
  <si>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</si>
  <si>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</si>
  <si>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</si>
  <si>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</si>
  <si>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</si>
  <si>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</si>
  <si>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</si>
  <si>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</si>
  <si>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</si>
  <si>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</si>
  <si>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</si>
  <si>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 xml:space="preserve">GAVETAS VACIAS + GAVETAS FALLANDO </t>
  </si>
  <si>
    <t>Abastecido</t>
  </si>
  <si>
    <t>2 Gavetas Vacías y 1 Fallando</t>
  </si>
  <si>
    <t>3 Gavetas Vacías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</si>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</sst>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2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A22" zoomScale="91" zoomScaleNormal="91" workbookViewId="0">
      <selection activeCell="C44" sqref="C44"/>
    </sheetView>
  </sheetViews>
  <sheetFormatPr baseColWidth="10" defaultColWidth="52.7109375" defaultRowHeight="15" x14ac:dyDescent="0.25"/>
  <cols>
    <col min="1" max="1" width="26.140625" bestFit="1" customWidth="1"/>
    <col min="2" max="2" width="18.140625" style="8" bestFit="1" customWidth="1"/>
    <col min="3" max="3" width="52" bestFit="1" customWidth="1"/>
    <col min="4" max="4" width="36.85546875" bestFit="1" customWidth="1"/>
    <col min="5" max="5" width="20.42578125" customWidth="1"/>
  </cols>
  <sheetData>
    <row r="1" spans="1:6" ht="22.5" x14ac:dyDescent="0.25">
      <c r="A1" s="31" t="s">
        <v>1</v>
      </c>
      <c r="B1" s="32"/>
      <c r="C1" s="32"/>
      <c r="D1" s="32"/>
      <c r="E1" s="33"/>
    </row>
    <row r="2" spans="1:6" ht="25.5" x14ac:dyDescent="0.25">
      <c r="A2" s="34" t="s">
        <v>0</v>
      </c>
      <c r="B2" s="35"/>
      <c r="C2" s="35"/>
      <c r="D2" s="35"/>
      <c r="E2" s="36"/>
    </row>
    <row r="3" spans="1:6" ht="18" x14ac:dyDescent="0.25">
      <c r="B3" s="1"/>
      <c r="C3" s="1"/>
      <c r="D3" s="1"/>
      <c r="E3" s="16"/>
    </row>
    <row r="4" spans="1:6" ht="18.75" thickBot="1" x14ac:dyDescent="0.3">
      <c r="A4" s="13" t="s">
        <v>2</v>
      </c>
      <c r="B4" s="15">
        <v>44262.708333333336</v>
      </c>
      <c r="C4" s="1"/>
      <c r="D4" s="1"/>
      <c r="E4" s="17"/>
    </row>
    <row r="5" spans="1:6" ht="18.75" thickBot="1" x14ac:dyDescent="0.3">
      <c r="A5" s="13" t="s">
        <v>3</v>
      </c>
      <c r="B5" s="15">
        <v>44263.25</v>
      </c>
      <c r="C5" s="14"/>
      <c r="D5" s="1"/>
      <c r="E5" s="17"/>
    </row>
    <row r="6" spans="1:6" ht="18" x14ac:dyDescent="0.25">
      <c r="B6" s="1"/>
      <c r="C6" s="1"/>
      <c r="D6" s="1"/>
      <c r="E6" s="19"/>
    </row>
    <row r="7" spans="1:6" ht="18" x14ac:dyDescent="0.25">
      <c r="A7" s="37" t="s">
        <v>4</v>
      </c>
      <c r="B7" s="38"/>
      <c r="C7" s="38"/>
      <c r="D7" s="38"/>
      <c r="E7" s="39"/>
    </row>
    <row r="8" spans="1:6" ht="18" x14ac:dyDescent="0.25">
      <c r="A8" s="2" t="s">
        <v>5</v>
      </c>
      <c r="B8" s="2" t="s">
        <v>6</v>
      </c>
      <c r="C8" s="3" t="s">
        <v>7</v>
      </c>
      <c r="D8" s="18" t="s">
        <v>8</v>
      </c>
      <c r="E8" s="18" t="s">
        <v>9</v>
      </c>
    </row>
    <row r="9" spans="1:6" ht="18" x14ac:dyDescent="0.25">
      <c r="A9" s="9" t="e">
        <f>VLOOKUP(B9,'[1]LISTADO ATM'!$A$2:$C$820,3,0)</f>
        <v>#N/A</v>
      </c>
      <c r="B9" s="4"/>
      <c r="C9" s="4" t="e">
        <f>VLOOKUP(B9,'[1]LISTADO ATM'!$A$2:$B$820,2,0)</f>
        <v>#N/A</v>
      </c>
      <c r="D9" s="23" t="s">
        <v>17</v>
      </c>
      <c r="E9" s="25"/>
    </row>
    <row r="10" spans="1:6" ht="18.75" thickBot="1" x14ac:dyDescent="0.3">
      <c r="A10" s="6" t="s">
        <v>11</v>
      </c>
      <c r="B10" s="11">
        <f>COUNT(#REF!)</f>
        <v>0</v>
      </c>
      <c r="C10" s="27"/>
      <c r="D10" s="40"/>
      <c r="E10" s="28"/>
    </row>
    <row r="11" spans="1:6" ht="15.75" thickBot="1" x14ac:dyDescent="0.3">
      <c r="E11" s="8"/>
      <c r="F11" s="50" t="s">
        <v>20</v>
      </c>
    </row>
    <row r="12" spans="1:6" ht="18.75" thickBot="1" x14ac:dyDescent="0.3">
      <c r="A12" s="41" t="s">
        <v>15</v>
      </c>
      <c r="B12" s="42"/>
      <c r="C12" s="42"/>
      <c r="D12" s="42"/>
      <c r="E12" s="43"/>
    </row>
    <row r="13" spans="1:6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18" t="s">
        <v>9</v>
      </c>
    </row>
    <row r="14" spans="1:6" ht="18" x14ac:dyDescent="0.25">
      <c r="A14" s="9" t="str">
        <f>VLOOKUP(B14,'[1]LISTADO ATM'!$A$2:$C$820,3,0)</f>
        <v>DISTRITO NACIONAL</v>
      </c>
      <c r="B14" s="4">
        <v>955</v>
      </c>
      <c r="C14" s="4" t="str">
        <f>VLOOKUP(B14,'[1]LISTADO ATM'!$A$2:$B$820,2,0)</f>
        <v xml:space="preserve">ATM Oficina Americana Independencia II </v>
      </c>
      <c r="D14" s="21" t="s">
        <v>10</v>
      </c>
      <c r="E14" s="24">
        <v>335813597</v>
      </c>
    </row>
    <row r="15" spans="1:6" ht="18" x14ac:dyDescent="0.25">
      <c r="A15" s="9" t="str">
        <f>VLOOKUP(B15,'[1]LISTADO ATM'!$A$2:$C$820,3,0)</f>
        <v>DISTRITO NACIONAL</v>
      </c>
      <c r="B15" s="4">
        <v>734</v>
      </c>
      <c r="C15" s="4" t="str">
        <f>VLOOKUP(B15,'[1]LISTADO ATM'!$A$2:$B$820,2,0)</f>
        <v xml:space="preserve">ATM Oficina Independencia I </v>
      </c>
      <c r="D15" s="21" t="s">
        <v>10</v>
      </c>
      <c r="E15" s="24">
        <v>335813652</v>
      </c>
    </row>
    <row r="16" spans="1:6" ht="18" x14ac:dyDescent="0.25">
      <c r="A16" s="9" t="str">
        <f>VLOOKUP(B16,'[1]LISTADO ATM'!$A$2:$C$820,3,0)</f>
        <v>DISTRITO NACIONAL</v>
      </c>
      <c r="B16" s="4">
        <v>387</v>
      </c>
      <c r="C16" s="4" t="str">
        <f>VLOOKUP(B16,'[1]LISTADO ATM'!$A$2:$B$820,2,0)</f>
        <v xml:space="preserve">ATM S/M La Cadena San Vicente de Paul </v>
      </c>
      <c r="D16" s="21" t="s">
        <v>10</v>
      </c>
      <c r="E16" s="24">
        <v>335813653</v>
      </c>
    </row>
    <row r="17" spans="1:5" ht="18" x14ac:dyDescent="0.25">
      <c r="A17" s="9" t="str">
        <f>VLOOKUP(B17,'[1]LISTADO ATM'!$A$2:$C$820,3,0)</f>
        <v>DISTRITO NACIONAL</v>
      </c>
      <c r="B17" s="4">
        <v>354</v>
      </c>
      <c r="C17" s="4" t="str">
        <f>VLOOKUP(B17,'[1]LISTADO ATM'!$A$2:$B$820,2,0)</f>
        <v xml:space="preserve">ATM Oficina Núñez de Cáceres II </v>
      </c>
      <c r="D17" s="21" t="s">
        <v>10</v>
      </c>
      <c r="E17" s="24">
        <v>335813654</v>
      </c>
    </row>
    <row r="18" spans="1:5" ht="18" x14ac:dyDescent="0.25">
      <c r="A18" s="9" t="str">
        <f>VLOOKUP(B18,'[1]LISTADO ATM'!$A$2:$C$820,3,0)</f>
        <v>DISTRITO NACIONAL</v>
      </c>
      <c r="B18" s="4">
        <v>993</v>
      </c>
      <c r="C18" s="4" t="str">
        <f>VLOOKUP(B18,'[1]LISTADO ATM'!$A$2:$B$820,2,0)</f>
        <v xml:space="preserve">ATM Centro Medico Integral II </v>
      </c>
      <c r="D18" s="21" t="s">
        <v>10</v>
      </c>
      <c r="E18" s="24">
        <v>335813656</v>
      </c>
    </row>
    <row r="19" spans="1:5" ht="18" x14ac:dyDescent="0.25">
      <c r="A19" s="9" t="str">
        <f>VLOOKUP(B19,'[1]LISTADO ATM'!$A$2:$C$820,3,0)</f>
        <v>DISTRITO NACIONAL</v>
      </c>
      <c r="B19" s="4">
        <v>629</v>
      </c>
      <c r="C19" s="4" t="str">
        <f>VLOOKUP(B19,'[1]LISTADO ATM'!$A$2:$B$820,2,0)</f>
        <v xml:space="preserve">ATM Oficina Americana Independencia I </v>
      </c>
      <c r="D19" s="21" t="s">
        <v>10</v>
      </c>
      <c r="E19" s="24">
        <v>335813660</v>
      </c>
    </row>
    <row r="20" spans="1:5" ht="18" x14ac:dyDescent="0.25">
      <c r="A20" s="9" t="str">
        <f>VLOOKUP(B20,'[1]LISTADO ATM'!$A$2:$C$820,3,0)</f>
        <v>DISTRITO NACIONAL</v>
      </c>
      <c r="B20" s="4">
        <v>684</v>
      </c>
      <c r="C20" s="4" t="str">
        <f>VLOOKUP(B20,'[1]LISTADO ATM'!$A$2:$B$820,2,0)</f>
        <v>ATM Estación Texaco Prolongación 27 Febrero</v>
      </c>
      <c r="D20" s="21" t="s">
        <v>10</v>
      </c>
      <c r="E20" s="24">
        <v>335813671</v>
      </c>
    </row>
    <row r="21" spans="1:5" ht="18" x14ac:dyDescent="0.25">
      <c r="A21" s="9" t="str">
        <f>VLOOKUP(B21,'[1]LISTADO ATM'!$A$2:$C$820,3,0)</f>
        <v>DISTRITO NACIONAL</v>
      </c>
      <c r="B21" s="4">
        <v>235</v>
      </c>
      <c r="C21" s="4" t="str">
        <f>VLOOKUP(B21,'[1]LISTADO ATM'!$A$2:$B$820,2,0)</f>
        <v xml:space="preserve">ATM Oficina Multicentro La Sirena San Isidro </v>
      </c>
      <c r="D21" s="21" t="s">
        <v>10</v>
      </c>
      <c r="E21" s="24">
        <v>335813672</v>
      </c>
    </row>
    <row r="22" spans="1:5" ht="18" x14ac:dyDescent="0.25">
      <c r="A22" s="9" t="str">
        <f>VLOOKUP(B22,'[1]LISTADO ATM'!$A$2:$C$820,3,0)</f>
        <v>NORTE</v>
      </c>
      <c r="B22" s="4">
        <v>944</v>
      </c>
      <c r="C22" s="4" t="str">
        <f>VLOOKUP(B22,'[1]LISTADO ATM'!$A$2:$B$820,2,0)</f>
        <v xml:space="preserve">ATM UNP Mao </v>
      </c>
      <c r="D22" s="21" t="s">
        <v>10</v>
      </c>
      <c r="E22" s="24">
        <v>335813693</v>
      </c>
    </row>
    <row r="23" spans="1:5" ht="18" x14ac:dyDescent="0.25">
      <c r="A23" s="9" t="str">
        <f>VLOOKUP(B23,'[1]LISTADO ATM'!$A$2:$C$820,3,0)</f>
        <v>SUR</v>
      </c>
      <c r="B23" s="4">
        <v>45</v>
      </c>
      <c r="C23" s="4" t="str">
        <f>VLOOKUP(B23,'[1]LISTADO ATM'!$A$2:$B$820,2,0)</f>
        <v xml:space="preserve">ATM Oficina Tamayo </v>
      </c>
      <c r="D23" s="21" t="s">
        <v>10</v>
      </c>
      <c r="E23" s="24">
        <v>335813670</v>
      </c>
    </row>
    <row r="24" spans="1:5" ht="18" x14ac:dyDescent="0.25">
      <c r="A24" s="9" t="str">
        <f>VLOOKUP(B24,'[1]LISTADO ATM'!$A$2:$C$820,3,0)</f>
        <v>DISTRITO NACIONAL</v>
      </c>
      <c r="B24" s="4">
        <v>717</v>
      </c>
      <c r="C24" s="4" t="str">
        <f>VLOOKUP(B24,'[1]LISTADO ATM'!$A$2:$B$820,2,0)</f>
        <v xml:space="preserve">ATM Oficina Los Alcarrizos </v>
      </c>
      <c r="D24" s="21" t="s">
        <v>10</v>
      </c>
      <c r="E24" s="24">
        <v>335813716</v>
      </c>
    </row>
    <row r="25" spans="1:5" ht="18" x14ac:dyDescent="0.25">
      <c r="A25" s="9" t="str">
        <f>VLOOKUP(B25,'[1]LISTADO ATM'!$A$2:$C$820,3,0)</f>
        <v>DISTRITO NACIONAL</v>
      </c>
      <c r="B25" s="4">
        <v>458</v>
      </c>
      <c r="C25" s="4" t="str">
        <f>VLOOKUP(B25,'[1]LISTADO ATM'!$A$2:$B$820,2,0)</f>
        <v>ATM Hospital Dario Contreras</v>
      </c>
      <c r="D25" s="21" t="s">
        <v>10</v>
      </c>
      <c r="E25" s="24">
        <v>335813404</v>
      </c>
    </row>
    <row r="26" spans="1:5" ht="18" x14ac:dyDescent="0.25">
      <c r="A26" s="9" t="str">
        <f>VLOOKUP(B26,'[1]LISTADO ATM'!$A$2:$C$820,3,0)</f>
        <v>DISTRITO NACIONAL</v>
      </c>
      <c r="B26" s="4">
        <v>925</v>
      </c>
      <c r="C26" s="4" t="str">
        <f>VLOOKUP(B26,'[1]LISTADO ATM'!$A$2:$B$820,2,0)</f>
        <v xml:space="preserve">ATM Oficina Plaza Lama Av. 27 de Febrero </v>
      </c>
      <c r="D26" s="21" t="s">
        <v>10</v>
      </c>
      <c r="E26" s="24">
        <v>335813748</v>
      </c>
    </row>
    <row r="27" spans="1:5" ht="18" x14ac:dyDescent="0.25">
      <c r="A27" s="9" t="str">
        <f>VLOOKUP(B27,'[1]LISTADO ATM'!$A$2:$C$820,3,0)</f>
        <v>ESTE</v>
      </c>
      <c r="B27" s="4">
        <v>651</v>
      </c>
      <c r="C27" s="4" t="str">
        <f>VLOOKUP(B27,'[1]LISTADO ATM'!$A$2:$B$820,2,0)</f>
        <v>ATM Eco Petroleo Romana</v>
      </c>
      <c r="D27" s="21" t="s">
        <v>10</v>
      </c>
      <c r="E27" s="24">
        <v>335813750</v>
      </c>
    </row>
    <row r="28" spans="1:5" ht="18" x14ac:dyDescent="0.25">
      <c r="A28" s="9" t="str">
        <f>VLOOKUP(B28,'[1]LISTADO ATM'!$A$2:$C$820,3,0)</f>
        <v>DISTRITO NACIONAL</v>
      </c>
      <c r="B28" s="4">
        <v>722</v>
      </c>
      <c r="C28" s="4" t="str">
        <f>VLOOKUP(B28,'[1]LISTADO ATM'!$A$2:$B$820,2,0)</f>
        <v xml:space="preserve">ATM Oficina Charles de Gaulle III </v>
      </c>
      <c r="D28" s="21" t="s">
        <v>10</v>
      </c>
      <c r="E28" s="24">
        <v>335813762</v>
      </c>
    </row>
    <row r="29" spans="1:5" ht="18" x14ac:dyDescent="0.25">
      <c r="A29" s="9" t="str">
        <f>VLOOKUP(B29,'[1]LISTADO ATM'!$A$2:$C$820,3,0)</f>
        <v>ESTE</v>
      </c>
      <c r="B29" s="4">
        <v>114</v>
      </c>
      <c r="C29" s="4" t="str">
        <f>VLOOKUP(B29,'[1]LISTADO ATM'!$A$2:$B$820,2,0)</f>
        <v xml:space="preserve">ATM Oficina Hato Mayor </v>
      </c>
      <c r="D29" s="21" t="s">
        <v>10</v>
      </c>
      <c r="E29" s="24">
        <v>335813765</v>
      </c>
    </row>
    <row r="30" spans="1:5" ht="18" x14ac:dyDescent="0.25">
      <c r="A30" s="9" t="str">
        <f>VLOOKUP(B30,'[1]LISTADO ATM'!$A$2:$C$820,3,0)</f>
        <v>ESTE</v>
      </c>
      <c r="B30" s="4">
        <v>843</v>
      </c>
      <c r="C30" s="4" t="str">
        <f>VLOOKUP(B30,'[1]LISTADO ATM'!$A$2:$B$820,2,0)</f>
        <v xml:space="preserve">ATM Oficina Romana Centro </v>
      </c>
      <c r="D30" s="21" t="s">
        <v>10</v>
      </c>
      <c r="E30" s="25">
        <v>335813769</v>
      </c>
    </row>
    <row r="31" spans="1:5" ht="18" x14ac:dyDescent="0.25">
      <c r="A31" s="9" t="str">
        <f>VLOOKUP(B31,'[1]LISTADO ATM'!$A$2:$C$820,3,0)</f>
        <v>DISTRITO NACIONAL</v>
      </c>
      <c r="B31" s="4">
        <v>696</v>
      </c>
      <c r="C31" s="4" t="str">
        <f>VLOOKUP(B31,'[1]LISTADO ATM'!$A$2:$B$820,2,0)</f>
        <v>ATM Olé Jacobo Majluta</v>
      </c>
      <c r="D31" s="21" t="s">
        <v>10</v>
      </c>
      <c r="E31" s="25">
        <v>335813802</v>
      </c>
    </row>
    <row r="32" spans="1:5" ht="18" x14ac:dyDescent="0.25">
      <c r="A32" s="9" t="str">
        <f>VLOOKUP(B32,'[1]LISTADO ATM'!$A$2:$C$820,3,0)</f>
        <v>DISTRITO NACIONAL</v>
      </c>
      <c r="B32" s="4">
        <v>710</v>
      </c>
      <c r="C32" s="4" t="str">
        <f>VLOOKUP(B32,'[1]LISTADO ATM'!$A$2:$B$820,2,0)</f>
        <v xml:space="preserve">ATM S/M Soberano </v>
      </c>
      <c r="D32" s="21" t="s">
        <v>10</v>
      </c>
      <c r="E32" s="25">
        <v>335813804</v>
      </c>
    </row>
    <row r="33" spans="1:5" ht="18" x14ac:dyDescent="0.25">
      <c r="A33" s="9" t="str">
        <f>VLOOKUP(B33,'[1]LISTADO ATM'!$A$2:$C$820,3,0)</f>
        <v>DISTRITO NACIONAL</v>
      </c>
      <c r="B33" s="4">
        <v>884</v>
      </c>
      <c r="C33" s="4" t="str">
        <f>VLOOKUP(B33,'[1]LISTADO ATM'!$A$2:$B$820,2,0)</f>
        <v xml:space="preserve">ATM UNP Olé Sabana Perdida </v>
      </c>
      <c r="D33" s="21" t="s">
        <v>10</v>
      </c>
      <c r="E33" s="25">
        <v>335813805</v>
      </c>
    </row>
    <row r="34" spans="1:5" ht="18" x14ac:dyDescent="0.25">
      <c r="A34" s="9" t="str">
        <f>VLOOKUP(B34,'[1]LISTADO ATM'!$A$2:$C$820,3,0)</f>
        <v>ESTE</v>
      </c>
      <c r="B34" s="4">
        <v>429</v>
      </c>
      <c r="C34" s="4" t="str">
        <f>VLOOKUP(B34,'[1]LISTADO ATM'!$A$2:$B$820,2,0)</f>
        <v xml:space="preserve">ATM Oficina Jumbo La Romana </v>
      </c>
      <c r="D34" s="21" t="s">
        <v>10</v>
      </c>
      <c r="E34" s="25">
        <v>335813806</v>
      </c>
    </row>
    <row r="35" spans="1:5" ht="18.75" thickBot="1" x14ac:dyDescent="0.3">
      <c r="A35" s="10" t="s">
        <v>11</v>
      </c>
      <c r="B35" s="11">
        <f>COUNT(B14:B34)</f>
        <v>21</v>
      </c>
      <c r="C35" s="20"/>
      <c r="D35" s="20"/>
      <c r="E35" s="20"/>
    </row>
    <row r="36" spans="1:5" ht="15.75" thickBot="1" x14ac:dyDescent="0.3">
      <c r="E36" s="8"/>
    </row>
    <row r="37" spans="1:5" ht="18.75" thickBot="1" x14ac:dyDescent="0.3">
      <c r="A37" s="41" t="s">
        <v>16</v>
      </c>
      <c r="B37" s="42"/>
      <c r="C37" s="42"/>
      <c r="D37" s="42"/>
      <c r="E37" s="43"/>
    </row>
    <row r="38" spans="1:5" ht="18" x14ac:dyDescent="0.25">
      <c r="A38" s="2" t="s">
        <v>5</v>
      </c>
      <c r="B38" s="2" t="s">
        <v>6</v>
      </c>
      <c r="C38" s="3" t="s">
        <v>7</v>
      </c>
      <c r="D38" s="3" t="s">
        <v>8</v>
      </c>
      <c r="E38" s="18" t="s">
        <v>9</v>
      </c>
    </row>
    <row r="39" spans="1:5" ht="18" x14ac:dyDescent="0.25">
      <c r="A39" s="9" t="str">
        <f>VLOOKUP(B39,'[1]LISTADO ATM'!$A$2:$C$820,3,0)</f>
        <v>DISTRITO NACIONAL</v>
      </c>
      <c r="B39" s="4">
        <v>745</v>
      </c>
      <c r="C39" s="4" t="str">
        <f>VLOOKUP(B39,'[1]LISTADO ATM'!$A$2:$B$820,2,0)</f>
        <v xml:space="preserve">ATM Oficina Ave. Duarte </v>
      </c>
      <c r="D39" s="4" t="s">
        <v>14</v>
      </c>
      <c r="E39" s="25">
        <v>335813160</v>
      </c>
    </row>
    <row r="40" spans="1:5" ht="18" x14ac:dyDescent="0.25">
      <c r="A40" s="9" t="str">
        <f>VLOOKUP(B40,'[1]LISTADO ATM'!$A$2:$C$820,3,0)</f>
        <v>DISTRITO NACIONAL</v>
      </c>
      <c r="B40" s="4">
        <v>441</v>
      </c>
      <c r="C40" s="4" t="str">
        <f>VLOOKUP(B40,'[1]LISTADO ATM'!$A$2:$B$820,2,0)</f>
        <v>ATM Estacion de Servicio Romulo Betancour</v>
      </c>
      <c r="D40" s="4" t="s">
        <v>14</v>
      </c>
      <c r="E40" s="26">
        <v>335813322</v>
      </c>
    </row>
    <row r="41" spans="1:5" ht="18" x14ac:dyDescent="0.25">
      <c r="A41" s="9" t="str">
        <f>VLOOKUP(B41,'[1]LISTADO ATM'!$A$2:$C$820,3,0)</f>
        <v>DISTRITO NACIONAL</v>
      </c>
      <c r="B41" s="4">
        <v>600</v>
      </c>
      <c r="C41" s="4" t="str">
        <f>VLOOKUP(B41,'[1]LISTADO ATM'!$A$2:$B$820,2,0)</f>
        <v>ATM S/M Bravo Hipica</v>
      </c>
      <c r="D41" s="4" t="s">
        <v>14</v>
      </c>
      <c r="E41" s="25">
        <v>335813655</v>
      </c>
    </row>
    <row r="42" spans="1:5" ht="18" x14ac:dyDescent="0.25">
      <c r="A42" s="9" t="str">
        <f>VLOOKUP(B42,'[1]LISTADO ATM'!$A$2:$C$820,3,0)</f>
        <v>NORTE</v>
      </c>
      <c r="B42" s="4">
        <v>728</v>
      </c>
      <c r="C42" s="4" t="str">
        <f>VLOOKUP(B42,'[1]LISTADO ATM'!$A$2:$B$820,2,0)</f>
        <v xml:space="preserve">ATM UNP La Vega Oficina Regional Norcentral </v>
      </c>
      <c r="D42" s="4" t="s">
        <v>14</v>
      </c>
      <c r="E42" s="25">
        <v>335813715</v>
      </c>
    </row>
    <row r="43" spans="1:5" ht="18" x14ac:dyDescent="0.25">
      <c r="A43" s="9" t="str">
        <f>VLOOKUP(B43,'[1]LISTADO ATM'!$A$2:$C$820,3,0)</f>
        <v>DISTRITO NACIONAL</v>
      </c>
      <c r="B43" s="4">
        <v>264</v>
      </c>
      <c r="C43" s="4" t="str">
        <f>VLOOKUP(B43,'[1]LISTADO ATM'!$A$2:$B$820,2,0)</f>
        <v xml:space="preserve">ATM S/M Nacional Independencia </v>
      </c>
      <c r="D43" s="4" t="s">
        <v>14</v>
      </c>
      <c r="E43" s="25">
        <v>335813749</v>
      </c>
    </row>
    <row r="44" spans="1:5" ht="18" x14ac:dyDescent="0.25">
      <c r="A44" s="9" t="str">
        <f>VLOOKUP(B44,'[1]LISTADO ATM'!$A$2:$C$820,3,0)</f>
        <v>DISTRITO NACIONAL</v>
      </c>
      <c r="B44" s="4">
        <v>449</v>
      </c>
      <c r="C44" s="4" t="str">
        <f>VLOOKUP(B44,'[1]LISTADO ATM'!$A$2:$B$820,2,0)</f>
        <v>ATM Autobanco Lope de Vega II</v>
      </c>
      <c r="D44" s="4" t="s">
        <v>14</v>
      </c>
      <c r="E44" s="25">
        <v>335813764</v>
      </c>
    </row>
    <row r="45" spans="1:5" ht="18" x14ac:dyDescent="0.25">
      <c r="A45" s="9" t="str">
        <f>VLOOKUP(B45,'[1]LISTADO ATM'!$A$2:$C$820,3,0)</f>
        <v>DISTRITO NACIONAL</v>
      </c>
      <c r="B45" s="4">
        <v>577</v>
      </c>
      <c r="C45" s="4" t="str">
        <f>VLOOKUP(B45,'[1]LISTADO ATM'!$A$2:$B$820,2,0)</f>
        <v xml:space="preserve">ATM Olé Ave. Duarte </v>
      </c>
      <c r="D45" s="4" t="s">
        <v>14</v>
      </c>
      <c r="E45" s="25">
        <v>335813801</v>
      </c>
    </row>
    <row r="46" spans="1:5" ht="18.75" thickBot="1" x14ac:dyDescent="0.3">
      <c r="A46" s="6" t="s">
        <v>11</v>
      </c>
      <c r="B46" s="11">
        <f>COUNT(B39:B45)</f>
        <v>7</v>
      </c>
      <c r="C46" s="20"/>
      <c r="D46" s="5"/>
      <c r="E46" s="22"/>
    </row>
    <row r="47" spans="1:5" ht="15.75" thickBot="1" x14ac:dyDescent="0.3">
      <c r="E47" s="8"/>
    </row>
    <row r="48" spans="1:5" ht="18.75" thickBot="1" x14ac:dyDescent="0.3">
      <c r="A48" s="44" t="s">
        <v>12</v>
      </c>
      <c r="B48" s="45"/>
      <c r="E48" s="8"/>
    </row>
    <row r="49" spans="1:5" ht="18.75" thickBot="1" x14ac:dyDescent="0.3">
      <c r="A49" s="46">
        <f>+B35+B46</f>
        <v>28</v>
      </c>
      <c r="B49" s="47"/>
      <c r="E49" s="8"/>
    </row>
    <row r="50" spans="1:5" ht="15.75" thickBot="1" x14ac:dyDescent="0.3">
      <c r="E50" s="8"/>
    </row>
    <row r="51" spans="1:5" ht="18.75" thickBot="1" x14ac:dyDescent="0.3">
      <c r="A51" s="41" t="s">
        <v>13</v>
      </c>
      <c r="B51" s="42"/>
      <c r="C51" s="42"/>
      <c r="D51" s="42"/>
      <c r="E51" s="43"/>
    </row>
    <row r="52" spans="1:5" ht="18" x14ac:dyDescent="0.25">
      <c r="A52" s="12" t="s">
        <v>5</v>
      </c>
      <c r="B52" s="12" t="s">
        <v>6</v>
      </c>
      <c r="C52" s="7" t="s">
        <v>7</v>
      </c>
      <c r="D52" s="48" t="s">
        <v>8</v>
      </c>
      <c r="E52" s="49"/>
    </row>
    <row r="53" spans="1:5" ht="18" x14ac:dyDescent="0.25">
      <c r="A53" s="4" t="str">
        <f>VLOOKUP(B53,'[1]LISTADO ATM'!$A$2:$C$820,3,0)</f>
        <v>DISTRITO NACIONAL</v>
      </c>
      <c r="B53" s="4">
        <v>976</v>
      </c>
      <c r="C53" s="9" t="str">
        <f>VLOOKUP(B53,'[1]LISTADO ATM'!$A$2:$B$820,2,0)</f>
        <v xml:space="preserve">ATM Oficina Diamond Plaza I </v>
      </c>
      <c r="D53" s="29" t="s">
        <v>19</v>
      </c>
      <c r="E53" s="30"/>
    </row>
    <row r="54" spans="1:5" ht="18" x14ac:dyDescent="0.25">
      <c r="A54" s="4" t="str">
        <f>VLOOKUP(B54,'[1]LISTADO ATM'!$A$2:$C$820,3,0)</f>
        <v>DISTRITO NACIONAL</v>
      </c>
      <c r="B54" s="4">
        <v>407</v>
      </c>
      <c r="C54" s="9" t="str">
        <f>VLOOKUP(B54,'[1]LISTADO ATM'!$A$2:$B$820,2,0)</f>
        <v xml:space="preserve">ATM Multicentro La Sirena Villa Mella </v>
      </c>
      <c r="D54" s="29" t="s">
        <v>19</v>
      </c>
      <c r="E54" s="30"/>
    </row>
    <row r="55" spans="1:5" ht="18" x14ac:dyDescent="0.25">
      <c r="A55" s="4" t="str">
        <f>VLOOKUP(B55,'[1]LISTADO ATM'!$A$2:$C$820,3,0)</f>
        <v>DISTRITO NACIONAL</v>
      </c>
      <c r="B55" s="4">
        <v>800</v>
      </c>
      <c r="C55" s="9" t="str">
        <f>VLOOKUP(B55,'[1]LISTADO ATM'!$A$2:$B$820,2,0)</f>
        <v xml:space="preserve">ATM Estación Next Dipsa Pedro Livio Cedeño </v>
      </c>
      <c r="D55" s="29" t="s">
        <v>19</v>
      </c>
      <c r="E55" s="30"/>
    </row>
    <row r="56" spans="1:5" ht="18" x14ac:dyDescent="0.25">
      <c r="A56" s="4" t="str">
        <f>VLOOKUP(B56,'[1]LISTADO ATM'!$A$2:$C$820,3,0)</f>
        <v>DISTRITO NACIONAL</v>
      </c>
      <c r="B56" s="4">
        <v>801</v>
      </c>
      <c r="C56" s="9" t="str">
        <f>VLOOKUP(B56,'[1]LISTADO ATM'!$A$2:$B$820,2,0)</f>
        <v xml:space="preserve">ATM Galería 360 Food Court </v>
      </c>
      <c r="D56" s="29" t="s">
        <v>19</v>
      </c>
      <c r="E56" s="30"/>
    </row>
    <row r="57" spans="1:5" ht="18" x14ac:dyDescent="0.25">
      <c r="A57" s="4" t="str">
        <f>VLOOKUP(B57,'[1]LISTADO ATM'!$A$2:$C$820,3,0)</f>
        <v>SUR</v>
      </c>
      <c r="B57" s="4">
        <v>829</v>
      </c>
      <c r="C57" s="9" t="str">
        <f>VLOOKUP(B57,'[1]LISTADO ATM'!$A$2:$B$820,2,0)</f>
        <v xml:space="preserve">ATM UNP Multicentro Sirena Baní </v>
      </c>
      <c r="D57" s="29" t="s">
        <v>19</v>
      </c>
      <c r="E57" s="30"/>
    </row>
    <row r="58" spans="1:5" ht="18" x14ac:dyDescent="0.25">
      <c r="A58" s="4" t="str">
        <f>VLOOKUP(B58,'[1]LISTADO ATM'!$A$2:$C$820,3,0)</f>
        <v>DISTRITO NACIONAL</v>
      </c>
      <c r="B58" s="4">
        <v>382</v>
      </c>
      <c r="C58" s="9" t="str">
        <f>VLOOKUP(B58,'[1]LISTADO ATM'!$A$2:$B$820,2,0)</f>
        <v>ATM Estación del Metro María Montés</v>
      </c>
      <c r="D58" s="29" t="s">
        <v>19</v>
      </c>
      <c r="E58" s="30"/>
    </row>
    <row r="59" spans="1:5" ht="18" x14ac:dyDescent="0.25">
      <c r="A59" s="4" t="str">
        <f>VLOOKUP(B59,'[1]LISTADO ATM'!$A$2:$C$820,3,0)</f>
        <v>DISTRITO NACIONAL</v>
      </c>
      <c r="B59" s="4">
        <v>570</v>
      </c>
      <c r="C59" s="9" t="str">
        <f>VLOOKUP(B59,'[1]LISTADO ATM'!$A$2:$B$820,2,0)</f>
        <v xml:space="preserve">ATM S/M Liverpool Villa Mella </v>
      </c>
      <c r="D59" s="29" t="s">
        <v>19</v>
      </c>
      <c r="E59" s="30"/>
    </row>
    <row r="60" spans="1:5" ht="18" x14ac:dyDescent="0.25">
      <c r="A60" s="4" t="str">
        <f>VLOOKUP(B60,'[1]LISTADO ATM'!$A$2:$C$820,3,0)</f>
        <v>DISTRITO NACIONAL</v>
      </c>
      <c r="B60" s="4">
        <v>355</v>
      </c>
      <c r="C60" s="9" t="str">
        <f>VLOOKUP(B60,'[1]LISTADO ATM'!$A$2:$B$820,2,0)</f>
        <v xml:space="preserve">ATM UNP Metro II </v>
      </c>
      <c r="D60" s="29" t="s">
        <v>19</v>
      </c>
      <c r="E60" s="30"/>
    </row>
    <row r="61" spans="1:5" ht="18" x14ac:dyDescent="0.25">
      <c r="A61" s="4" t="str">
        <f>VLOOKUP(B61,'[1]LISTADO ATM'!$A$2:$C$820,3,0)</f>
        <v>DISTRITO NACIONAL</v>
      </c>
      <c r="B61" s="4">
        <v>554</v>
      </c>
      <c r="C61" s="9" t="str">
        <f>VLOOKUP(B61,'[1]LISTADO ATM'!$A$2:$B$820,2,0)</f>
        <v xml:space="preserve">ATM Oficina Isabel La Católica I </v>
      </c>
      <c r="D61" s="29" t="s">
        <v>19</v>
      </c>
      <c r="E61" s="30"/>
    </row>
    <row r="62" spans="1:5" ht="18" x14ac:dyDescent="0.25">
      <c r="A62" s="4" t="str">
        <f>VLOOKUP(B62,'[1]LISTADO ATM'!$A$2:$C$820,3,0)</f>
        <v>DISTRITO NACIONAL</v>
      </c>
      <c r="B62" s="4">
        <v>194</v>
      </c>
      <c r="C62" s="9" t="str">
        <f>VLOOKUP(B62,'[1]LISTADO ATM'!$A$2:$B$820,2,0)</f>
        <v xml:space="preserve">ATM UNP Pantoja </v>
      </c>
      <c r="D62" s="29" t="s">
        <v>19</v>
      </c>
      <c r="E62" s="30"/>
    </row>
    <row r="63" spans="1:5" ht="18" x14ac:dyDescent="0.25">
      <c r="A63" s="4" t="str">
        <f>VLOOKUP(B63,'[1]LISTADO ATM'!$A$2:$C$820,3,0)</f>
        <v>SUR</v>
      </c>
      <c r="B63" s="4">
        <v>252</v>
      </c>
      <c r="C63" s="9" t="str">
        <f>VLOOKUP(B63,'[1]LISTADO ATM'!$A$2:$B$820,2,0)</f>
        <v xml:space="preserve">ATM Banco Agrícola (Barahona) </v>
      </c>
      <c r="D63" s="29" t="s">
        <v>19</v>
      </c>
      <c r="E63" s="30"/>
    </row>
    <row r="64" spans="1:5" ht="18" x14ac:dyDescent="0.25">
      <c r="A64" s="4" t="str">
        <f>VLOOKUP(B64,'[1]LISTADO ATM'!$A$2:$C$820,3,0)</f>
        <v>NORTE</v>
      </c>
      <c r="B64" s="4">
        <v>511</v>
      </c>
      <c r="C64" s="9" t="str">
        <f>VLOOKUP(B64,'[1]LISTADO ATM'!$A$2:$B$820,2,0)</f>
        <v xml:space="preserve">ATM UNP Río San Juan (Nagua) </v>
      </c>
      <c r="D64" s="29" t="s">
        <v>19</v>
      </c>
      <c r="E64" s="30"/>
    </row>
    <row r="65" spans="1:5" ht="18" x14ac:dyDescent="0.25">
      <c r="A65" s="4" t="e">
        <f>VLOOKUP(B65,'[1]LISTADO ATM'!$A$2:$C$820,3,0)</f>
        <v>#N/A</v>
      </c>
      <c r="B65" s="4"/>
      <c r="C65" s="9" t="e">
        <f>VLOOKUP(B65,'[1]LISTADO ATM'!$A$2:$B$820,2,0)</f>
        <v>#N/A</v>
      </c>
      <c r="D65" s="29" t="s">
        <v>19</v>
      </c>
      <c r="E65" s="30"/>
    </row>
    <row r="66" spans="1:5" ht="18" x14ac:dyDescent="0.25">
      <c r="A66" s="4" t="e">
        <f>VLOOKUP(B66,'[1]LISTADO ATM'!$A$2:$C$820,3,0)</f>
        <v>#N/A</v>
      </c>
      <c r="B66" s="4"/>
      <c r="C66" s="9" t="e">
        <f>VLOOKUP(B66,'[1]LISTADO ATM'!$A$2:$B$820,2,0)</f>
        <v>#N/A</v>
      </c>
      <c r="D66" s="29" t="s">
        <v>18</v>
      </c>
      <c r="E66" s="30"/>
    </row>
    <row r="67" spans="1:5" ht="18.75" thickBot="1" x14ac:dyDescent="0.3">
      <c r="A67" s="6" t="s">
        <v>11</v>
      </c>
      <c r="B67" s="11">
        <f>COUNT(B53:B64)</f>
        <v>12</v>
      </c>
      <c r="C67" s="20"/>
      <c r="D67" s="27"/>
      <c r="E67" s="28"/>
    </row>
  </sheetData>
  <mergeCells count="25">
    <mergeCell ref="D57:E57"/>
    <mergeCell ref="D62:E62"/>
    <mergeCell ref="D63:E63"/>
    <mergeCell ref="D64:E64"/>
    <mergeCell ref="D53:E53"/>
    <mergeCell ref="D54:E54"/>
    <mergeCell ref="D55:E55"/>
    <mergeCell ref="D56:E56"/>
    <mergeCell ref="D65:E65"/>
    <mergeCell ref="D67:E67"/>
    <mergeCell ref="D58:E58"/>
    <mergeCell ref="D59:E59"/>
    <mergeCell ref="D60:E60"/>
    <mergeCell ref="A1:E1"/>
    <mergeCell ref="A2:E2"/>
    <mergeCell ref="A7:E7"/>
    <mergeCell ref="C10:E10"/>
    <mergeCell ref="A12:E12"/>
    <mergeCell ref="A37:E37"/>
    <mergeCell ref="A48:B48"/>
    <mergeCell ref="A49:B49"/>
    <mergeCell ref="D61:E61"/>
    <mergeCell ref="A51:E51"/>
    <mergeCell ref="D52:E52"/>
    <mergeCell ref="D66:E66"/>
  </mergeCells>
  <phoneticPr fontId="11" type="noConversion"/>
  <conditionalFormatting sqref="B35:B1048576 B1:B32">
    <cfRule type="duplicateValues" dxfId="6" priority="7"/>
  </conditionalFormatting>
  <conditionalFormatting sqref="B32">
    <cfRule type="duplicateValues" dxfId="5" priority="6"/>
  </conditionalFormatting>
  <conditionalFormatting sqref="B33">
    <cfRule type="duplicateValues" dxfId="4" priority="5"/>
  </conditionalFormatting>
  <conditionalFormatting sqref="B35:B1048576 B1:B33">
    <cfRule type="duplicateValues" dxfId="3" priority="4"/>
  </conditionalFormatting>
  <conditionalFormatting sqref="B34">
    <cfRule type="duplicateValues" dxfId="2" priority="3"/>
  </conditionalFormatting>
  <conditionalFormatting sqref="B34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2021-03-08T06:11:45Z</dcterms:modified>
</cp:coreProperties>
</file>