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rzo\11\"/>
    </mc:Choice>
  </mc:AlternateContent>
  <bookViews>
    <workbookView xWindow="0" yWindow="0" windowWidth="18555" windowHeight="7110" activeTab="1"/>
  </bookViews>
  <sheets>
    <sheet name="Gráfico1" sheetId="2" r:id="rId1"/>
    <sheet name="Hoja1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" i="1" l="1"/>
  <c r="C23" i="1"/>
  <c r="C24" i="1"/>
  <c r="A22" i="1"/>
  <c r="A23" i="1"/>
  <c r="A24" i="1"/>
  <c r="B25" i="1"/>
  <c r="A20" i="1" l="1"/>
  <c r="C20" i="1"/>
  <c r="A21" i="1"/>
  <c r="C21" i="1"/>
  <c r="A16" i="1"/>
  <c r="C16" i="1"/>
  <c r="A17" i="1"/>
  <c r="C17" i="1"/>
  <c r="A18" i="1"/>
  <c r="C18" i="1"/>
  <c r="A19" i="1"/>
  <c r="C19" i="1"/>
  <c r="B49" i="1"/>
  <c r="A48" i="1" l="1"/>
  <c r="C48" i="1"/>
  <c r="A10" i="1"/>
  <c r="C10" i="1"/>
  <c r="A11" i="1"/>
  <c r="C11" i="1"/>
  <c r="A12" i="1"/>
  <c r="C12" i="1"/>
  <c r="A13" i="1"/>
  <c r="C13" i="1"/>
  <c r="A14" i="1"/>
  <c r="C14" i="1"/>
  <c r="A15" i="1"/>
  <c r="C15" i="1"/>
  <c r="B32" i="1"/>
  <c r="B38" i="1"/>
  <c r="A37" i="1"/>
  <c r="C37" i="1"/>
  <c r="A36" i="1"/>
  <c r="C36" i="1"/>
  <c r="A30" i="1"/>
  <c r="C30" i="1"/>
  <c r="A31" i="1"/>
  <c r="C31" i="1"/>
  <c r="C46" i="1" l="1"/>
  <c r="C47" i="1"/>
  <c r="A46" i="1"/>
  <c r="A47" i="1"/>
  <c r="A45" i="1" l="1"/>
  <c r="C45" i="1"/>
  <c r="A29" i="1"/>
  <c r="C29" i="1"/>
  <c r="C9" i="1" l="1"/>
  <c r="A9" i="1"/>
  <c r="A41" i="1" l="1"/>
</calcChain>
</file>

<file path=xl/sharedStrings.xml><?xml version="1.0" encoding="utf-8"?>
<sst xmlns="http://schemas.openxmlformats.org/spreadsheetml/2006/main" count="57" uniqueCount="20">
  <si>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</si>
  <si>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</si>
  <si>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</si>
  <si>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</si>
  <si>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</si>
  <si>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</si>
  <si>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</si>
  <si>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</si>
  <si>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</si>
  <si>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</si>
  <si>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</si>
  <si>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</si>
  <si>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</si>
  <si>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EN OBSERVACION / CON FALLAS y GAVETAS VACIAS (CON GAVETAS DISPONIBLES)</t>
  </si>
  <si>
    <t>Gavetas Vacías + Gavetas Fallando</t>
  </si>
  <si>
    <t>SIN EFECTIVO</t>
  </si>
  <si>
    <t>3 Gavetas Vacías</t>
  </si>
  <si>
    <t>Abastecido</t>
  </si>
  <si>
    <t xml:space="preserve">GAVETAS VACIAS + GAVETAS FALLANDO </t>
  </si>
  <si>
    <t>2 Gavetas Vacías y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</si>
</sst>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9.9"/>
      <color rgb="FF333333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/>
    </xf>
    <xf numFmtId="0" fontId="12" fillId="0" borderId="0" xfId="0" applyFont="1"/>
    <xf numFmtId="0" fontId="6" fillId="11" borderId="2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</cellXfs>
  <cellStyles count="1">
    <cellStyle name="Normal" xfId="0" builtinId="0"/>
  </cellStyles>
  <dxfs count="10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topLeftCell="A5" zoomScale="85" zoomScaleNormal="85" workbookViewId="0">
      <selection activeCell="F35" sqref="F35:F36"/>
    </sheetView>
  </sheetViews>
  <sheetFormatPr baseColWidth="10" defaultColWidth="52.7109375" defaultRowHeight="15" x14ac:dyDescent="0.25"/>
  <cols>
    <col min="1" max="1" width="26.140625" bestFit="1" customWidth="1"/>
    <col min="2" max="2" width="18.140625" style="8" bestFit="1" customWidth="1"/>
    <col min="3" max="3" width="52" bestFit="1" customWidth="1"/>
    <col min="4" max="4" width="38.85546875" bestFit="1" customWidth="1"/>
    <col min="5" max="5" width="20.42578125" customWidth="1"/>
  </cols>
  <sheetData>
    <row r="1" spans="1:5" ht="22.5" x14ac:dyDescent="0.25">
      <c r="A1" s="30" t="s">
        <v>1</v>
      </c>
      <c r="B1" s="31"/>
      <c r="C1" s="31"/>
      <c r="D1" s="31"/>
      <c r="E1" s="32"/>
    </row>
    <row r="2" spans="1:5" ht="25.5" x14ac:dyDescent="0.25">
      <c r="A2" s="33" t="s">
        <v>0</v>
      </c>
      <c r="B2" s="34"/>
      <c r="C2" s="34"/>
      <c r="D2" s="34"/>
      <c r="E2" s="35"/>
    </row>
    <row r="3" spans="1:5" ht="18" x14ac:dyDescent="0.25">
      <c r="B3" s="1"/>
      <c r="C3" s="1"/>
      <c r="D3" s="1"/>
      <c r="E3" s="16"/>
    </row>
    <row r="4" spans="1:5" ht="18.75" thickBot="1" x14ac:dyDescent="0.3">
      <c r="A4" s="13" t="s">
        <v>2</v>
      </c>
      <c r="B4" s="15">
        <v>44266.25</v>
      </c>
      <c r="C4" s="1"/>
      <c r="D4" s="1"/>
      <c r="E4" s="17"/>
    </row>
    <row r="5" spans="1:5" ht="18.75" thickBot="1" x14ac:dyDescent="0.3">
      <c r="A5" s="13" t="s">
        <v>3</v>
      </c>
      <c r="B5" s="15">
        <v>44266.708333333336</v>
      </c>
      <c r="C5" s="14"/>
      <c r="D5" s="1"/>
      <c r="E5" s="17"/>
    </row>
    <row r="6" spans="1:5" ht="18" x14ac:dyDescent="0.25">
      <c r="B6" s="1"/>
      <c r="C6" s="1"/>
      <c r="D6" s="1"/>
      <c r="E6" s="19"/>
    </row>
    <row r="7" spans="1:5" ht="18" x14ac:dyDescent="0.25">
      <c r="A7" s="36" t="s">
        <v>4</v>
      </c>
      <c r="B7" s="37"/>
      <c r="C7" s="37"/>
      <c r="D7" s="37"/>
      <c r="E7" s="38"/>
    </row>
    <row r="8" spans="1:5" ht="18" x14ac:dyDescent="0.25">
      <c r="A8" s="2" t="s">
        <v>5</v>
      </c>
      <c r="B8" s="3" t="s">
        <v>6</v>
      </c>
      <c r="C8" s="3" t="s">
        <v>7</v>
      </c>
      <c r="D8" s="18" t="s">
        <v>8</v>
      </c>
      <c r="E8" s="18" t="s">
        <v>9</v>
      </c>
    </row>
    <row r="9" spans="1:5" ht="18" x14ac:dyDescent="0.25">
      <c r="A9" s="9" t="str">
        <f>VLOOKUP(B9,'[1]LISTADO ATM'!$A$2:$C$820,3,0)</f>
        <v>DISTRITO NACIONAL</v>
      </c>
      <c r="B9" s="4">
        <v>24</v>
      </c>
      <c r="C9" s="4" t="str">
        <f>VLOOKUP(B9,'[1]LISTADO ATM'!$A$2:$B$820,2,0)</f>
        <v xml:space="preserve">ATM Oficina Eusebio Manzueta </v>
      </c>
      <c r="D9" s="25" t="s">
        <v>17</v>
      </c>
      <c r="E9" s="23">
        <v>335817310</v>
      </c>
    </row>
    <row r="10" spans="1:5" ht="18" x14ac:dyDescent="0.25">
      <c r="A10" s="9" t="str">
        <f>VLOOKUP(B10,'[1]LISTADO ATM'!$A$2:$C$820,3,0)</f>
        <v>NORTE</v>
      </c>
      <c r="B10" s="4">
        <v>119</v>
      </c>
      <c r="C10" s="4" t="str">
        <f>VLOOKUP(B10,'[1]LISTADO ATM'!$A$2:$B$820,2,0)</f>
        <v>ATM Oficina La Barranquita</v>
      </c>
      <c r="D10" s="25" t="s">
        <v>17</v>
      </c>
      <c r="E10" s="23">
        <v>335817650</v>
      </c>
    </row>
    <row r="11" spans="1:5" ht="18" x14ac:dyDescent="0.25">
      <c r="A11" s="9" t="str">
        <f>VLOOKUP(B11,'[1]LISTADO ATM'!$A$2:$C$820,3,0)</f>
        <v>NORTE</v>
      </c>
      <c r="B11" s="4">
        <v>747</v>
      </c>
      <c r="C11" s="4" t="str">
        <f>VLOOKUP(B11,'[1]LISTADO ATM'!$A$2:$B$820,2,0)</f>
        <v xml:space="preserve">ATM Club BR (Santiago) </v>
      </c>
      <c r="D11" s="25" t="s">
        <v>17</v>
      </c>
      <c r="E11" s="23">
        <v>335817766</v>
      </c>
    </row>
    <row r="12" spans="1:5" ht="18" x14ac:dyDescent="0.25">
      <c r="A12" s="9" t="str">
        <f>VLOOKUP(B12,'[1]LISTADO ATM'!$A$2:$C$820,3,0)</f>
        <v>NORTE</v>
      </c>
      <c r="B12" s="4">
        <v>138</v>
      </c>
      <c r="C12" s="4" t="str">
        <f>VLOOKUP(B12,'[1]LISTADO ATM'!$A$2:$B$820,2,0)</f>
        <v xml:space="preserve">ATM UNP Fantino </v>
      </c>
      <c r="D12" s="25" t="s">
        <v>17</v>
      </c>
      <c r="E12" s="23">
        <v>335817986</v>
      </c>
    </row>
    <row r="13" spans="1:5" ht="18" x14ac:dyDescent="0.25">
      <c r="A13" s="9" t="str">
        <f>VLOOKUP(B13,'[1]LISTADO ATM'!$A$2:$C$820,3,0)</f>
        <v>NORTE</v>
      </c>
      <c r="B13" s="4">
        <v>965</v>
      </c>
      <c r="C13" s="4" t="str">
        <f>VLOOKUP(B13,'[1]LISTADO ATM'!$A$2:$B$820,2,0)</f>
        <v xml:space="preserve">ATM S/M La Fuente FUN (Santiago) </v>
      </c>
      <c r="D13" s="25" t="s">
        <v>17</v>
      </c>
      <c r="E13" s="23">
        <v>335818029</v>
      </c>
    </row>
    <row r="14" spans="1:5" ht="18" x14ac:dyDescent="0.25">
      <c r="A14" s="9" t="str">
        <f>VLOOKUP(B14,'[1]LISTADO ATM'!$A$2:$C$820,3,0)</f>
        <v>SUR</v>
      </c>
      <c r="B14" s="4">
        <v>249</v>
      </c>
      <c r="C14" s="4" t="str">
        <f>VLOOKUP(B14,'[1]LISTADO ATM'!$A$2:$B$820,2,0)</f>
        <v xml:space="preserve">ATM Banco Agrícola Neiba </v>
      </c>
      <c r="D14" s="25" t="s">
        <v>17</v>
      </c>
      <c r="E14" s="23">
        <v>335817987</v>
      </c>
    </row>
    <row r="15" spans="1:5" ht="18" x14ac:dyDescent="0.25">
      <c r="A15" s="9" t="str">
        <f>VLOOKUP(B15,'[1]LISTADO ATM'!$A$2:$C$820,3,0)</f>
        <v>ESTE</v>
      </c>
      <c r="B15" s="4">
        <v>480</v>
      </c>
      <c r="C15" s="4" t="str">
        <f>VLOOKUP(B15,'[1]LISTADO ATM'!$A$2:$B$820,2,0)</f>
        <v>ATM UNP Farmaconal Higuey</v>
      </c>
      <c r="D15" s="25" t="s">
        <v>17</v>
      </c>
      <c r="E15" s="23">
        <v>335818031</v>
      </c>
    </row>
    <row r="16" spans="1:5" ht="18" x14ac:dyDescent="0.25">
      <c r="A16" s="9" t="str">
        <f>VLOOKUP(B16,'[1]LISTADO ATM'!$A$2:$C$820,3,0)</f>
        <v>DISTRITO NACIONAL</v>
      </c>
      <c r="B16" s="4">
        <v>516</v>
      </c>
      <c r="C16" s="4" t="str">
        <f>VLOOKUP(B16,'[1]LISTADO ATM'!$A$2:$B$820,2,0)</f>
        <v xml:space="preserve">ATM Oficina Gascue </v>
      </c>
      <c r="D16" s="25" t="s">
        <v>17</v>
      </c>
      <c r="E16" s="23">
        <v>335818032</v>
      </c>
    </row>
    <row r="17" spans="1:6" ht="18" x14ac:dyDescent="0.25">
      <c r="A17" s="9" t="str">
        <f>VLOOKUP(B17,'[1]LISTADO ATM'!$A$2:$C$820,3,0)</f>
        <v>SUR</v>
      </c>
      <c r="B17" s="4">
        <v>403</v>
      </c>
      <c r="C17" s="4" t="str">
        <f>VLOOKUP(B17,'[1]LISTADO ATM'!$A$2:$B$820,2,0)</f>
        <v xml:space="preserve">ATM Oficina Vicente Noble </v>
      </c>
      <c r="D17" s="25" t="s">
        <v>17</v>
      </c>
      <c r="E17" s="23">
        <v>335818390</v>
      </c>
    </row>
    <row r="18" spans="1:6" ht="18" x14ac:dyDescent="0.25">
      <c r="A18" s="9" t="str">
        <f>VLOOKUP(B18,'[1]LISTADO ATM'!$A$2:$C$820,3,0)</f>
        <v>DISTRITO NACIONAL</v>
      </c>
      <c r="B18" s="4">
        <v>43</v>
      </c>
      <c r="C18" s="4" t="str">
        <f>VLOOKUP(B18,'[1]LISTADO ATM'!$A$2:$B$820,2,0)</f>
        <v xml:space="preserve">ATM Zona Franca San Isidro </v>
      </c>
      <c r="D18" s="25" t="s">
        <v>17</v>
      </c>
      <c r="E18" s="23">
        <v>335818832</v>
      </c>
    </row>
    <row r="19" spans="1:6" ht="18" x14ac:dyDescent="0.25">
      <c r="A19" s="9" t="str">
        <f>VLOOKUP(B19,'[1]LISTADO ATM'!$A$2:$C$820,3,0)</f>
        <v>DISTRITO NACIONAL</v>
      </c>
      <c r="B19" s="4">
        <v>183</v>
      </c>
      <c r="C19" s="4" t="str">
        <f>VLOOKUP(B19,'[1]LISTADO ATM'!$A$2:$B$820,2,0)</f>
        <v>ATM Estación Nativa Km. 22 Aut. Duarte.</v>
      </c>
      <c r="D19" s="25" t="s">
        <v>17</v>
      </c>
      <c r="E19" s="23">
        <v>335818878</v>
      </c>
    </row>
    <row r="20" spans="1:6" ht="18" x14ac:dyDescent="0.25">
      <c r="A20" s="9" t="str">
        <f>VLOOKUP(B20,'[1]LISTADO ATM'!$A$2:$C$820,3,0)</f>
        <v>DISTRITO NACIONAL</v>
      </c>
      <c r="B20" s="4">
        <v>678</v>
      </c>
      <c r="C20" s="4" t="str">
        <f>VLOOKUP(B20,'[1]LISTADO ATM'!$A$2:$B$820,2,0)</f>
        <v>ATM Eco Petroleo San Isidro</v>
      </c>
      <c r="D20" s="25" t="s">
        <v>17</v>
      </c>
      <c r="E20" s="23">
        <v>335817935</v>
      </c>
    </row>
    <row r="21" spans="1:6" ht="18" x14ac:dyDescent="0.25">
      <c r="A21" s="9" t="str">
        <f>VLOOKUP(B21,'[1]LISTADO ATM'!$A$2:$C$820,3,0)</f>
        <v>SUR</v>
      </c>
      <c r="B21" s="4">
        <v>871</v>
      </c>
      <c r="C21" s="4" t="str">
        <f>VLOOKUP(B21,'[1]LISTADO ATM'!$A$2:$B$820,2,0)</f>
        <v>ATM Plaza Cultural San Juan</v>
      </c>
      <c r="D21" s="25" t="s">
        <v>17</v>
      </c>
      <c r="E21" s="23">
        <v>335817755</v>
      </c>
    </row>
    <row r="22" spans="1:6" ht="18" x14ac:dyDescent="0.25">
      <c r="A22" s="9" t="str">
        <f>VLOOKUP(B22,'[1]LISTADO ATM'!$A$2:$C$820,3,0)</f>
        <v>SUR</v>
      </c>
      <c r="B22" s="4">
        <v>512</v>
      </c>
      <c r="C22" s="4" t="str">
        <f>VLOOKUP(B22,'[1]LISTADO ATM'!$A$2:$B$820,2,0)</f>
        <v>ATM Plaza Jesús Ferreira</v>
      </c>
      <c r="D22" s="25" t="s">
        <v>17</v>
      </c>
      <c r="E22" s="23">
        <v>335818501</v>
      </c>
    </row>
    <row r="23" spans="1:6" ht="18" x14ac:dyDescent="0.25">
      <c r="A23" s="9" t="str">
        <f>VLOOKUP(B23,'[1]LISTADO ATM'!$A$2:$C$820,3,0)</f>
        <v>NORTE</v>
      </c>
      <c r="B23" s="4">
        <v>882</v>
      </c>
      <c r="C23" s="4" t="str">
        <f>VLOOKUP(B23,'[1]LISTADO ATM'!$A$2:$B$820,2,0)</f>
        <v xml:space="preserve">ATM Oficina Moca II </v>
      </c>
      <c r="D23" s="25" t="s">
        <v>17</v>
      </c>
      <c r="E23" s="23">
        <v>335817924</v>
      </c>
    </row>
    <row r="24" spans="1:6" ht="18" x14ac:dyDescent="0.25">
      <c r="A24" s="9" t="str">
        <f>VLOOKUP(B24,'[1]LISTADO ATM'!$A$2:$C$820,3,0)</f>
        <v>DISTRITO NACIONAL</v>
      </c>
      <c r="B24" s="4">
        <v>165</v>
      </c>
      <c r="C24" s="4" t="str">
        <f>VLOOKUP(B24,'[1]LISTADO ATM'!$A$2:$B$820,2,0)</f>
        <v>ATM Autoservicio Megacentro</v>
      </c>
      <c r="D24" s="25" t="s">
        <v>17</v>
      </c>
      <c r="E24" s="23">
        <v>335817412</v>
      </c>
    </row>
    <row r="25" spans="1:6" ht="18.75" thickBot="1" x14ac:dyDescent="0.3">
      <c r="A25" s="6" t="s">
        <v>11</v>
      </c>
      <c r="B25" s="11">
        <f>COUNT(B9:B24)</f>
        <v>16</v>
      </c>
      <c r="C25" s="26"/>
      <c r="D25" s="39"/>
      <c r="E25" s="27"/>
    </row>
    <row r="26" spans="1:6" ht="15.75" thickBot="1" x14ac:dyDescent="0.3">
      <c r="E26" s="8"/>
      <c r="F26" s="24"/>
    </row>
    <row r="27" spans="1:6" ht="18.75" thickBot="1" x14ac:dyDescent="0.3">
      <c r="A27" s="40" t="s">
        <v>15</v>
      </c>
      <c r="B27" s="41"/>
      <c r="C27" s="41"/>
      <c r="D27" s="41"/>
      <c r="E27" s="42"/>
    </row>
    <row r="28" spans="1:6" ht="18" x14ac:dyDescent="0.25">
      <c r="A28" s="2" t="s">
        <v>5</v>
      </c>
      <c r="B28" s="2" t="s">
        <v>6</v>
      </c>
      <c r="C28" s="3" t="s">
        <v>7</v>
      </c>
      <c r="D28" s="3" t="s">
        <v>8</v>
      </c>
      <c r="E28" s="3" t="s">
        <v>9</v>
      </c>
    </row>
    <row r="29" spans="1:6" ht="18" x14ac:dyDescent="0.25">
      <c r="A29" s="9" t="str">
        <f>VLOOKUP(B29,'[1]LISTADO ATM'!$A$2:$C$820,3,0)</f>
        <v>DISTRITO NACIONAL</v>
      </c>
      <c r="B29" s="4">
        <v>231</v>
      </c>
      <c r="C29" s="4" t="str">
        <f>VLOOKUP(B29,'[1]LISTADO ATM'!$A$2:$B$820,2,0)</f>
        <v xml:space="preserve">ATM Oficina Zona Oriental </v>
      </c>
      <c r="D29" s="21" t="s">
        <v>10</v>
      </c>
      <c r="E29" s="23">
        <v>335817339</v>
      </c>
    </row>
    <row r="30" spans="1:6" ht="18" x14ac:dyDescent="0.25">
      <c r="A30" s="9" t="str">
        <f>VLOOKUP(B30,'[1]LISTADO ATM'!$A$2:$C$820,3,0)</f>
        <v>NORTE</v>
      </c>
      <c r="B30" s="4">
        <v>990</v>
      </c>
      <c r="C30" s="4" t="str">
        <f>VLOOKUP(B30,'[1]LISTADO ATM'!$A$2:$B$820,2,0)</f>
        <v xml:space="preserve">ATM Autoservicio Bonao II </v>
      </c>
      <c r="D30" s="21" t="s">
        <v>10</v>
      </c>
      <c r="E30" s="23">
        <v>335819111</v>
      </c>
    </row>
    <row r="31" spans="1:6" ht="18" x14ac:dyDescent="0.25">
      <c r="A31" s="9" t="str">
        <f>VLOOKUP(B31,'[1]LISTADO ATM'!$A$2:$C$820,3,0)</f>
        <v>ESTE</v>
      </c>
      <c r="B31" s="4">
        <v>963</v>
      </c>
      <c r="C31" s="4" t="str">
        <f>VLOOKUP(B31,'[1]LISTADO ATM'!$A$2:$B$820,2,0)</f>
        <v xml:space="preserve">ATM Multiplaza La Romana </v>
      </c>
      <c r="D31" s="21" t="s">
        <v>10</v>
      </c>
      <c r="E31" s="23">
        <v>335819159</v>
      </c>
    </row>
    <row r="32" spans="1:6" ht="18.75" thickBot="1" x14ac:dyDescent="0.3">
      <c r="A32" s="10" t="s">
        <v>11</v>
      </c>
      <c r="B32" s="11">
        <f>COUNT(B29:B31)</f>
        <v>3</v>
      </c>
      <c r="C32" s="20"/>
      <c r="D32" s="20"/>
      <c r="E32" s="20"/>
    </row>
    <row r="33" spans="1:5" ht="15.75" thickBot="1" x14ac:dyDescent="0.3">
      <c r="E33" s="8"/>
    </row>
    <row r="34" spans="1:5" ht="18.75" thickBot="1" x14ac:dyDescent="0.3">
      <c r="A34" s="40" t="s">
        <v>18</v>
      </c>
      <c r="B34" s="41"/>
      <c r="C34" s="41"/>
      <c r="D34" s="41"/>
      <c r="E34" s="42"/>
    </row>
    <row r="35" spans="1:5" ht="18" x14ac:dyDescent="0.25">
      <c r="A35" s="2" t="s">
        <v>5</v>
      </c>
      <c r="B35" s="2" t="s">
        <v>6</v>
      </c>
      <c r="C35" s="3" t="s">
        <v>7</v>
      </c>
      <c r="D35" s="3" t="s">
        <v>8</v>
      </c>
      <c r="E35" s="3" t="s">
        <v>9</v>
      </c>
    </row>
    <row r="36" spans="1:5" ht="18" x14ac:dyDescent="0.25">
      <c r="A36" s="9" t="str">
        <f>VLOOKUP(B36,'[1]LISTADO ATM'!$A$2:$C$820,3,0)</f>
        <v>DISTRITO NACIONAL</v>
      </c>
      <c r="B36" s="4">
        <v>976</v>
      </c>
      <c r="C36" s="4" t="str">
        <f>VLOOKUP(B36,'[1]LISTADO ATM'!$A$2:$B$820,2,0)</f>
        <v xml:space="preserve">ATM Oficina Diamond Plaza I </v>
      </c>
      <c r="D36" s="4" t="s">
        <v>14</v>
      </c>
      <c r="E36" s="23">
        <v>335818817</v>
      </c>
    </row>
    <row r="37" spans="1:5" ht="18" x14ac:dyDescent="0.25">
      <c r="A37" s="9" t="str">
        <f>VLOOKUP(B37,'[1]LISTADO ATM'!$A$2:$C$820,3,0)</f>
        <v>DISTRITO NACIONAL</v>
      </c>
      <c r="B37" s="4">
        <v>551</v>
      </c>
      <c r="C37" s="4" t="str">
        <f>VLOOKUP(B37,'[1]LISTADO ATM'!$A$2:$B$820,2,0)</f>
        <v xml:space="preserve">ATM Oficina Padre Castellanos </v>
      </c>
      <c r="D37" s="4" t="s">
        <v>14</v>
      </c>
      <c r="E37" s="23">
        <v>335819007</v>
      </c>
    </row>
    <row r="38" spans="1:5" ht="18.75" thickBot="1" x14ac:dyDescent="0.3">
      <c r="A38" s="6" t="s">
        <v>11</v>
      </c>
      <c r="B38" s="11">
        <f>COUNT(B36:B37)</f>
        <v>2</v>
      </c>
      <c r="C38" s="20"/>
      <c r="D38" s="5"/>
      <c r="E38" s="22"/>
    </row>
    <row r="39" spans="1:5" ht="15.75" thickBot="1" x14ac:dyDescent="0.3">
      <c r="E39" s="8"/>
    </row>
    <row r="40" spans="1:5" ht="18.75" thickBot="1" x14ac:dyDescent="0.3">
      <c r="A40" s="43" t="s">
        <v>12</v>
      </c>
      <c r="B40" s="44"/>
      <c r="E40" s="8"/>
    </row>
    <row r="41" spans="1:5" ht="18.75" thickBot="1" x14ac:dyDescent="0.3">
      <c r="A41" s="45">
        <f>+B32+B38</f>
        <v>5</v>
      </c>
      <c r="B41" s="46"/>
      <c r="E41" s="8"/>
    </row>
    <row r="42" spans="1:5" ht="15.75" thickBot="1" x14ac:dyDescent="0.3">
      <c r="E42" s="8"/>
    </row>
    <row r="43" spans="1:5" ht="18.75" thickBot="1" x14ac:dyDescent="0.3">
      <c r="A43" s="40" t="s">
        <v>13</v>
      </c>
      <c r="B43" s="41"/>
      <c r="C43" s="41"/>
      <c r="D43" s="41"/>
      <c r="E43" s="42"/>
    </row>
    <row r="44" spans="1:5" ht="18" x14ac:dyDescent="0.25">
      <c r="A44" s="12" t="s">
        <v>5</v>
      </c>
      <c r="B44" s="12" t="s">
        <v>6</v>
      </c>
      <c r="C44" s="7" t="s">
        <v>7</v>
      </c>
      <c r="D44" s="47" t="s">
        <v>8</v>
      </c>
      <c r="E44" s="48"/>
    </row>
    <row r="45" spans="1:5" ht="18" x14ac:dyDescent="0.25">
      <c r="A45" s="4" t="str">
        <f>VLOOKUP(B45,'[1]LISTADO ATM'!$A$2:$C$820,3,0)</f>
        <v>SUR</v>
      </c>
      <c r="B45" s="4">
        <v>615</v>
      </c>
      <c r="C45" s="9" t="str">
        <f>VLOOKUP(B45,'[1]LISTADO ATM'!$A$2:$B$820,2,0)</f>
        <v xml:space="preserve">ATM Estación Sunix Cabral (Barahona) </v>
      </c>
      <c r="D45" s="28" t="s">
        <v>16</v>
      </c>
      <c r="E45" s="29"/>
    </row>
    <row r="46" spans="1:5" ht="18" x14ac:dyDescent="0.25">
      <c r="A46" s="4" t="str">
        <f>VLOOKUP(B46,'[1]LISTADO ATM'!$A$2:$C$820,3,0)</f>
        <v>ESTE</v>
      </c>
      <c r="B46" s="4">
        <v>353</v>
      </c>
      <c r="C46" s="9" t="str">
        <f>VLOOKUP(B46,'[1]LISTADO ATM'!$A$2:$B$820,2,0)</f>
        <v xml:space="preserve">ATM Estación Boulevard Juan Dolio </v>
      </c>
      <c r="D46" s="28" t="s">
        <v>16</v>
      </c>
      <c r="E46" s="29"/>
    </row>
    <row r="47" spans="1:5" ht="18" x14ac:dyDescent="0.25">
      <c r="A47" s="4" t="str">
        <f>VLOOKUP(B47,'[1]LISTADO ATM'!$A$2:$C$820,3,0)</f>
        <v>ESTE</v>
      </c>
      <c r="B47" s="4">
        <v>631</v>
      </c>
      <c r="C47" s="9" t="str">
        <f>VLOOKUP(B47,'[1]LISTADO ATM'!$A$2:$B$820,2,0)</f>
        <v xml:space="preserve">ATM ASOCODEQUI (San Pedro) </v>
      </c>
      <c r="D47" s="28" t="s">
        <v>16</v>
      </c>
      <c r="E47" s="29"/>
    </row>
    <row r="48" spans="1:5" ht="18" x14ac:dyDescent="0.25">
      <c r="A48" s="4" t="str">
        <f>VLOOKUP(B48,'[1]LISTADO ATM'!$A$2:$C$820,3,0)</f>
        <v>NORTE</v>
      </c>
      <c r="B48" s="4">
        <v>208</v>
      </c>
      <c r="C48" s="9" t="str">
        <f>VLOOKUP(B48,'[1]LISTADO ATM'!$A$2:$B$820,2,0)</f>
        <v xml:space="preserve">ATM UNP Tireo </v>
      </c>
      <c r="D48" s="28" t="s">
        <v>19</v>
      </c>
      <c r="E48" s="29"/>
    </row>
    <row r="49" spans="1:5" ht="18.75" thickBot="1" x14ac:dyDescent="0.3">
      <c r="A49" s="6" t="s">
        <v>11</v>
      </c>
      <c r="B49" s="11">
        <f>COUNT(B45:B48)</f>
        <v>4</v>
      </c>
      <c r="C49" s="20"/>
      <c r="D49" s="26"/>
      <c r="E49" s="27"/>
    </row>
  </sheetData>
  <mergeCells count="15">
    <mergeCell ref="A34:E34"/>
    <mergeCell ref="A40:B40"/>
    <mergeCell ref="A41:B41"/>
    <mergeCell ref="A43:E43"/>
    <mergeCell ref="D44:E44"/>
    <mergeCell ref="A1:E1"/>
    <mergeCell ref="A2:E2"/>
    <mergeCell ref="A7:E7"/>
    <mergeCell ref="C25:E25"/>
    <mergeCell ref="A27:E27"/>
    <mergeCell ref="D49:E49"/>
    <mergeCell ref="D45:E45"/>
    <mergeCell ref="D46:E46"/>
    <mergeCell ref="D47:E47"/>
    <mergeCell ref="D48:E48"/>
  </mergeCells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Hoja1</vt:lpstr>
      <vt:lpstr>Gráfico1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2021-03-11T20:53:14Z</dcterms:modified>
</cp:coreProperties>
</file>