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14\"/>
    </mc:Choice>
  </mc:AlternateContent>
  <bookViews>
    <workbookView xWindow="0" yWindow="0" windowWidth="20400" windowHeight="7650" firstSheet="1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B63" i="1"/>
  <c r="C55" i="1"/>
  <c r="C56" i="1"/>
  <c r="C57" i="1"/>
  <c r="C58" i="1"/>
  <c r="C59" i="1"/>
  <c r="C60" i="1"/>
  <c r="C61" i="1"/>
  <c r="A55" i="1"/>
  <c r="A56" i="1"/>
  <c r="A57" i="1"/>
  <c r="A58" i="1"/>
  <c r="A59" i="1"/>
  <c r="A60" i="1"/>
  <c r="A61" i="1"/>
  <c r="A29" i="1"/>
  <c r="C29" i="1"/>
  <c r="A54" i="1" l="1"/>
  <c r="C54" i="1"/>
  <c r="A26" i="1" l="1"/>
  <c r="A27" i="1"/>
  <c r="C26" i="1"/>
  <c r="C27" i="1"/>
  <c r="C53" i="1" l="1"/>
  <c r="A53" i="1"/>
  <c r="A37" i="1"/>
  <c r="C37" i="1"/>
  <c r="B38" i="1"/>
  <c r="A10" i="1"/>
  <c r="C10" i="1"/>
  <c r="B11" i="1"/>
  <c r="A24" i="1"/>
  <c r="A25" i="1"/>
  <c r="A28" i="1"/>
  <c r="C23" i="1"/>
  <c r="C24" i="1"/>
  <c r="C25" i="1"/>
  <c r="C28" i="1"/>
  <c r="C22" i="1" l="1"/>
  <c r="A22" i="1"/>
  <c r="A23" i="1"/>
  <c r="C21" i="1" l="1"/>
  <c r="A21" i="1"/>
  <c r="C52" i="1"/>
  <c r="A52" i="1"/>
  <c r="C36" i="1"/>
  <c r="A36" i="1"/>
  <c r="C51" i="1"/>
  <c r="A51" i="1"/>
  <c r="C49" i="1" l="1"/>
  <c r="C50" i="1"/>
  <c r="A50" i="1"/>
  <c r="A35" i="1"/>
  <c r="C35" i="1"/>
  <c r="A20" i="1"/>
  <c r="C20" i="1"/>
  <c r="A19" i="1" l="1"/>
  <c r="C19" i="1"/>
  <c r="A48" i="1" l="1"/>
  <c r="A49" i="1"/>
  <c r="C48" i="1"/>
  <c r="A16" i="1"/>
  <c r="A17" i="1"/>
  <c r="A18" i="1"/>
  <c r="C16" i="1"/>
  <c r="C17" i="1"/>
  <c r="C18" i="1"/>
  <c r="A46" i="1" l="1"/>
  <c r="C46" i="1"/>
  <c r="A15" i="1"/>
  <c r="C47" i="1"/>
  <c r="A47" i="1"/>
  <c r="C15" i="1"/>
  <c r="C45" i="1" l="1"/>
  <c r="A45" i="1"/>
  <c r="C9" i="1"/>
  <c r="A9" i="1"/>
  <c r="A41" i="1" l="1"/>
</calcChain>
</file>

<file path=xl/sharedStrings.xml><?xml version="1.0" encoding="utf-8"?>
<sst xmlns="http://schemas.openxmlformats.org/spreadsheetml/2006/main" count="70" uniqueCount="22">
  <si>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</si>
  <si>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</si>
  <si>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</si>
  <si>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</si>
  <si>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</si>
  <si>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</si>
  <si>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</si>
  <si>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</si>
  <si>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</si>
  <si>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</si>
  <si>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</si>
  <si>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</si>
  <si>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</si>
  <si>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</si>
  <si>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</si>
  <si>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</si>
  <si>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>3 Gavetas Vacías</t>
  </si>
  <si>
    <t>Abastecido</t>
  </si>
  <si>
    <t xml:space="preserve">GAVETAS VACIAS + GAVETAS FALLANDO </t>
  </si>
  <si>
    <t>2 Gavetas Vacías y 1 Fallando</t>
  </si>
  <si>
    <t>1 Gavetas Vacías y 2 Fallando</t>
  </si>
  <si>
    <t>335820968 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</si>
</sst>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9.9"/>
      <color rgb="FF333333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" zoomScale="85" zoomScaleNormal="85" workbookViewId="0">
      <selection activeCell="B57" sqref="B57"/>
    </sheetView>
  </sheetViews>
  <sheetFormatPr baseColWidth="10" defaultColWidth="52.7109375" defaultRowHeight="15" x14ac:dyDescent="0.25"/>
  <cols>
    <col min="1" max="1" width="40.7109375" customWidth="1"/>
    <col min="2" max="2" width="18.28515625" style="8" customWidth="1"/>
    <col min="4" max="4" width="36.5703125" bestFit="1" customWidth="1"/>
    <col min="5" max="5" width="20" customWidth="1"/>
  </cols>
  <sheetData>
    <row r="1" spans="1:5" ht="22.5" x14ac:dyDescent="0.25">
      <c r="A1" s="35" t="s">
        <v>1</v>
      </c>
      <c r="B1" s="36"/>
      <c r="C1" s="36"/>
      <c r="D1" s="36"/>
      <c r="E1" s="37"/>
    </row>
    <row r="2" spans="1:5" ht="25.5" x14ac:dyDescent="0.25">
      <c r="A2" s="38" t="s">
        <v>0</v>
      </c>
      <c r="B2" s="39"/>
      <c r="C2" s="39"/>
      <c r="D2" s="39"/>
      <c r="E2" s="40"/>
    </row>
    <row r="3" spans="1:5" ht="18" x14ac:dyDescent="0.25">
      <c r="B3" s="1"/>
      <c r="C3" s="1"/>
      <c r="D3" s="1"/>
      <c r="E3" s="16"/>
    </row>
    <row r="4" spans="1:5" ht="18.75" thickBot="1" x14ac:dyDescent="0.3">
      <c r="A4" s="13" t="s">
        <v>2</v>
      </c>
      <c r="B4" s="15">
        <v>44269.25</v>
      </c>
      <c r="C4" s="1"/>
      <c r="D4" s="1"/>
      <c r="E4" s="17"/>
    </row>
    <row r="5" spans="1:5" ht="18.75" thickBot="1" x14ac:dyDescent="0.3">
      <c r="A5" s="13" t="s">
        <v>3</v>
      </c>
      <c r="B5" s="15">
        <v>44269.708333333336</v>
      </c>
      <c r="C5" s="14"/>
      <c r="D5" s="1"/>
      <c r="E5" s="17"/>
    </row>
    <row r="6" spans="1:5" ht="18" x14ac:dyDescent="0.25">
      <c r="B6" s="1"/>
      <c r="C6" s="1"/>
      <c r="D6" s="1"/>
      <c r="E6" s="19"/>
    </row>
    <row r="7" spans="1:5" ht="18" x14ac:dyDescent="0.25">
      <c r="A7" s="41" t="s">
        <v>4</v>
      </c>
      <c r="B7" s="42"/>
      <c r="C7" s="42"/>
      <c r="D7" s="42"/>
      <c r="E7" s="43"/>
    </row>
    <row r="8" spans="1:5" ht="18" x14ac:dyDescent="0.25">
      <c r="A8" s="2" t="s">
        <v>5</v>
      </c>
      <c r="B8" s="3" t="s">
        <v>6</v>
      </c>
      <c r="C8" s="2" t="s">
        <v>7</v>
      </c>
      <c r="D8" s="18" t="s">
        <v>8</v>
      </c>
      <c r="E8" s="18" t="s">
        <v>9</v>
      </c>
    </row>
    <row r="9" spans="1:5" ht="18" x14ac:dyDescent="0.25">
      <c r="A9" s="9" t="str">
        <f>VLOOKUP(B9,'[1]LISTADO ATM'!$A$2:$C$820,3,0)</f>
        <v>NORTE</v>
      </c>
      <c r="B9" s="4">
        <v>189</v>
      </c>
      <c r="C9" s="4" t="str">
        <f>VLOOKUP(B9,'[1]LISTADO ATM'!$A$2:$B$820,2,0)</f>
        <v xml:space="preserve">ATM Comando Regional Cibao Central P.N. </v>
      </c>
      <c r="D9" s="23" t="s">
        <v>17</v>
      </c>
      <c r="E9" s="54">
        <v>335820858</v>
      </c>
    </row>
    <row r="10" spans="1:5" ht="18" x14ac:dyDescent="0.25">
      <c r="A10" s="9" t="str">
        <f>VLOOKUP(B10,'[1]LISTADO ATM'!$A$2:$C$820,3,0)</f>
        <v>NORTE</v>
      </c>
      <c r="B10" s="4">
        <v>315</v>
      </c>
      <c r="C10" s="4" t="str">
        <f>VLOOKUP(B10,'[1]LISTADO ATM'!$A$2:$B$820,2,0)</f>
        <v xml:space="preserve">ATM Oficina Estrella Sadalá </v>
      </c>
      <c r="D10" s="23" t="s">
        <v>17</v>
      </c>
      <c r="E10" s="54">
        <v>335820845</v>
      </c>
    </row>
    <row r="11" spans="1:5" ht="18.75" thickBot="1" x14ac:dyDescent="0.3">
      <c r="A11" s="6" t="s">
        <v>11</v>
      </c>
      <c r="B11" s="11">
        <f>COUNT(B9:B10)</f>
        <v>2</v>
      </c>
      <c r="C11" s="33"/>
      <c r="D11" s="44"/>
      <c r="E11" s="34"/>
    </row>
    <row r="12" spans="1:5" ht="15.75" thickBot="1" x14ac:dyDescent="0.3">
      <c r="E12" s="8"/>
    </row>
    <row r="13" spans="1:5" ht="18.75" thickBot="1" x14ac:dyDescent="0.3">
      <c r="A13" s="47" t="s">
        <v>15</v>
      </c>
      <c r="B13" s="48"/>
      <c r="C13" s="48"/>
      <c r="D13" s="48"/>
      <c r="E13" s="49"/>
    </row>
    <row r="14" spans="1:5" ht="18" x14ac:dyDescent="0.25">
      <c r="A14" s="2" t="s">
        <v>5</v>
      </c>
      <c r="B14" s="2" t="s">
        <v>6</v>
      </c>
      <c r="C14" s="3" t="s">
        <v>7</v>
      </c>
      <c r="D14" s="3" t="s">
        <v>8</v>
      </c>
      <c r="E14" s="3" t="s">
        <v>9</v>
      </c>
    </row>
    <row r="15" spans="1:5" ht="18" x14ac:dyDescent="0.25">
      <c r="A15" s="9" t="str">
        <f>VLOOKUP(B15,'[1]LISTADO ATM'!$A$2:$C$820,3,0)</f>
        <v>DISTRITO NACIONAL</v>
      </c>
      <c r="B15" s="4">
        <v>160</v>
      </c>
      <c r="C15" s="4" t="str">
        <f>VLOOKUP(B15,'[1]LISTADO ATM'!$A$2:$B$820,2,0)</f>
        <v xml:space="preserve">ATM Oficina Herrera </v>
      </c>
      <c r="D15" s="21" t="s">
        <v>10</v>
      </c>
      <c r="E15" s="24">
        <v>335820525</v>
      </c>
    </row>
    <row r="16" spans="1:5" ht="18" x14ac:dyDescent="0.25">
      <c r="A16" s="9" t="str">
        <f>VLOOKUP(B16,'[1]LISTADO ATM'!$A$2:$C$820,3,0)</f>
        <v>SUR</v>
      </c>
      <c r="B16" s="4">
        <v>870</v>
      </c>
      <c r="C16" s="4" t="str">
        <f>VLOOKUP(B16,'[1]LISTADO ATM'!$A$2:$B$820,2,0)</f>
        <v xml:space="preserve">ATM Willbes Dominicana (Barahona) </v>
      </c>
      <c r="D16" s="21" t="s">
        <v>10</v>
      </c>
      <c r="E16" s="24">
        <v>335820721</v>
      </c>
    </row>
    <row r="17" spans="1:5" ht="18" x14ac:dyDescent="0.25">
      <c r="A17" s="9" t="str">
        <f>VLOOKUP(B17,'[1]LISTADO ATM'!$A$2:$C$820,3,0)</f>
        <v>DISTRITO NACIONAL</v>
      </c>
      <c r="B17" s="4">
        <v>494</v>
      </c>
      <c r="C17" s="4" t="str">
        <f>VLOOKUP(B17,'[1]LISTADO ATM'!$A$2:$B$820,2,0)</f>
        <v xml:space="preserve">ATM Oficina Blue Mall </v>
      </c>
      <c r="D17" s="21" t="s">
        <v>10</v>
      </c>
      <c r="E17" s="24">
        <v>335820761</v>
      </c>
    </row>
    <row r="18" spans="1:5" ht="18" x14ac:dyDescent="0.25">
      <c r="A18" s="9" t="str">
        <f>VLOOKUP(B18,'[1]LISTADO ATM'!$A$2:$C$820,3,0)</f>
        <v>DISTRITO NACIONAL</v>
      </c>
      <c r="B18" s="4">
        <v>554</v>
      </c>
      <c r="C18" s="4" t="str">
        <f>VLOOKUP(B18,'[1]LISTADO ATM'!$A$2:$B$820,2,0)</f>
        <v xml:space="preserve">ATM Oficina Isabel La Católica I </v>
      </c>
      <c r="D18" s="21" t="s">
        <v>10</v>
      </c>
      <c r="E18" s="24">
        <v>335820838</v>
      </c>
    </row>
    <row r="19" spans="1:5" ht="18" x14ac:dyDescent="0.25">
      <c r="A19" s="9" t="str">
        <f>VLOOKUP(B19,'[1]LISTADO ATM'!$A$2:$C$820,3,0)</f>
        <v>NORTE</v>
      </c>
      <c r="B19" s="4">
        <v>712</v>
      </c>
      <c r="C19" s="4" t="str">
        <f>VLOOKUP(B19,'[1]LISTADO ATM'!$A$2:$B$820,2,0)</f>
        <v xml:space="preserve">ATM Oficina Imbert </v>
      </c>
      <c r="D19" s="21" t="s">
        <v>10</v>
      </c>
      <c r="E19" s="24">
        <v>335820852</v>
      </c>
    </row>
    <row r="20" spans="1:5" ht="18" x14ac:dyDescent="0.25">
      <c r="A20" s="9" t="str">
        <f>VLOOKUP(B20,'[1]LISTADO ATM'!$A$2:$C$820,3,0)</f>
        <v>DISTRITO NACIONAL</v>
      </c>
      <c r="B20" s="4">
        <v>566</v>
      </c>
      <c r="C20" s="4" t="str">
        <f>VLOOKUP(B20,'[1]LISTADO ATM'!$A$2:$B$820,2,0)</f>
        <v xml:space="preserve">ATM Hiper Olé Aut. Duarte </v>
      </c>
      <c r="D20" s="21" t="s">
        <v>10</v>
      </c>
      <c r="E20" s="24">
        <v>335820860</v>
      </c>
    </row>
    <row r="21" spans="1:5" ht="18" x14ac:dyDescent="0.25">
      <c r="A21" s="9" t="str">
        <f>VLOOKUP(B21,'[1]LISTADO ATM'!$A$2:$C$820,3,0)</f>
        <v>SUR</v>
      </c>
      <c r="B21" s="4">
        <v>252</v>
      </c>
      <c r="C21" s="4" t="str">
        <f>VLOOKUP(B21,'[1]LISTADO ATM'!$A$2:$B$820,2,0)</f>
        <v xml:space="preserve">ATM Banco Agrícola (Barahona) </v>
      </c>
      <c r="D21" s="21" t="s">
        <v>10</v>
      </c>
      <c r="E21" s="24">
        <v>335820870</v>
      </c>
    </row>
    <row r="22" spans="1:5" ht="18" x14ac:dyDescent="0.25">
      <c r="A22" s="9" t="str">
        <f>VLOOKUP(B22,'[1]LISTADO ATM'!$A$2:$C$820,3,0)</f>
        <v>ESTE</v>
      </c>
      <c r="B22" s="4">
        <v>211</v>
      </c>
      <c r="C22" s="4" t="str">
        <f>VLOOKUP(B22,'[1]LISTADO ATM'!$A$2:$B$820,2,0)</f>
        <v xml:space="preserve">ATM Oficina La Romana I </v>
      </c>
      <c r="D22" s="21" t="s">
        <v>10</v>
      </c>
      <c r="E22" s="24">
        <v>335820887</v>
      </c>
    </row>
    <row r="23" spans="1:5" ht="18" x14ac:dyDescent="0.25">
      <c r="A23" s="9" t="str">
        <f>VLOOKUP(B23,'[1]LISTADO ATM'!$A$2:$C$820,3,0)</f>
        <v>ESTE</v>
      </c>
      <c r="B23" s="4">
        <v>268</v>
      </c>
      <c r="C23" s="4" t="str">
        <f>VLOOKUP(B23,'[1]LISTADO ATM'!$A$2:$B$820,2,0)</f>
        <v xml:space="preserve">ATM Autobanco La Altagracia (Higuey) </v>
      </c>
      <c r="D23" s="21" t="s">
        <v>10</v>
      </c>
      <c r="E23" s="24">
        <v>335820935</v>
      </c>
    </row>
    <row r="24" spans="1:5" ht="18" x14ac:dyDescent="0.25">
      <c r="A24" s="9" t="str">
        <f>VLOOKUP(B24,'[1]LISTADO ATM'!$A$2:$C$820,3,0)</f>
        <v>DISTRITO NACIONAL</v>
      </c>
      <c r="B24" s="4">
        <v>32</v>
      </c>
      <c r="C24" s="4" t="str">
        <f>VLOOKUP(B24,'[1]LISTADO ATM'!$A$2:$B$820,2,0)</f>
        <v xml:space="preserve">ATM Oficina San Martín II </v>
      </c>
      <c r="D24" s="21" t="s">
        <v>10</v>
      </c>
      <c r="E24" s="24">
        <v>335820937</v>
      </c>
    </row>
    <row r="25" spans="1:5" ht="18" x14ac:dyDescent="0.25">
      <c r="A25" s="9" t="str">
        <f>VLOOKUP(B25,'[1]LISTADO ATM'!$A$2:$C$820,3,0)</f>
        <v>DISTRITO NACIONAL</v>
      </c>
      <c r="B25" s="4">
        <v>698</v>
      </c>
      <c r="C25" s="4" t="str">
        <f>VLOOKUP(B25,'[1]LISTADO ATM'!$A$2:$B$820,2,0)</f>
        <v>ATM Parador Bellamar</v>
      </c>
      <c r="D25" s="21" t="s">
        <v>10</v>
      </c>
      <c r="E25" s="24">
        <v>335820946</v>
      </c>
    </row>
    <row r="26" spans="1:5" ht="18" x14ac:dyDescent="0.25">
      <c r="A26" s="9" t="str">
        <f>VLOOKUP(B26,'[1]LISTADO ATM'!$A$2:$C$820,3,0)</f>
        <v>DISTRITO NACIONAL</v>
      </c>
      <c r="B26" s="4">
        <v>721</v>
      </c>
      <c r="C26" s="4" t="str">
        <f>VLOOKUP(B26,'[1]LISTADO ATM'!$A$2:$B$820,2,0)</f>
        <v xml:space="preserve">ATM Oficina Charles de Gaulle II </v>
      </c>
      <c r="D26" s="21" t="s">
        <v>10</v>
      </c>
      <c r="E26" s="24">
        <v>335820950</v>
      </c>
    </row>
    <row r="27" spans="1:5" ht="18" x14ac:dyDescent="0.25">
      <c r="A27" s="9" t="str">
        <f>VLOOKUP(B27,'[1]LISTADO ATM'!$A$2:$C$820,3,0)</f>
        <v>SUR</v>
      </c>
      <c r="B27" s="4">
        <v>783</v>
      </c>
      <c r="C27" s="4" t="str">
        <f>VLOOKUP(B27,'[1]LISTADO ATM'!$A$2:$B$820,2,0)</f>
        <v xml:space="preserve">ATM Autobanco Alfa y Omega (Barahona) </v>
      </c>
      <c r="D27" s="21" t="s">
        <v>10</v>
      </c>
      <c r="E27" s="24">
        <v>335820963</v>
      </c>
    </row>
    <row r="28" spans="1:5" ht="18" x14ac:dyDescent="0.25">
      <c r="A28" s="9" t="str">
        <f>VLOOKUP(B28,'[1]LISTADO ATM'!$A$2:$C$820,3,0)</f>
        <v>SUR</v>
      </c>
      <c r="B28" s="4">
        <v>984</v>
      </c>
      <c r="C28" s="4" t="str">
        <f>VLOOKUP(B28,'[1]LISTADO ATM'!$A$2:$B$820,2,0)</f>
        <v xml:space="preserve">ATM Oficina Neiba II </v>
      </c>
      <c r="D28" s="21" t="s">
        <v>10</v>
      </c>
      <c r="E28" s="24">
        <v>335820965</v>
      </c>
    </row>
    <row r="29" spans="1:5" ht="18" x14ac:dyDescent="0.25">
      <c r="A29" s="9" t="str">
        <f>VLOOKUP(B29,'[1]LISTADO ATM'!$A$2:$C$820,3,0)</f>
        <v>NORTE</v>
      </c>
      <c r="B29" s="26">
        <v>903</v>
      </c>
      <c r="C29" s="4" t="str">
        <f>VLOOKUP(B29,'[1]LISTADO ATM'!$A$2:$B$820,2,0)</f>
        <v xml:space="preserve">ATM Oficina La Vega Real I </v>
      </c>
      <c r="D29" s="21" t="s">
        <v>10</v>
      </c>
      <c r="E29" s="24" t="s">
        <v>21</v>
      </c>
    </row>
    <row r="30" spans="1:5" ht="18" x14ac:dyDescent="0.25">
      <c r="A30" s="9"/>
      <c r="B30" s="26">
        <v>325</v>
      </c>
      <c r="C30" s="27"/>
      <c r="D30" s="55"/>
      <c r="E30" s="56">
        <v>335820971</v>
      </c>
    </row>
    <row r="31" spans="1:5" ht="18.75" thickBot="1" x14ac:dyDescent="0.3">
      <c r="A31" s="10" t="s">
        <v>11</v>
      </c>
      <c r="B31" s="11">
        <f>COUNT(B15:B30)</f>
        <v>16</v>
      </c>
      <c r="C31" s="20"/>
      <c r="D31" s="20"/>
      <c r="E31" s="20"/>
    </row>
    <row r="32" spans="1:5" ht="15.75" thickBot="1" x14ac:dyDescent="0.3">
      <c r="E32" s="8"/>
    </row>
    <row r="33" spans="1:5" ht="18.75" thickBot="1" x14ac:dyDescent="0.3">
      <c r="A33" s="47" t="s">
        <v>18</v>
      </c>
      <c r="B33" s="48"/>
      <c r="C33" s="48"/>
      <c r="D33" s="48"/>
      <c r="E33" s="49"/>
    </row>
    <row r="34" spans="1:5" ht="18" x14ac:dyDescent="0.25">
      <c r="A34" s="2" t="s">
        <v>5</v>
      </c>
      <c r="B34" s="2" t="s">
        <v>6</v>
      </c>
      <c r="C34" s="3" t="s">
        <v>7</v>
      </c>
      <c r="D34" s="3" t="s">
        <v>8</v>
      </c>
      <c r="E34" s="3" t="s">
        <v>9</v>
      </c>
    </row>
    <row r="35" spans="1:5" ht="18" x14ac:dyDescent="0.25">
      <c r="A35" s="9" t="str">
        <f>VLOOKUP(B35,'[1]LISTADO ATM'!$A$2:$C$820,3,0)</f>
        <v>DISTRITO NACIONAL</v>
      </c>
      <c r="B35" s="4">
        <v>971</v>
      </c>
      <c r="C35" s="4" t="str">
        <f>VLOOKUP(B35,'[1]LISTADO ATM'!$A$2:$B$820,2,0)</f>
        <v xml:space="preserve">ATM Club Banreservas I </v>
      </c>
      <c r="D35" s="4" t="s">
        <v>14</v>
      </c>
      <c r="E35" s="25">
        <v>335820859</v>
      </c>
    </row>
    <row r="36" spans="1:5" ht="18" x14ac:dyDescent="0.25">
      <c r="A36" s="9" t="str">
        <f>VLOOKUP(B36,'[1]LISTADO ATM'!$A$2:$C$820,3,0)</f>
        <v>DISTRITO NACIONAL</v>
      </c>
      <c r="B36" s="4">
        <v>314</v>
      </c>
      <c r="C36" s="4" t="str">
        <f>VLOOKUP(B36,'[1]LISTADO ATM'!$A$2:$B$820,2,0)</f>
        <v xml:space="preserve">ATM UNP Cambita Garabito (San Cristóbal) </v>
      </c>
      <c r="D36" s="4" t="s">
        <v>14</v>
      </c>
      <c r="E36" s="25">
        <v>335820882</v>
      </c>
    </row>
    <row r="37" spans="1:5" ht="18" x14ac:dyDescent="0.25">
      <c r="A37" s="9" t="str">
        <f>VLOOKUP(B37,'[1]LISTADO ATM'!$A$2:$C$820,3,0)</f>
        <v>SUR</v>
      </c>
      <c r="B37" s="4">
        <v>6</v>
      </c>
      <c r="C37" s="4" t="str">
        <f>VLOOKUP(B37,'[1]LISTADO ATM'!$A$2:$B$820,2,0)</f>
        <v xml:space="preserve">ATM Plaza WAO San Juan </v>
      </c>
      <c r="D37" s="4" t="s">
        <v>14</v>
      </c>
      <c r="E37" s="54">
        <v>335820934</v>
      </c>
    </row>
    <row r="38" spans="1:5" ht="18.75" thickBot="1" x14ac:dyDescent="0.3">
      <c r="A38" s="6" t="s">
        <v>11</v>
      </c>
      <c r="B38" s="11">
        <f>COUNT(B35:B37)</f>
        <v>3</v>
      </c>
      <c r="C38" s="20"/>
      <c r="D38" s="5"/>
      <c r="E38" s="22"/>
    </row>
    <row r="39" spans="1:5" ht="15.75" thickBot="1" x14ac:dyDescent="0.3">
      <c r="E39" s="8"/>
    </row>
    <row r="40" spans="1:5" ht="18.75" thickBot="1" x14ac:dyDescent="0.3">
      <c r="A40" s="50" t="s">
        <v>12</v>
      </c>
      <c r="B40" s="51"/>
      <c r="E40" s="8"/>
    </row>
    <row r="41" spans="1:5" ht="18.75" thickBot="1" x14ac:dyDescent="0.3">
      <c r="A41" s="52">
        <f>+B31+B38</f>
        <v>19</v>
      </c>
      <c r="B41" s="53"/>
    </row>
    <row r="42" spans="1:5" ht="15.75" thickBot="1" x14ac:dyDescent="0.3">
      <c r="E42" s="8"/>
    </row>
    <row r="43" spans="1:5" ht="18.75" thickBot="1" x14ac:dyDescent="0.3">
      <c r="A43" s="47" t="s">
        <v>13</v>
      </c>
      <c r="B43" s="48"/>
      <c r="C43" s="48"/>
      <c r="D43" s="48"/>
      <c r="E43" s="49"/>
    </row>
    <row r="44" spans="1:5" ht="18" x14ac:dyDescent="0.25">
      <c r="A44" s="12" t="s">
        <v>5</v>
      </c>
      <c r="B44" s="12" t="s">
        <v>6</v>
      </c>
      <c r="C44" s="7" t="s">
        <v>7</v>
      </c>
      <c r="D44" s="45" t="s">
        <v>8</v>
      </c>
      <c r="E44" s="46"/>
    </row>
    <row r="45" spans="1:5" ht="18" x14ac:dyDescent="0.25">
      <c r="A45" s="4" t="str">
        <f>VLOOKUP(B45,'[1]LISTADO ATM'!$A$2:$C$820,3,0)</f>
        <v>DISTRITO NACIONAL</v>
      </c>
      <c r="B45" s="28">
        <v>575</v>
      </c>
      <c r="C45" s="4" t="str">
        <f>VLOOKUP(B45,'[1]LISTADO ATM'!$A$2:$B$820,2,0)</f>
        <v xml:space="preserve">ATM EDESUR Tiradentes </v>
      </c>
      <c r="D45" s="31" t="s">
        <v>19</v>
      </c>
      <c r="E45" s="32"/>
    </row>
    <row r="46" spans="1:5" ht="18" x14ac:dyDescent="0.25">
      <c r="A46" s="4" t="str">
        <f>VLOOKUP(B46,'[1]LISTADO ATM'!$A$2:$C$820,3,0)</f>
        <v>DISTRITO NACIONAL</v>
      </c>
      <c r="B46" s="28">
        <v>443</v>
      </c>
      <c r="C46" s="4" t="str">
        <f>VLOOKUP(B46,'[1]LISTADO ATM'!$A$2:$B$820,2,0)</f>
        <v xml:space="preserve">ATM Edificio San Rafael </v>
      </c>
      <c r="D46" s="31" t="s">
        <v>16</v>
      </c>
      <c r="E46" s="32"/>
    </row>
    <row r="47" spans="1:5" ht="18" x14ac:dyDescent="0.25">
      <c r="A47" s="4" t="str">
        <f>VLOOKUP(B47,'[1]LISTADO ATM'!$A$2:$C$820,3,0)</f>
        <v>DISTRITO NACIONAL</v>
      </c>
      <c r="B47" s="28">
        <v>722</v>
      </c>
      <c r="C47" s="4" t="str">
        <f>VLOOKUP(B47,'[1]LISTADO ATM'!$A$2:$B$820,2,0)</f>
        <v xml:space="preserve">ATM Oficina Charles de Gaulle III </v>
      </c>
      <c r="D47" s="31" t="s">
        <v>19</v>
      </c>
      <c r="E47" s="32"/>
    </row>
    <row r="48" spans="1:5" ht="18" x14ac:dyDescent="0.25">
      <c r="A48" s="4" t="str">
        <f>VLOOKUP(B48,'[1]LISTADO ATM'!$A$2:$C$820,3,0)</f>
        <v>DISTRITO NACIONAL</v>
      </c>
      <c r="B48" s="28">
        <v>600</v>
      </c>
      <c r="C48" s="4" t="str">
        <f>VLOOKUP(B48,'[1]LISTADO ATM'!$A$2:$B$820,2,0)</f>
        <v>ATM S/M Bravo Hipica</v>
      </c>
      <c r="D48" s="31" t="s">
        <v>20</v>
      </c>
      <c r="E48" s="32"/>
    </row>
    <row r="49" spans="1:5" ht="18" x14ac:dyDescent="0.25">
      <c r="A49" s="4" t="str">
        <f>VLOOKUP(B49,'[1]LISTADO ATM'!$A$2:$C$820,3,0)</f>
        <v>DISTRITO NACIONAL</v>
      </c>
      <c r="B49" s="28">
        <v>979</v>
      </c>
      <c r="C49" s="4" t="str">
        <f>VLOOKUP(B49,'[1]LISTADO ATM'!$A$2:$B$820,2,0)</f>
        <v xml:space="preserve">ATM Oficina Luperón I </v>
      </c>
      <c r="D49" s="31" t="s">
        <v>16</v>
      </c>
      <c r="E49" s="32"/>
    </row>
    <row r="50" spans="1:5" ht="18" x14ac:dyDescent="0.25">
      <c r="A50" s="4" t="str">
        <f>VLOOKUP(B50,'[1]LISTADO ATM'!$A$2:$C$820,3,0)</f>
        <v>DISTRITO NACIONAL</v>
      </c>
      <c r="B50" s="28">
        <v>559</v>
      </c>
      <c r="C50" s="4" t="str">
        <f>VLOOKUP(B50,'[1]LISTADO ATM'!$A$2:$B$820,2,0)</f>
        <v xml:space="preserve">ATM UNP Metro I </v>
      </c>
      <c r="D50" s="31" t="s">
        <v>16</v>
      </c>
      <c r="E50" s="32"/>
    </row>
    <row r="51" spans="1:5" ht="18" x14ac:dyDescent="0.25">
      <c r="A51" s="4" t="str">
        <f>VLOOKUP(B51,'[1]LISTADO ATM'!$A$2:$C$820,3,0)</f>
        <v>NORTE</v>
      </c>
      <c r="B51" s="28">
        <v>256</v>
      </c>
      <c r="C51" s="4" t="str">
        <f>VLOOKUP(B51,'[1]LISTADO ATM'!$A$2:$B$820,2,0)</f>
        <v xml:space="preserve">ATM Oficina Licey Al Medio </v>
      </c>
      <c r="D51" s="31" t="s">
        <v>16</v>
      </c>
      <c r="E51" s="32"/>
    </row>
    <row r="52" spans="1:5" ht="18" x14ac:dyDescent="0.25">
      <c r="A52" s="4" t="str">
        <f>VLOOKUP(B52,'[1]LISTADO ATM'!$A$2:$C$820,3,0)</f>
        <v>DISTRITO NACIONAL</v>
      </c>
      <c r="B52" s="28">
        <v>714</v>
      </c>
      <c r="C52" s="4" t="str">
        <f>VLOOKUP(B52,'[1]LISTADO ATM'!$A$2:$B$820,2,0)</f>
        <v xml:space="preserve">ATM Hospital de Herrera </v>
      </c>
      <c r="D52" s="31" t="s">
        <v>19</v>
      </c>
      <c r="E52" s="32"/>
    </row>
    <row r="53" spans="1:5" ht="18" x14ac:dyDescent="0.25">
      <c r="A53" s="4" t="str">
        <f>VLOOKUP(B53,'[1]LISTADO ATM'!$A$2:$C$820,3,0)</f>
        <v>NORTE</v>
      </c>
      <c r="B53" s="28">
        <v>760</v>
      </c>
      <c r="C53" s="4" t="str">
        <f>VLOOKUP(B53,'[1]LISTADO ATM'!$A$2:$B$820,2,0)</f>
        <v xml:space="preserve">ATM UNP Cruce Guayacanes (Mao) </v>
      </c>
      <c r="D53" s="31" t="s">
        <v>16</v>
      </c>
      <c r="E53" s="32"/>
    </row>
    <row r="54" spans="1:5" ht="18" x14ac:dyDescent="0.25">
      <c r="A54" s="4" t="str">
        <f>VLOOKUP(B54,'[1]LISTADO ATM'!$A$2:$C$820,3,0)</f>
        <v>DISTRITO NACIONAL</v>
      </c>
      <c r="B54" s="28">
        <v>338</v>
      </c>
      <c r="C54" s="4" t="str">
        <f>VLOOKUP(B54,'[1]LISTADO ATM'!$A$2:$B$820,2,0)</f>
        <v>ATM S/M Aprezio Pantoja</v>
      </c>
      <c r="D54" s="31" t="s">
        <v>16</v>
      </c>
      <c r="E54" s="32"/>
    </row>
    <row r="55" spans="1:5" ht="18" x14ac:dyDescent="0.25">
      <c r="A55" s="4" t="str">
        <f>VLOOKUP(B55,'[1]LISTADO ATM'!$A$2:$C$820,3,0)</f>
        <v>SUR</v>
      </c>
      <c r="B55" s="28">
        <v>182</v>
      </c>
      <c r="C55" s="4" t="str">
        <f>VLOOKUP(B55,'[1]LISTADO ATM'!$A$2:$B$820,2,0)</f>
        <v xml:space="preserve">ATM Barahona Comb </v>
      </c>
      <c r="D55" s="31" t="s">
        <v>19</v>
      </c>
      <c r="E55" s="32"/>
    </row>
    <row r="56" spans="1:5" ht="18" x14ac:dyDescent="0.25">
      <c r="A56" s="4" t="str">
        <f>VLOOKUP(B56,'[1]LISTADO ATM'!$A$2:$C$820,3,0)</f>
        <v>DISTRITO NACIONAL</v>
      </c>
      <c r="B56" s="28">
        <v>235</v>
      </c>
      <c r="C56" s="4" t="str">
        <f>VLOOKUP(B56,'[1]LISTADO ATM'!$A$2:$B$820,2,0)</f>
        <v xml:space="preserve">ATM Oficina Multicentro La Sirena San Isidro </v>
      </c>
      <c r="D56" s="31" t="s">
        <v>16</v>
      </c>
      <c r="E56" s="32"/>
    </row>
    <row r="57" spans="1:5" ht="18" x14ac:dyDescent="0.25">
      <c r="A57" s="4" t="str">
        <f>VLOOKUP(B57,'[1]LISTADO ATM'!$A$2:$C$820,3,0)</f>
        <v>DISTRITO NACIONAL</v>
      </c>
      <c r="B57" s="28">
        <v>572</v>
      </c>
      <c r="C57" s="4" t="str">
        <f>VLOOKUP(B57,'[1]LISTADO ATM'!$A$2:$B$820,2,0)</f>
        <v xml:space="preserve">ATM Olé Ovando </v>
      </c>
      <c r="D57" s="31" t="s">
        <v>19</v>
      </c>
      <c r="E57" s="32"/>
    </row>
    <row r="58" spans="1:5" ht="18" x14ac:dyDescent="0.25">
      <c r="A58" s="4" t="str">
        <f>VLOOKUP(B58,'[1]LISTADO ATM'!$A$2:$C$820,3,0)</f>
        <v>DISTRITO NACIONAL</v>
      </c>
      <c r="B58" s="28">
        <v>577</v>
      </c>
      <c r="C58" s="4" t="str">
        <f>VLOOKUP(B58,'[1]LISTADO ATM'!$A$2:$B$820,2,0)</f>
        <v xml:space="preserve">ATM Olé Ave. Duarte </v>
      </c>
      <c r="D58" s="31" t="s">
        <v>20</v>
      </c>
      <c r="E58" s="32"/>
    </row>
    <row r="59" spans="1:5" ht="18" x14ac:dyDescent="0.25">
      <c r="A59" s="4" t="str">
        <f>VLOOKUP(B59,'[1]LISTADO ATM'!$A$2:$C$820,3,0)</f>
        <v>ESTE</v>
      </c>
      <c r="B59" s="28">
        <v>742</v>
      </c>
      <c r="C59" s="4" t="str">
        <f>VLOOKUP(B59,'[1]LISTADO ATM'!$A$2:$B$820,2,0)</f>
        <v xml:space="preserve">ATM Oficina Plaza del Rey (La Romana) </v>
      </c>
      <c r="D59" s="31" t="s">
        <v>16</v>
      </c>
      <c r="E59" s="32"/>
    </row>
    <row r="60" spans="1:5" ht="18" x14ac:dyDescent="0.25">
      <c r="A60" s="4" t="str">
        <f>VLOOKUP(B60,'[1]LISTADO ATM'!$A$2:$C$820,3,0)</f>
        <v>SUR</v>
      </c>
      <c r="B60" s="28">
        <v>765</v>
      </c>
      <c r="C60" s="4" t="str">
        <f>VLOOKUP(B60,'[1]LISTADO ATM'!$A$2:$B$820,2,0)</f>
        <v xml:space="preserve">ATM Oficina Azua I </v>
      </c>
      <c r="D60" s="31" t="s">
        <v>20</v>
      </c>
      <c r="E60" s="32"/>
    </row>
    <row r="61" spans="1:5" ht="18" x14ac:dyDescent="0.25">
      <c r="A61" s="4" t="str">
        <f>VLOOKUP(B61,'[1]LISTADO ATM'!$A$2:$C$820,3,0)</f>
        <v>DISTRITO NACIONAL</v>
      </c>
      <c r="B61" s="28">
        <v>911</v>
      </c>
      <c r="C61" s="4" t="str">
        <f>VLOOKUP(B61,'[1]LISTADO ATM'!$A$2:$B$820,2,0)</f>
        <v xml:space="preserve">ATM Oficina Venezuela II </v>
      </c>
      <c r="D61" s="31" t="s">
        <v>19</v>
      </c>
      <c r="E61" s="32"/>
    </row>
    <row r="62" spans="1:5" ht="18" x14ac:dyDescent="0.25">
      <c r="A62" s="27"/>
      <c r="B62" s="26"/>
      <c r="C62" s="4"/>
      <c r="D62" s="29"/>
      <c r="E62" s="30"/>
    </row>
    <row r="63" spans="1:5" ht="18.75" thickBot="1" x14ac:dyDescent="0.3">
      <c r="A63" s="6" t="s">
        <v>11</v>
      </c>
      <c r="B63" s="11">
        <f>COUNT(B45:B61)</f>
        <v>17</v>
      </c>
      <c r="C63" s="20"/>
      <c r="D63" s="33"/>
      <c r="E63" s="34"/>
    </row>
  </sheetData>
  <mergeCells count="28">
    <mergeCell ref="D60:E60"/>
    <mergeCell ref="D61:E61"/>
    <mergeCell ref="A1:E1"/>
    <mergeCell ref="A2:E2"/>
    <mergeCell ref="A7:E7"/>
    <mergeCell ref="C11:E11"/>
    <mergeCell ref="D45:E45"/>
    <mergeCell ref="D44:E44"/>
    <mergeCell ref="A13:E13"/>
    <mergeCell ref="A33:E33"/>
    <mergeCell ref="A40:B40"/>
    <mergeCell ref="A41:B41"/>
    <mergeCell ref="A43:E43"/>
    <mergeCell ref="D47:E47"/>
    <mergeCell ref="D46:E46"/>
    <mergeCell ref="D63:E63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</mergeCells>
  <phoneticPr fontId="11" type="noConversion"/>
  <conditionalFormatting sqref="B63:B1048576 B1:B20 B38:B50 B31:B35">
    <cfRule type="duplicateValues" dxfId="23" priority="33"/>
  </conditionalFormatting>
  <conditionalFormatting sqref="E63:E1048576 E42:E50 E1:E26 E31:E40">
    <cfRule type="duplicateValues" dxfId="22" priority="32"/>
  </conditionalFormatting>
  <conditionalFormatting sqref="B51">
    <cfRule type="duplicateValues" dxfId="21" priority="29"/>
  </conditionalFormatting>
  <conditionalFormatting sqref="E51">
    <cfRule type="duplicateValues" dxfId="20" priority="28"/>
  </conditionalFormatting>
  <conditionalFormatting sqref="E36">
    <cfRule type="duplicateValues" dxfId="19" priority="26"/>
  </conditionalFormatting>
  <conditionalFormatting sqref="E52">
    <cfRule type="duplicateValues" dxfId="18" priority="21"/>
  </conditionalFormatting>
  <conditionalFormatting sqref="B31:B1048576 B1:B20">
    <cfRule type="duplicateValues" dxfId="17" priority="20"/>
  </conditionalFormatting>
  <conditionalFormatting sqref="B21:B30">
    <cfRule type="duplicateValues" dxfId="16" priority="19"/>
  </conditionalFormatting>
  <conditionalFormatting sqref="E21">
    <cfRule type="duplicateValues" dxfId="15" priority="18"/>
  </conditionalFormatting>
  <conditionalFormatting sqref="B21:B30">
    <cfRule type="duplicateValues" dxfId="14" priority="17"/>
  </conditionalFormatting>
  <conditionalFormatting sqref="B1:B1048576">
    <cfRule type="duplicateValues" dxfId="13" priority="16"/>
  </conditionalFormatting>
  <conditionalFormatting sqref="E54">
    <cfRule type="duplicateValues" dxfId="12" priority="12"/>
  </conditionalFormatting>
  <conditionalFormatting sqref="E27:E28">
    <cfRule type="duplicateValues" dxfId="11" priority="9"/>
  </conditionalFormatting>
  <conditionalFormatting sqref="B36:B37">
    <cfRule type="duplicateValues" dxfId="10" priority="87"/>
  </conditionalFormatting>
  <conditionalFormatting sqref="E55">
    <cfRule type="duplicateValues" dxfId="9" priority="8"/>
  </conditionalFormatting>
  <conditionalFormatting sqref="E56">
    <cfRule type="duplicateValues" dxfId="8" priority="7"/>
  </conditionalFormatting>
  <conditionalFormatting sqref="E57">
    <cfRule type="duplicateValues" dxfId="7" priority="6"/>
  </conditionalFormatting>
  <conditionalFormatting sqref="E58">
    <cfRule type="duplicateValues" dxfId="6" priority="5"/>
  </conditionalFormatting>
  <conditionalFormatting sqref="E59 E62">
    <cfRule type="duplicateValues" dxfId="5" priority="4"/>
  </conditionalFormatting>
  <conditionalFormatting sqref="E60">
    <cfRule type="duplicateValues" dxfId="4" priority="3"/>
  </conditionalFormatting>
  <conditionalFormatting sqref="E61">
    <cfRule type="duplicateValues" dxfId="3" priority="2"/>
  </conditionalFormatting>
  <conditionalFormatting sqref="E29">
    <cfRule type="duplicateValues" dxfId="2" priority="1"/>
  </conditionalFormatting>
  <conditionalFormatting sqref="E53">
    <cfRule type="duplicateValues" dxfId="1" priority="115"/>
  </conditionalFormatting>
  <conditionalFormatting sqref="B52:B62">
    <cfRule type="duplicateValues" dxfId="0" priority="1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2021-03-15T00:55:33Z</dcterms:modified>
</cp:coreProperties>
</file>