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rzo\17\"/>
    </mc:Choice>
  </mc:AlternateContent>
  <bookViews>
    <workbookView xWindow="0" yWindow="0" windowWidth="24000" windowHeight="9630" firstSheet="1" activeTab="1"/>
  </bookViews>
  <sheets>
    <sheet name="Gráfico1" sheetId="2" r:id="rId1"/>
    <sheet name="Hoja1" sheetId="1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9" i="1" l="1"/>
  <c r="C38" i="1"/>
  <c r="A38" i="1"/>
  <c r="B67" i="1"/>
  <c r="C66" i="1"/>
  <c r="A66" i="1"/>
  <c r="C65" i="1"/>
  <c r="A65" i="1"/>
  <c r="C64" i="1"/>
  <c r="A64" i="1"/>
  <c r="C63" i="1"/>
  <c r="A63" i="1"/>
  <c r="C62" i="1"/>
  <c r="A62" i="1"/>
  <c r="C61" i="1"/>
  <c r="A61" i="1"/>
  <c r="C60" i="1"/>
  <c r="A60" i="1"/>
  <c r="C59" i="1"/>
  <c r="A59" i="1"/>
  <c r="C58" i="1"/>
  <c r="A58" i="1"/>
  <c r="C57" i="1"/>
  <c r="A57" i="1"/>
  <c r="B50" i="1"/>
  <c r="A53" i="1" s="1"/>
  <c r="C49" i="1"/>
  <c r="A49" i="1"/>
  <c r="C48" i="1"/>
  <c r="A48" i="1"/>
  <c r="C47" i="1"/>
  <c r="A47" i="1"/>
  <c r="C46" i="1"/>
  <c r="A46" i="1"/>
  <c r="C45" i="1"/>
  <c r="A45" i="1"/>
  <c r="C44" i="1"/>
  <c r="A44" i="1"/>
  <c r="C43" i="1"/>
  <c r="A43" i="1"/>
  <c r="C37" i="1"/>
  <c r="A37" i="1"/>
  <c r="C36" i="1"/>
  <c r="A36" i="1"/>
  <c r="C35" i="1"/>
  <c r="A35" i="1"/>
  <c r="C34" i="1"/>
  <c r="A34" i="1"/>
  <c r="C33" i="1"/>
  <c r="A33" i="1"/>
  <c r="C32" i="1"/>
  <c r="A32" i="1"/>
  <c r="C31" i="1"/>
  <c r="A31" i="1"/>
  <c r="C30" i="1"/>
  <c r="A30" i="1"/>
  <c r="C29" i="1"/>
  <c r="A29" i="1"/>
  <c r="C28" i="1"/>
  <c r="A28" i="1"/>
  <c r="C27" i="1"/>
  <c r="A27" i="1"/>
  <c r="C26" i="1"/>
  <c r="A26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C18" i="1"/>
  <c r="A18" i="1"/>
  <c r="C17" i="1"/>
  <c r="A17" i="1"/>
  <c r="C16" i="1"/>
  <c r="A16" i="1"/>
  <c r="C15" i="1"/>
  <c r="A15" i="1"/>
  <c r="C14" i="1"/>
  <c r="A14" i="1"/>
  <c r="B10" i="1"/>
  <c r="C9" i="1"/>
  <c r="A9" i="1"/>
</calcChain>
</file>

<file path=xl/sharedStrings.xml><?xml version="1.0" encoding="utf-8"?>
<sst xmlns="http://schemas.openxmlformats.org/spreadsheetml/2006/main" count="74" uniqueCount="18">
  <si>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</si>
  <si>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</si>
  <si>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</si>
  <si>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</si>
  <si>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</si>
  <si>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</si>
  <si>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</si>
  <si>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</si>
  <si>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</si>
  <si>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</si>
  <si>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</si>
  <si>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</si>
  <si>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</si>
  <si>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EN OBSERVACION / CON FALLAS y GAVETAS VACIAS (CON GAVETAS DISPONIBLES)</t>
  </si>
  <si>
    <t>Gavetas Vacías + Gavetas Fallando</t>
  </si>
  <si>
    <t>SIN EFECTIVO</t>
  </si>
  <si>
    <t>3 Gavetas Vacías</t>
  </si>
  <si>
    <t xml:space="preserve">GAVETAS VACIAS + GAVETAS FALLANDO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</si>
</sst>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9" xfId="0" applyNumberFormat="1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 wrapText="1"/>
    </xf>
    <xf numFmtId="0" fontId="7" fillId="10" borderId="9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  <xf numFmtId="0" fontId="6" fillId="11" borderId="9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600</v>
          </cell>
          <cell r="B820" t="str">
            <v>ATM S/M Bravo Hipica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tabSelected="1" zoomScale="80" zoomScaleNormal="80" workbookViewId="0">
      <selection activeCell="G13" sqref="G12:G13"/>
    </sheetView>
  </sheetViews>
  <sheetFormatPr baseColWidth="10" defaultColWidth="52.7109375" defaultRowHeight="15" x14ac:dyDescent="0.25"/>
  <cols>
    <col min="2" max="2" width="20.42578125" style="7" customWidth="1"/>
    <col min="4" max="4" width="21.140625" customWidth="1"/>
    <col min="5" max="5" width="24.28515625" customWidth="1"/>
  </cols>
  <sheetData>
    <row r="1" spans="1:5" ht="22.5" x14ac:dyDescent="0.25">
      <c r="A1" s="29" t="s">
        <v>1</v>
      </c>
      <c r="B1" s="30"/>
      <c r="C1" s="30"/>
      <c r="D1" s="30"/>
      <c r="E1" s="31"/>
    </row>
    <row r="2" spans="1:5" ht="25.5" x14ac:dyDescent="0.25">
      <c r="A2" s="32" t="s">
        <v>0</v>
      </c>
      <c r="B2" s="33"/>
      <c r="C2" s="33"/>
      <c r="D2" s="33"/>
      <c r="E2" s="34"/>
    </row>
    <row r="3" spans="1:5" ht="18" x14ac:dyDescent="0.25">
      <c r="B3" s="1"/>
      <c r="C3" s="1"/>
      <c r="D3" s="1"/>
      <c r="E3" s="15"/>
    </row>
    <row r="4" spans="1:5" ht="18.75" thickBot="1" x14ac:dyDescent="0.3">
      <c r="A4" s="12" t="s">
        <v>2</v>
      </c>
      <c r="B4" s="14">
        <v>44271.708333333336</v>
      </c>
      <c r="C4" s="1"/>
      <c r="D4" s="1"/>
      <c r="E4" s="16"/>
    </row>
    <row r="5" spans="1:5" ht="18.75" thickBot="1" x14ac:dyDescent="0.3">
      <c r="A5" s="12" t="s">
        <v>3</v>
      </c>
      <c r="B5" s="14">
        <v>44272.25</v>
      </c>
      <c r="C5" s="13"/>
      <c r="D5" s="1"/>
      <c r="E5" s="16"/>
    </row>
    <row r="6" spans="1:5" ht="18" x14ac:dyDescent="0.25">
      <c r="B6" s="1"/>
      <c r="C6" s="1"/>
      <c r="D6" s="1"/>
      <c r="E6" s="18"/>
    </row>
    <row r="7" spans="1:5" ht="18" x14ac:dyDescent="0.25">
      <c r="A7" s="35" t="s">
        <v>4</v>
      </c>
      <c r="B7" s="36"/>
      <c r="C7" s="36"/>
      <c r="D7" s="36"/>
      <c r="E7" s="37"/>
    </row>
    <row r="8" spans="1:5" ht="18" x14ac:dyDescent="0.25">
      <c r="A8" s="2" t="s">
        <v>5</v>
      </c>
      <c r="B8" s="3" t="s">
        <v>6</v>
      </c>
      <c r="C8" s="2" t="s">
        <v>7</v>
      </c>
      <c r="D8" s="17" t="s">
        <v>8</v>
      </c>
      <c r="E8" s="17" t="s">
        <v>9</v>
      </c>
    </row>
    <row r="9" spans="1:5" ht="18" x14ac:dyDescent="0.25">
      <c r="A9" s="8" t="e">
        <f>VLOOKUP(B9,'[1]LISTADO ATM'!$A$2:$C$820,3,0)</f>
        <v>#N/A</v>
      </c>
      <c r="B9" s="4"/>
      <c r="C9" s="4" t="e">
        <f>VLOOKUP(B9,'[1]LISTADO ATM'!$A$2:$B$820,2,0)</f>
        <v>#N/A</v>
      </c>
      <c r="D9" s="23"/>
      <c r="E9" s="22"/>
    </row>
    <row r="10" spans="1:5" ht="18.75" thickBot="1" x14ac:dyDescent="0.3">
      <c r="A10" s="5" t="s">
        <v>11</v>
      </c>
      <c r="B10" s="10">
        <f>COUNT(#REF!)</f>
        <v>0</v>
      </c>
      <c r="C10" s="38"/>
      <c r="D10" s="39"/>
      <c r="E10" s="40"/>
    </row>
    <row r="11" spans="1:5" ht="15.75" thickBot="1" x14ac:dyDescent="0.3">
      <c r="E11" s="7"/>
    </row>
    <row r="12" spans="1:5" ht="18.75" thickBot="1" x14ac:dyDescent="0.3">
      <c r="A12" s="41" t="s">
        <v>15</v>
      </c>
      <c r="B12" s="42"/>
      <c r="C12" s="42"/>
      <c r="D12" s="42"/>
      <c r="E12" s="43"/>
    </row>
    <row r="13" spans="1:5" ht="18" x14ac:dyDescent="0.25">
      <c r="A13" s="2" t="s">
        <v>5</v>
      </c>
      <c r="B13" s="2" t="s">
        <v>6</v>
      </c>
      <c r="C13" s="3" t="s">
        <v>7</v>
      </c>
      <c r="D13" s="3" t="s">
        <v>8</v>
      </c>
      <c r="E13" s="3" t="s">
        <v>9</v>
      </c>
    </row>
    <row r="14" spans="1:5" ht="18" x14ac:dyDescent="0.25">
      <c r="A14" s="8" t="str">
        <f>VLOOKUP(B14,'[1]LISTADO ATM'!$A$2:$C$820,3,0)</f>
        <v>DISTRITO NACIONAL</v>
      </c>
      <c r="B14" s="4">
        <v>231</v>
      </c>
      <c r="C14" s="4" t="str">
        <f>VLOOKUP(B14,'[1]LISTADO ATM'!$A$2:$B$820,2,0)</f>
        <v xml:space="preserve">ATM Oficina Zona Oriental </v>
      </c>
      <c r="D14" s="20" t="s">
        <v>10</v>
      </c>
      <c r="E14" s="22">
        <v>335823410</v>
      </c>
    </row>
    <row r="15" spans="1:5" ht="18" x14ac:dyDescent="0.25">
      <c r="A15" s="8" t="str">
        <f>VLOOKUP(B15,'[1]LISTADO ATM'!$A$2:$C$820,3,0)</f>
        <v>ESTE</v>
      </c>
      <c r="B15" s="4">
        <v>268</v>
      </c>
      <c r="C15" s="4" t="str">
        <f>VLOOKUP(B15,'[1]LISTADO ATM'!$A$2:$B$820,2,0)</f>
        <v xml:space="preserve">ATM Autobanco La Altagracia (Higuey) </v>
      </c>
      <c r="D15" s="20" t="s">
        <v>10</v>
      </c>
      <c r="E15" s="22">
        <v>335823716</v>
      </c>
    </row>
    <row r="16" spans="1:5" ht="18" x14ac:dyDescent="0.25">
      <c r="A16" s="8" t="str">
        <f>VLOOKUP(B16,'[1]LISTADO ATM'!$A$2:$C$820,3,0)</f>
        <v>NORTE</v>
      </c>
      <c r="B16" s="4">
        <v>283</v>
      </c>
      <c r="C16" s="4" t="str">
        <f>VLOOKUP(B16,'[1]LISTADO ATM'!$A$2:$B$820,2,0)</f>
        <v xml:space="preserve">ATM Oficina Nibaje </v>
      </c>
      <c r="D16" s="20" t="s">
        <v>10</v>
      </c>
      <c r="E16" s="22">
        <v>335823772</v>
      </c>
    </row>
    <row r="17" spans="1:5" ht="18" x14ac:dyDescent="0.25">
      <c r="A17" s="8" t="str">
        <f>VLOOKUP(B17,'[1]LISTADO ATM'!$A$2:$C$820,3,0)</f>
        <v>ESTE</v>
      </c>
      <c r="B17" s="4">
        <v>386</v>
      </c>
      <c r="C17" s="4" t="str">
        <f>VLOOKUP(B17,'[1]LISTADO ATM'!$A$2:$B$820,2,0)</f>
        <v xml:space="preserve">ATM Plaza Verón II </v>
      </c>
      <c r="D17" s="20" t="s">
        <v>10</v>
      </c>
      <c r="E17" s="22">
        <v>335823788</v>
      </c>
    </row>
    <row r="18" spans="1:5" ht="18" x14ac:dyDescent="0.25">
      <c r="A18" s="8" t="str">
        <f>VLOOKUP(B18,'[1]LISTADO ATM'!$A$2:$C$820,3,0)</f>
        <v>DISTRITO NACIONAL</v>
      </c>
      <c r="B18" s="4">
        <v>434</v>
      </c>
      <c r="C18" s="4" t="str">
        <f>VLOOKUP(B18,'[1]LISTADO ATM'!$A$2:$B$820,2,0)</f>
        <v xml:space="preserve">ATM Generadora Hidroeléctrica Dom. (EGEHID) </v>
      </c>
      <c r="D18" s="20" t="s">
        <v>10</v>
      </c>
      <c r="E18" s="22">
        <v>335823602</v>
      </c>
    </row>
    <row r="19" spans="1:5" ht="18" x14ac:dyDescent="0.25">
      <c r="A19" s="8" t="str">
        <f>VLOOKUP(B19,'[1]LISTADO ATM'!$A$2:$C$820,3,0)</f>
        <v>DISTRITO NACIONAL</v>
      </c>
      <c r="B19" s="4">
        <v>560</v>
      </c>
      <c r="C19" s="4" t="str">
        <f>VLOOKUP(B19,'[1]LISTADO ATM'!$A$2:$B$820,2,0)</f>
        <v xml:space="preserve">ATM Junta Central Electoral </v>
      </c>
      <c r="D19" s="20" t="s">
        <v>10</v>
      </c>
      <c r="E19" s="22">
        <v>335823690</v>
      </c>
    </row>
    <row r="20" spans="1:5" ht="18" x14ac:dyDescent="0.25">
      <c r="A20" s="8" t="str">
        <f>VLOOKUP(B20,'[1]LISTADO ATM'!$A$2:$C$820,3,0)</f>
        <v>DISTRITO NACIONAL</v>
      </c>
      <c r="B20" s="4">
        <v>701</v>
      </c>
      <c r="C20" s="4" t="str">
        <f>VLOOKUP(B20,'[1]LISTADO ATM'!$A$2:$B$820,2,0)</f>
        <v>ATM Autoservicio Los Alcarrizos</v>
      </c>
      <c r="D20" s="20" t="s">
        <v>10</v>
      </c>
      <c r="E20" s="22">
        <v>335823609</v>
      </c>
    </row>
    <row r="21" spans="1:5" ht="18" x14ac:dyDescent="0.25">
      <c r="A21" s="8" t="str">
        <f>VLOOKUP(B21,'[1]LISTADO ATM'!$A$2:$C$820,3,0)</f>
        <v>DISTRITO NACIONAL</v>
      </c>
      <c r="B21" s="4">
        <v>813</v>
      </c>
      <c r="C21" s="4" t="str">
        <f>VLOOKUP(B21,'[1]LISTADO ATM'!$A$2:$B$820,2,0)</f>
        <v>ATM Occidental Mall</v>
      </c>
      <c r="D21" s="20" t="s">
        <v>10</v>
      </c>
      <c r="E21" s="22">
        <v>335823795</v>
      </c>
    </row>
    <row r="22" spans="1:5" ht="18" x14ac:dyDescent="0.25">
      <c r="A22" s="8" t="str">
        <f>VLOOKUP(B22,'[1]LISTADO ATM'!$A$2:$C$820,3,0)</f>
        <v>ESTE</v>
      </c>
      <c r="B22" s="4">
        <v>843</v>
      </c>
      <c r="C22" s="4" t="str">
        <f>VLOOKUP(B22,'[1]LISTADO ATM'!$A$2:$B$820,2,0)</f>
        <v xml:space="preserve">ATM Oficina Romana Centro </v>
      </c>
      <c r="D22" s="20" t="s">
        <v>10</v>
      </c>
      <c r="E22" s="22">
        <v>335823712</v>
      </c>
    </row>
    <row r="23" spans="1:5" ht="18" x14ac:dyDescent="0.25">
      <c r="A23" s="8" t="str">
        <f>VLOOKUP(B23,'[1]LISTADO ATM'!$A$2:$C$820,3,0)</f>
        <v>DISTRITO NACIONAL</v>
      </c>
      <c r="B23" s="4">
        <v>983</v>
      </c>
      <c r="C23" s="4" t="str">
        <f>VLOOKUP(B23,'[1]LISTADO ATM'!$A$2:$B$820,2,0)</f>
        <v xml:space="preserve">ATM Bravo República de Colombia </v>
      </c>
      <c r="D23" s="20" t="s">
        <v>10</v>
      </c>
      <c r="E23" s="22">
        <v>335823720</v>
      </c>
    </row>
    <row r="24" spans="1:5" ht="18" x14ac:dyDescent="0.25">
      <c r="A24" s="8" t="str">
        <f>VLOOKUP(B24,'[1]LISTADO ATM'!$A$2:$C$820,3,0)</f>
        <v>NORTE</v>
      </c>
      <c r="B24" s="4">
        <v>151</v>
      </c>
      <c r="C24" s="4" t="str">
        <f>VLOOKUP(B24,'[1]LISTADO ATM'!$A$2:$B$820,2,0)</f>
        <v xml:space="preserve">ATM Oficina Nagua </v>
      </c>
      <c r="D24" s="20" t="s">
        <v>10</v>
      </c>
      <c r="E24" s="22">
        <v>335823937</v>
      </c>
    </row>
    <row r="25" spans="1:5" ht="18" x14ac:dyDescent="0.25">
      <c r="A25" s="8" t="str">
        <f>VLOOKUP(B25,'[1]LISTADO ATM'!$A$2:$C$820,3,0)</f>
        <v>DISTRITO NACIONAL</v>
      </c>
      <c r="B25" s="24">
        <v>562</v>
      </c>
      <c r="C25" s="4" t="str">
        <f>VLOOKUP(B25,'[1]LISTADO ATM'!$A$2:$B$820,2,0)</f>
        <v xml:space="preserve">ATM S/M Jumbo Carretera Mella </v>
      </c>
      <c r="D25" s="20" t="s">
        <v>10</v>
      </c>
      <c r="E25" s="22">
        <v>335823987</v>
      </c>
    </row>
    <row r="26" spans="1:5" ht="18" x14ac:dyDescent="0.25">
      <c r="A26" s="8" t="str">
        <f>VLOOKUP(B26,'[1]LISTADO ATM'!$A$2:$C$820,3,0)</f>
        <v>ESTE</v>
      </c>
      <c r="B26" s="4">
        <v>838</v>
      </c>
      <c r="C26" s="4" t="str">
        <f>VLOOKUP(B26,'[1]LISTADO ATM'!$A$2:$B$820,2,0)</f>
        <v xml:space="preserve">ATM UNP Consuelo </v>
      </c>
      <c r="D26" s="20" t="s">
        <v>10</v>
      </c>
      <c r="E26" s="22">
        <v>335823989</v>
      </c>
    </row>
    <row r="27" spans="1:5" ht="18" x14ac:dyDescent="0.25">
      <c r="A27" s="8" t="str">
        <f>VLOOKUP(B27,'[1]LISTADO ATM'!$A$2:$C$820,3,0)</f>
        <v>DISTRITO NACIONAL</v>
      </c>
      <c r="B27" s="4">
        <v>755</v>
      </c>
      <c r="C27" s="4" t="str">
        <f>VLOOKUP(B27,'[1]LISTADO ATM'!$A$2:$B$820,2,0)</f>
        <v xml:space="preserve">ATM Oficina Galería del Este (Plaza) </v>
      </c>
      <c r="D27" s="20" t="s">
        <v>10</v>
      </c>
      <c r="E27" s="22">
        <v>335823996</v>
      </c>
    </row>
    <row r="28" spans="1:5" ht="18" x14ac:dyDescent="0.25">
      <c r="A28" s="8" t="str">
        <f>VLOOKUP(B28,'[1]LISTADO ATM'!$A$2:$C$820,3,0)</f>
        <v>NORTE</v>
      </c>
      <c r="B28" s="4">
        <v>944</v>
      </c>
      <c r="C28" s="4" t="str">
        <f>VLOOKUP(B28,'[1]LISTADO ATM'!$A$2:$B$820,2,0)</f>
        <v xml:space="preserve">ATM UNP Mao </v>
      </c>
      <c r="D28" s="20" t="s">
        <v>10</v>
      </c>
      <c r="E28" s="22">
        <v>335823999</v>
      </c>
    </row>
    <row r="29" spans="1:5" ht="18" x14ac:dyDescent="0.25">
      <c r="A29" s="8" t="str">
        <f>VLOOKUP(B29,'[1]LISTADO ATM'!$A$2:$C$820,3,0)</f>
        <v>NORTE</v>
      </c>
      <c r="B29" s="4">
        <v>687</v>
      </c>
      <c r="C29" s="4" t="str">
        <f>VLOOKUP(B29,'[1]LISTADO ATM'!$A$2:$B$820,2,0)</f>
        <v>ATM Oficina Monterrico II</v>
      </c>
      <c r="D29" s="20" t="s">
        <v>10</v>
      </c>
      <c r="E29" s="22">
        <v>335824125</v>
      </c>
    </row>
    <row r="30" spans="1:5" ht="18" x14ac:dyDescent="0.25">
      <c r="A30" s="8" t="str">
        <f>VLOOKUP(B30,'[1]LISTADO ATM'!$A$2:$C$820,3,0)</f>
        <v>DISTRITO NACIONAL</v>
      </c>
      <c r="B30" s="4">
        <v>958</v>
      </c>
      <c r="C30" s="4" t="str">
        <f>VLOOKUP(B30,'[1]LISTADO ATM'!$A$2:$B$820,2,0)</f>
        <v xml:space="preserve">ATM Olé Aut. San Isidro </v>
      </c>
      <c r="D30" s="20" t="s">
        <v>10</v>
      </c>
      <c r="E30" s="22">
        <v>335824032</v>
      </c>
    </row>
    <row r="31" spans="1:5" ht="18" x14ac:dyDescent="0.25">
      <c r="A31" s="8" t="str">
        <f>VLOOKUP(B31,'[1]LISTADO ATM'!$A$2:$C$820,3,0)</f>
        <v>NORTE</v>
      </c>
      <c r="B31" s="4">
        <v>950</v>
      </c>
      <c r="C31" s="4" t="str">
        <f>VLOOKUP(B31,'[1]LISTADO ATM'!$A$2:$B$820,2,0)</f>
        <v xml:space="preserve">ATM Oficina Monterrico </v>
      </c>
      <c r="D31" s="20" t="s">
        <v>10</v>
      </c>
      <c r="E31" s="22">
        <v>335824090</v>
      </c>
    </row>
    <row r="32" spans="1:5" ht="18" x14ac:dyDescent="0.25">
      <c r="A32" s="8" t="str">
        <f>VLOOKUP(B32,'[1]LISTADO ATM'!$A$2:$C$820,3,0)</f>
        <v>ESTE</v>
      </c>
      <c r="B32" s="4">
        <v>612</v>
      </c>
      <c r="C32" s="4" t="str">
        <f>VLOOKUP(B32,'[1]LISTADO ATM'!$A$2:$B$820,2,0)</f>
        <v xml:space="preserve">ATM Plaza Orense (La Romana) </v>
      </c>
      <c r="D32" s="20" t="s">
        <v>10</v>
      </c>
      <c r="E32" s="22">
        <v>335824127</v>
      </c>
    </row>
    <row r="33" spans="1:5" ht="18" x14ac:dyDescent="0.25">
      <c r="A33" s="8" t="str">
        <f>VLOOKUP(B33,'[1]LISTADO ATM'!$A$2:$C$820,3,0)</f>
        <v>DISTRITO NACIONAL</v>
      </c>
      <c r="B33" s="4">
        <v>889</v>
      </c>
      <c r="C33" s="4" t="str">
        <f>VLOOKUP(B33,'[1]LISTADO ATM'!$A$2:$B$820,2,0)</f>
        <v>ATM Oficina Plaza Lama Máximo Gómez II</v>
      </c>
      <c r="D33" s="20" t="s">
        <v>10</v>
      </c>
      <c r="E33" s="22">
        <v>335824147</v>
      </c>
    </row>
    <row r="34" spans="1:5" ht="18" x14ac:dyDescent="0.25">
      <c r="A34" s="8" t="str">
        <f>VLOOKUP(B34,'[1]LISTADO ATM'!$A$2:$C$820,3,0)</f>
        <v>DISTRITO NACIONAL</v>
      </c>
      <c r="B34" s="4">
        <v>394</v>
      </c>
      <c r="C34" s="4" t="str">
        <f>VLOOKUP(B34,'[1]LISTADO ATM'!$A$2:$B$820,2,0)</f>
        <v xml:space="preserve">ATM Multicentro La Sirena Luperón </v>
      </c>
      <c r="D34" s="20" t="s">
        <v>10</v>
      </c>
      <c r="E34" s="22">
        <v>335824149</v>
      </c>
    </row>
    <row r="35" spans="1:5" ht="18" x14ac:dyDescent="0.25">
      <c r="A35" s="8" t="str">
        <f>VLOOKUP(B35,'[1]LISTADO ATM'!$A$2:$C$820,3,0)</f>
        <v>SUR</v>
      </c>
      <c r="B35" s="4">
        <v>249</v>
      </c>
      <c r="C35" s="4" t="str">
        <f>VLOOKUP(B35,'[1]LISTADO ATM'!$A$2:$B$820,2,0)</f>
        <v xml:space="preserve">ATM Banco Agrícola Neiba </v>
      </c>
      <c r="D35" s="20" t="s">
        <v>10</v>
      </c>
      <c r="E35" s="22">
        <v>335824151</v>
      </c>
    </row>
    <row r="36" spans="1:5" ht="18" x14ac:dyDescent="0.25">
      <c r="A36" s="8" t="str">
        <f>VLOOKUP(B36,'[1]LISTADO ATM'!$A$2:$C$820,3,0)</f>
        <v>ESTE</v>
      </c>
      <c r="B36" s="4">
        <v>114</v>
      </c>
      <c r="C36" s="4" t="str">
        <f>VLOOKUP(B36,'[1]LISTADO ATM'!$A$2:$B$820,2,0)</f>
        <v xml:space="preserve">ATM Oficina Hato Mayor </v>
      </c>
      <c r="D36" s="20" t="s">
        <v>10</v>
      </c>
      <c r="E36" s="22">
        <v>335824152</v>
      </c>
    </row>
    <row r="37" spans="1:5" ht="18" x14ac:dyDescent="0.25">
      <c r="A37" s="8" t="str">
        <f>VLOOKUP(B37,'[1]LISTADO ATM'!$A$2:$C$820,3,0)</f>
        <v>NORTE</v>
      </c>
      <c r="B37" s="4">
        <v>605</v>
      </c>
      <c r="C37" s="4" t="str">
        <f>VLOOKUP(B37,'[1]LISTADO ATM'!$A$2:$B$820,2,0)</f>
        <v xml:space="preserve">ATM Oficina Bonao I </v>
      </c>
      <c r="D37" s="20" t="s">
        <v>10</v>
      </c>
      <c r="E37" s="22">
        <v>335824153</v>
      </c>
    </row>
    <row r="38" spans="1:5" ht="18" x14ac:dyDescent="0.25">
      <c r="A38" s="8" t="str">
        <f>VLOOKUP(B38,'[1]LISTADO ATM'!$A$2:$C$820,3,0)</f>
        <v>ESTE</v>
      </c>
      <c r="B38" s="4">
        <v>651</v>
      </c>
      <c r="C38" s="4" t="str">
        <f>VLOOKUP(B38,'[1]LISTADO ATM'!$A$2:$B$820,2,0)</f>
        <v>ATM Eco Petroleo Romana</v>
      </c>
      <c r="D38" s="20" t="s">
        <v>10</v>
      </c>
      <c r="E38" s="22">
        <v>335824171</v>
      </c>
    </row>
    <row r="39" spans="1:5" ht="18.75" thickBot="1" x14ac:dyDescent="0.3">
      <c r="A39" s="9" t="s">
        <v>11</v>
      </c>
      <c r="B39" s="10">
        <f>COUNT(B14:B38)</f>
        <v>25</v>
      </c>
      <c r="C39" s="19"/>
      <c r="D39" s="19"/>
      <c r="E39" s="19"/>
    </row>
    <row r="40" spans="1:5" ht="15.75" thickBot="1" x14ac:dyDescent="0.3">
      <c r="E40" s="7"/>
    </row>
    <row r="41" spans="1:5" ht="18.75" thickBot="1" x14ac:dyDescent="0.3">
      <c r="A41" s="41" t="s">
        <v>17</v>
      </c>
      <c r="B41" s="42"/>
      <c r="C41" s="42"/>
      <c r="D41" s="42"/>
      <c r="E41" s="43"/>
    </row>
    <row r="42" spans="1:5" ht="18" x14ac:dyDescent="0.25">
      <c r="A42" s="2" t="s">
        <v>5</v>
      </c>
      <c r="B42" s="2" t="s">
        <v>6</v>
      </c>
      <c r="C42" s="3" t="s">
        <v>7</v>
      </c>
      <c r="D42" s="3" t="s">
        <v>8</v>
      </c>
      <c r="E42" s="3" t="s">
        <v>9</v>
      </c>
    </row>
    <row r="43" spans="1:5" ht="18" x14ac:dyDescent="0.25">
      <c r="A43" s="8" t="str">
        <f>VLOOKUP(B43,'[1]LISTADO ATM'!$A$2:$C$820,3,0)</f>
        <v>DISTRITO NACIONAL</v>
      </c>
      <c r="B43" s="4">
        <v>600</v>
      </c>
      <c r="C43" s="4" t="str">
        <f>VLOOKUP(B43,'[1]LISTADO ATM'!$A$2:$B$820,2,0)</f>
        <v>ATM S/M Bravo Hipica</v>
      </c>
      <c r="D43" s="4" t="s">
        <v>14</v>
      </c>
      <c r="E43" s="22">
        <v>335822717</v>
      </c>
    </row>
    <row r="44" spans="1:5" ht="18" x14ac:dyDescent="0.25">
      <c r="A44" s="8" t="str">
        <f>VLOOKUP(B44,'[1]LISTADO ATM'!$A$2:$C$820,3,0)</f>
        <v>DISTRITO NACIONAL</v>
      </c>
      <c r="B44" s="4">
        <v>745</v>
      </c>
      <c r="C44" s="4" t="str">
        <f>VLOOKUP(B44,'[1]LISTADO ATM'!$A$2:$B$820,2,0)</f>
        <v xml:space="preserve">ATM Oficina Ave. Duarte </v>
      </c>
      <c r="D44" s="4" t="s">
        <v>14</v>
      </c>
      <c r="E44" s="22">
        <v>335823695</v>
      </c>
    </row>
    <row r="45" spans="1:5" ht="18" x14ac:dyDescent="0.25">
      <c r="A45" s="8" t="str">
        <f>VLOOKUP(B45,'[1]LISTADO ATM'!$A$2:$C$820,3,0)</f>
        <v>NORTE</v>
      </c>
      <c r="B45" s="4">
        <v>747</v>
      </c>
      <c r="C45" s="4" t="str">
        <f>VLOOKUP(B45,'[1]LISTADO ATM'!$A$2:$B$820,2,0)</f>
        <v xml:space="preserve">ATM Club BR (Santiago) </v>
      </c>
      <c r="D45" s="4" t="s">
        <v>14</v>
      </c>
      <c r="E45" s="22">
        <v>335822719</v>
      </c>
    </row>
    <row r="46" spans="1:5" ht="18" x14ac:dyDescent="0.25">
      <c r="A46" s="8" t="str">
        <f>VLOOKUP(B46,'[1]LISTADO ATM'!$A$2:$C$820,3,0)</f>
        <v>SUR</v>
      </c>
      <c r="B46" s="4">
        <v>616</v>
      </c>
      <c r="C46" s="4" t="str">
        <f>VLOOKUP(B46,'[1]LISTADO ATM'!$A$2:$B$820,2,0)</f>
        <v xml:space="preserve">ATM 5ta. Brigada Barahona </v>
      </c>
      <c r="D46" s="4" t="s">
        <v>14</v>
      </c>
      <c r="E46" s="22">
        <v>335824134</v>
      </c>
    </row>
    <row r="47" spans="1:5" ht="18" x14ac:dyDescent="0.25">
      <c r="A47" s="8" t="str">
        <f>VLOOKUP(B47,'[1]LISTADO ATM'!$A$2:$C$820,3,0)</f>
        <v>NORTE</v>
      </c>
      <c r="B47" s="4">
        <v>500</v>
      </c>
      <c r="C47" s="4" t="str">
        <f>VLOOKUP(B47,'[1]LISTADO ATM'!$A$2:$B$820,2,0)</f>
        <v xml:space="preserve">ATM UNP Cutupú </v>
      </c>
      <c r="D47" s="4" t="s">
        <v>14</v>
      </c>
      <c r="E47" s="22">
        <v>335824148</v>
      </c>
    </row>
    <row r="48" spans="1:5" ht="18" x14ac:dyDescent="0.25">
      <c r="A48" s="8" t="str">
        <f>VLOOKUP(B48,'[1]LISTADO ATM'!$A$2:$C$820,3,0)</f>
        <v>DISTRITO NACIONAL</v>
      </c>
      <c r="B48" s="4">
        <v>194</v>
      </c>
      <c r="C48" s="4" t="str">
        <f>VLOOKUP(B48,'[1]LISTADO ATM'!$A$2:$B$820,2,0)</f>
        <v xml:space="preserve">ATM UNP Pantoja </v>
      </c>
      <c r="D48" s="4" t="s">
        <v>14</v>
      </c>
      <c r="E48" s="22">
        <v>335824150</v>
      </c>
    </row>
    <row r="49" spans="1:5" ht="24" customHeight="1" x14ac:dyDescent="0.25">
      <c r="A49" s="8" t="str">
        <f>VLOOKUP(B49,'[1]LISTADO ATM'!$A$2:$C$820,3,0)</f>
        <v>ESTE</v>
      </c>
      <c r="B49" s="4">
        <v>345</v>
      </c>
      <c r="C49" s="4" t="str">
        <f>VLOOKUP(B49,'[1]LISTADO ATM'!$A$2:$B$820,2,0)</f>
        <v>ATM Ofic. Yamasa II</v>
      </c>
      <c r="D49" s="4" t="s">
        <v>14</v>
      </c>
      <c r="E49" s="22">
        <v>335824155</v>
      </c>
    </row>
    <row r="50" spans="1:5" ht="18.75" thickBot="1" x14ac:dyDescent="0.3">
      <c r="A50" s="5" t="s">
        <v>11</v>
      </c>
      <c r="B50" s="10">
        <f>COUNT(B43:B49)</f>
        <v>7</v>
      </c>
      <c r="C50" s="19"/>
      <c r="D50" s="25"/>
      <c r="E50" s="26"/>
    </row>
    <row r="51" spans="1:5" ht="15.75" thickBot="1" x14ac:dyDescent="0.3">
      <c r="E51" s="7"/>
    </row>
    <row r="52" spans="1:5" ht="18.75" thickBot="1" x14ac:dyDescent="0.3">
      <c r="A52" s="44" t="s">
        <v>12</v>
      </c>
      <c r="B52" s="45"/>
      <c r="D52" s="7"/>
      <c r="E52" s="7"/>
    </row>
    <row r="53" spans="1:5" ht="18.75" thickBot="1" x14ac:dyDescent="0.3">
      <c r="A53" s="46">
        <f>+B39+B50</f>
        <v>32</v>
      </c>
      <c r="B53" s="47"/>
    </row>
    <row r="54" spans="1:5" ht="15.75" thickBot="1" x14ac:dyDescent="0.3">
      <c r="E54" s="7"/>
    </row>
    <row r="55" spans="1:5" ht="18.75" thickBot="1" x14ac:dyDescent="0.3">
      <c r="A55" s="41" t="s">
        <v>13</v>
      </c>
      <c r="B55" s="42"/>
      <c r="C55" s="42"/>
      <c r="D55" s="42"/>
      <c r="E55" s="43"/>
    </row>
    <row r="56" spans="1:5" ht="18" x14ac:dyDescent="0.25">
      <c r="A56" s="11" t="s">
        <v>5</v>
      </c>
      <c r="B56" s="11" t="s">
        <v>6</v>
      </c>
      <c r="C56" s="6" t="s">
        <v>7</v>
      </c>
      <c r="D56" s="48" t="s">
        <v>8</v>
      </c>
      <c r="E56" s="49"/>
    </row>
    <row r="57" spans="1:5" ht="18" x14ac:dyDescent="0.25">
      <c r="A57" s="4" t="str">
        <f>VLOOKUP(B57,'[1]LISTADO ATM'!$A$2:$C$820,3,0)</f>
        <v>DISTRITO NACIONAL</v>
      </c>
      <c r="B57" s="21">
        <v>407</v>
      </c>
      <c r="C57" s="4" t="str">
        <f>VLOOKUP(B57,'[1]LISTADO ATM'!$A$2:$B$820,2,0)</f>
        <v xml:space="preserve">ATM Multicentro La Sirena Villa Mella </v>
      </c>
      <c r="D57" s="27" t="s">
        <v>16</v>
      </c>
      <c r="E57" s="28"/>
    </row>
    <row r="58" spans="1:5" ht="18" x14ac:dyDescent="0.25">
      <c r="A58" s="4" t="str">
        <f>VLOOKUP(B58,'[1]LISTADO ATM'!$A$2:$C$820,3,0)</f>
        <v>SUR</v>
      </c>
      <c r="B58" s="4">
        <v>733</v>
      </c>
      <c r="C58" s="4" t="str">
        <f>VLOOKUP(B58,'[1]LISTADO ATM'!$A$2:$B$820,2,0)</f>
        <v xml:space="preserve">ATM Zona Franca Perdenales </v>
      </c>
      <c r="D58" s="27" t="s">
        <v>16</v>
      </c>
      <c r="E58" s="28"/>
    </row>
    <row r="59" spans="1:5" ht="18" x14ac:dyDescent="0.25">
      <c r="A59" s="4" t="str">
        <f>VLOOKUP(B59,'[1]LISTADO ATM'!$A$2:$C$820,3,0)</f>
        <v>ESTE</v>
      </c>
      <c r="B59" s="4">
        <v>630</v>
      </c>
      <c r="C59" s="4" t="str">
        <f>VLOOKUP(B59,'[1]LISTADO ATM'!$A$2:$B$820,2,0)</f>
        <v xml:space="preserve">ATM Oficina Plaza Zaglul (SPM) </v>
      </c>
      <c r="D59" s="27" t="s">
        <v>16</v>
      </c>
      <c r="E59" s="28"/>
    </row>
    <row r="60" spans="1:5" ht="18" x14ac:dyDescent="0.25">
      <c r="A60" s="4" t="str">
        <f>VLOOKUP(B60,'[1]LISTADO ATM'!$A$2:$C$820,3,0)</f>
        <v>SUR</v>
      </c>
      <c r="B60" s="4">
        <v>48</v>
      </c>
      <c r="C60" s="4" t="str">
        <f>VLOOKUP(B60,'[1]LISTADO ATM'!$A$2:$B$820,2,0)</f>
        <v xml:space="preserve">ATM Autoservicio Neiba I </v>
      </c>
      <c r="D60" s="27" t="s">
        <v>16</v>
      </c>
      <c r="E60" s="28"/>
    </row>
    <row r="61" spans="1:5" ht="18" x14ac:dyDescent="0.25">
      <c r="A61" s="4" t="str">
        <f>VLOOKUP(B61,'[1]LISTADO ATM'!$A$2:$C$820,3,0)</f>
        <v>ESTE</v>
      </c>
      <c r="B61" s="4">
        <v>353</v>
      </c>
      <c r="C61" s="4" t="str">
        <f>VLOOKUP(B61,'[1]LISTADO ATM'!$A$2:$B$820,2,0)</f>
        <v xml:space="preserve">ATM Estación Boulevard Juan Dolio </v>
      </c>
      <c r="D61" s="27" t="s">
        <v>16</v>
      </c>
      <c r="E61" s="28"/>
    </row>
    <row r="62" spans="1:5" ht="18" x14ac:dyDescent="0.25">
      <c r="A62" s="4" t="str">
        <f>VLOOKUP(B62,'[1]LISTADO ATM'!$A$2:$C$820,3,0)</f>
        <v>DISTRITO NACIONAL</v>
      </c>
      <c r="B62" s="4">
        <v>382</v>
      </c>
      <c r="C62" s="4" t="str">
        <f>VLOOKUP(B62,'[1]LISTADO ATM'!$A$2:$B$820,2,0)</f>
        <v>ATM Estación del Metro María Montés</v>
      </c>
      <c r="D62" s="27" t="s">
        <v>16</v>
      </c>
      <c r="E62" s="28"/>
    </row>
    <row r="63" spans="1:5" ht="18" x14ac:dyDescent="0.25">
      <c r="A63" s="4" t="str">
        <f>VLOOKUP(B63,'[1]LISTADO ATM'!$A$2:$C$820,3,0)</f>
        <v>DISTRITO NACIONAL</v>
      </c>
      <c r="B63" s="4">
        <v>514</v>
      </c>
      <c r="C63" s="4" t="str">
        <f>VLOOKUP(B63,'[1]LISTADO ATM'!$A$2:$B$820,2,0)</f>
        <v>ATM Autoservicio Charles de Gaulle</v>
      </c>
      <c r="D63" s="27" t="s">
        <v>16</v>
      </c>
      <c r="E63" s="28"/>
    </row>
    <row r="64" spans="1:5" ht="18" x14ac:dyDescent="0.25">
      <c r="A64" s="4" t="str">
        <f>VLOOKUP(B64,'[1]LISTADO ATM'!$A$2:$C$820,3,0)</f>
        <v>DISTRITO NACIONAL</v>
      </c>
      <c r="B64" s="4">
        <v>659</v>
      </c>
      <c r="C64" s="4" t="str">
        <f>VLOOKUP(B64,'[1]LISTADO ATM'!$A$2:$B$820,2,0)</f>
        <v>ATM Down Town Center</v>
      </c>
      <c r="D64" s="27" t="s">
        <v>16</v>
      </c>
      <c r="E64" s="28"/>
    </row>
    <row r="65" spans="1:5" ht="18" x14ac:dyDescent="0.25">
      <c r="A65" s="4" t="str">
        <f>VLOOKUP(B65,'[1]LISTADO ATM'!$A$2:$C$820,3,0)</f>
        <v>DISTRITO NACIONAL</v>
      </c>
      <c r="B65" s="4">
        <v>672</v>
      </c>
      <c r="C65" s="4" t="str">
        <f>VLOOKUP(B65,'[1]LISTADO ATM'!$A$2:$B$820,2,0)</f>
        <v>ATM Destacamento Policía Nacional La Victoria</v>
      </c>
      <c r="D65" s="27" t="s">
        <v>16</v>
      </c>
      <c r="E65" s="28"/>
    </row>
    <row r="66" spans="1:5" ht="18" x14ac:dyDescent="0.25">
      <c r="A66" s="4" t="str">
        <f>VLOOKUP(B66,'[1]LISTADO ATM'!$A$2:$C$820,3,0)</f>
        <v>DISTRITO NACIONAL</v>
      </c>
      <c r="B66" s="4">
        <v>515</v>
      </c>
      <c r="C66" s="4" t="str">
        <f>VLOOKUP(B66,'[1]LISTADO ATM'!$A$2:$B$820,2,0)</f>
        <v xml:space="preserve">ATM Oficina Agora Mall I </v>
      </c>
      <c r="D66" s="27" t="s">
        <v>16</v>
      </c>
      <c r="E66" s="28"/>
    </row>
    <row r="67" spans="1:5" ht="18.75" thickBot="1" x14ac:dyDescent="0.3">
      <c r="A67" s="5" t="s">
        <v>11</v>
      </c>
      <c r="B67" s="10">
        <f>COUNT(B57:B66)</f>
        <v>10</v>
      </c>
      <c r="C67" s="19"/>
      <c r="D67" s="19"/>
      <c r="E67" s="19"/>
    </row>
  </sheetData>
  <mergeCells count="20">
    <mergeCell ref="D57:E57"/>
    <mergeCell ref="D66:E66"/>
    <mergeCell ref="D58:E58"/>
    <mergeCell ref="A1:E1"/>
    <mergeCell ref="A2:E2"/>
    <mergeCell ref="A7:E7"/>
    <mergeCell ref="C10:E10"/>
    <mergeCell ref="A12:E12"/>
    <mergeCell ref="A41:E41"/>
    <mergeCell ref="A52:B52"/>
    <mergeCell ref="A53:B53"/>
    <mergeCell ref="A55:E55"/>
    <mergeCell ref="D56:E56"/>
    <mergeCell ref="D65:E65"/>
    <mergeCell ref="D64:E64"/>
    <mergeCell ref="D63:E63"/>
    <mergeCell ref="D59:E59"/>
    <mergeCell ref="D62:E62"/>
    <mergeCell ref="D61:E61"/>
    <mergeCell ref="D60:E60"/>
  </mergeCells>
  <phoneticPr fontId="11" type="noConversion"/>
  <conditionalFormatting sqref="E29:E32">
    <cfRule type="duplicateValues" dxfId="6" priority="6"/>
  </conditionalFormatting>
  <conditionalFormatting sqref="E46">
    <cfRule type="duplicateValues" dxfId="5" priority="5"/>
  </conditionalFormatting>
  <conditionalFormatting sqref="E66">
    <cfRule type="duplicateValues" dxfId="4" priority="4"/>
  </conditionalFormatting>
  <conditionalFormatting sqref="B38">
    <cfRule type="duplicateValues" dxfId="3" priority="3"/>
  </conditionalFormatting>
  <conditionalFormatting sqref="E38">
    <cfRule type="duplicateValues" dxfId="2" priority="1"/>
  </conditionalFormatting>
  <conditionalFormatting sqref="E67 E1:E37 E39:E65">
    <cfRule type="duplicateValues" dxfId="1" priority="12"/>
  </conditionalFormatting>
  <conditionalFormatting sqref="B57:B58 B43:B55 B14:B37 B60:B67 B1:B12 B39:B41">
    <cfRule type="duplicateValues" dxfId="0" priority="15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Hoja1</vt:lpstr>
      <vt:lpstr>Gráfico1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Wilfredy Leandro Morales Payano</cp:lastModifiedBy>
  <dcterms:created xsi:type="dcterms:W3CDTF">2020-12-19T20:17:28Z</dcterms:created>
  <dcterms:modified xsi:type="dcterms:W3CDTF">2021-03-17T10:02:45Z</dcterms:modified>
</cp:coreProperties>
</file>