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0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B28" i="1"/>
  <c r="C27" i="1"/>
  <c r="A27" i="1"/>
  <c r="C43" i="1" l="1"/>
  <c r="C44" i="1"/>
  <c r="A43" i="1"/>
  <c r="A44" i="1"/>
  <c r="C23" i="1" l="1"/>
  <c r="C24" i="1"/>
  <c r="A23" i="1"/>
  <c r="A24" i="1"/>
  <c r="A25" i="1"/>
  <c r="C25" i="1"/>
  <c r="A34" i="1"/>
  <c r="C34" i="1"/>
  <c r="A42" i="1"/>
  <c r="C42" i="1"/>
  <c r="A21" i="1"/>
  <c r="C21" i="1"/>
  <c r="B10" i="1" l="1"/>
  <c r="C22" i="1"/>
  <c r="A22" i="1"/>
  <c r="C26" i="1"/>
  <c r="A26" i="1"/>
  <c r="A35" i="1"/>
  <c r="C35" i="1"/>
  <c r="C33" i="1"/>
  <c r="A33" i="1"/>
  <c r="C20" i="1"/>
  <c r="A20" i="1"/>
  <c r="C14" i="1" l="1"/>
  <c r="A14" i="1"/>
  <c r="B37" i="1"/>
  <c r="B15" i="1"/>
  <c r="A36" i="1"/>
  <c r="C36" i="1"/>
  <c r="C57" i="1" l="1"/>
  <c r="A57" i="1"/>
  <c r="C56" i="1"/>
  <c r="A56" i="1"/>
  <c r="C55" i="1"/>
  <c r="A55" i="1"/>
  <c r="C54" i="1"/>
  <c r="A54" i="1"/>
  <c r="C53" i="1"/>
  <c r="A53" i="1"/>
  <c r="B46" i="1"/>
  <c r="C45" i="1"/>
  <c r="A45" i="1"/>
  <c r="C41" i="1"/>
  <c r="A41" i="1"/>
  <c r="C32" i="1"/>
  <c r="A32" i="1"/>
  <c r="C19" i="1"/>
  <c r="A19" i="1"/>
  <c r="C9" i="1"/>
  <c r="A9" i="1"/>
  <c r="A49" i="1" l="1"/>
</calcChain>
</file>

<file path=xl/sharedStrings.xml><?xml version="1.0" encoding="utf-8"?>
<sst xmlns="http://schemas.openxmlformats.org/spreadsheetml/2006/main" count="72" uniqueCount="25">
  <si>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</si>
  <si>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</si>
  <si>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</si>
  <si>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</si>
  <si>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</si>
  <si>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</si>
  <si>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</si>
  <si>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</si>
  <si>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</si>
  <si>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</si>
  <si>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</si>
  <si>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</si>
  <si>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</si>
  <si>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</si>
  <si>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</si>
  <si>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Abastecido</t>
  </si>
  <si>
    <t>FUERA DE SERVICIO / GAVETAS DE RECHAZOS Y DEPOSITOS FULL</t>
  </si>
  <si>
    <t>Gaveta de Rechazo Full</t>
  </si>
  <si>
    <t xml:space="preserve">Gaveta de Depósito Full 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</si>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</sst>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8" zoomScale="80" zoomScaleNormal="80" workbookViewId="0">
      <selection activeCell="B42" sqref="B42"/>
    </sheetView>
  </sheetViews>
  <sheetFormatPr baseColWidth="10" defaultColWidth="52.7109375" defaultRowHeight="15" x14ac:dyDescent="0.25"/>
  <cols>
    <col min="2" max="2" width="25.5703125" style="7" customWidth="1"/>
    <col min="5" max="5" width="12.85546875" customWidth="1"/>
  </cols>
  <sheetData>
    <row r="1" spans="1:5" ht="22.5" x14ac:dyDescent="0.25">
      <c r="A1" s="31" t="s">
        <v>1</v>
      </c>
      <c r="B1" s="32"/>
      <c r="C1" s="32"/>
      <c r="D1" s="32"/>
      <c r="E1" s="33"/>
    </row>
    <row r="2" spans="1:5" ht="25.5" x14ac:dyDescent="0.25">
      <c r="A2" s="34" t="s">
        <v>0</v>
      </c>
      <c r="B2" s="35"/>
      <c r="C2" s="35"/>
      <c r="D2" s="35"/>
      <c r="E2" s="36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44274.708333333336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44275.25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7" t="s">
        <v>4</v>
      </c>
      <c r="B7" s="38"/>
      <c r="C7" s="38"/>
      <c r="D7" s="38"/>
      <c r="E7" s="39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e">
        <f>VLOOKUP(B9,'[1]LISTADO ATM'!$A$2:$C$820,3,0)</f>
        <v>#N/A</v>
      </c>
      <c r="B9" s="4"/>
      <c r="C9" s="4" t="e">
        <f>VLOOKUP(B9,'[1]LISTADO ATM'!$A$2:$B$820,2,0)</f>
        <v>#N/A</v>
      </c>
      <c r="D9" s="22" t="s">
        <v>15</v>
      </c>
      <c r="E9" s="21"/>
    </row>
    <row r="10" spans="1:5" ht="18.75" thickBot="1" x14ac:dyDescent="0.3">
      <c r="A10" s="5" t="s">
        <v>11</v>
      </c>
      <c r="B10" s="10">
        <f>COUNT(B9:B9)</f>
        <v>0</v>
      </c>
      <c r="C10" s="40"/>
      <c r="D10" s="41"/>
      <c r="E10" s="42"/>
    </row>
    <row r="11" spans="1:5" x14ac:dyDescent="0.25">
      <c r="E11" s="7"/>
    </row>
    <row r="12" spans="1:5" ht="18" x14ac:dyDescent="0.25">
      <c r="A12" s="37" t="s">
        <v>22</v>
      </c>
      <c r="B12" s="38"/>
      <c r="C12" s="38"/>
      <c r="D12" s="38"/>
      <c r="E12" s="39"/>
    </row>
    <row r="13" spans="1:5" ht="18" x14ac:dyDescent="0.25">
      <c r="A13" s="2" t="s">
        <v>5</v>
      </c>
      <c r="B13" s="11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8" t="e">
        <f>VLOOKUP(B14,'[1]LISTADO ATM'!$A$2:$C$820,3,0)</f>
        <v>#N/A</v>
      </c>
      <c r="B14" s="4"/>
      <c r="C14" s="4" t="e">
        <f>VLOOKUP(B14,'[1]LISTADO ATM'!$A$2:$B$820,2,0)</f>
        <v>#N/A</v>
      </c>
      <c r="D14" s="22" t="s">
        <v>23</v>
      </c>
      <c r="E14" s="21"/>
    </row>
    <row r="15" spans="1:5" ht="18.75" thickBot="1" x14ac:dyDescent="0.3">
      <c r="A15" s="5" t="s">
        <v>11</v>
      </c>
      <c r="B15" s="10">
        <f>COUNT(B14:B14)</f>
        <v>0</v>
      </c>
      <c r="C15" s="40"/>
      <c r="D15" s="41"/>
      <c r="E15" s="42"/>
    </row>
    <row r="16" spans="1:5" ht="15.75" thickBot="1" x14ac:dyDescent="0.3">
      <c r="E16" s="7"/>
    </row>
    <row r="17" spans="1:5" ht="18.75" thickBot="1" x14ac:dyDescent="0.3">
      <c r="A17" s="43" t="s">
        <v>20</v>
      </c>
      <c r="B17" s="44"/>
      <c r="C17" s="44"/>
      <c r="D17" s="44"/>
      <c r="E17" s="45"/>
    </row>
    <row r="18" spans="1:5" ht="18" x14ac:dyDescent="0.25">
      <c r="A18" s="2" t="s">
        <v>5</v>
      </c>
      <c r="B18" s="11" t="s">
        <v>6</v>
      </c>
      <c r="C18" s="3" t="s">
        <v>7</v>
      </c>
      <c r="D18" s="3" t="s">
        <v>8</v>
      </c>
      <c r="E18" s="11" t="s">
        <v>9</v>
      </c>
    </row>
    <row r="19" spans="1:5" ht="18" x14ac:dyDescent="0.25">
      <c r="A19" s="8" t="str">
        <f>VLOOKUP(B19,'[1]LISTADO ATM'!$A$2:$C$820,3,0)</f>
        <v>SUR</v>
      </c>
      <c r="B19" s="4">
        <v>403</v>
      </c>
      <c r="C19" s="4" t="str">
        <f>VLOOKUP(B19,'[1]LISTADO ATM'!$A$2:$B$820,2,0)</f>
        <v xml:space="preserve">ATM Oficina Vicente Noble </v>
      </c>
      <c r="D19" s="20" t="s">
        <v>10</v>
      </c>
      <c r="E19" s="25">
        <v>335826840</v>
      </c>
    </row>
    <row r="20" spans="1:5" ht="18" x14ac:dyDescent="0.25">
      <c r="A20" s="8" t="str">
        <f>VLOOKUP(B20,'[1]LISTADO ATM'!$A$2:$C$820,3,0)</f>
        <v>ESTE</v>
      </c>
      <c r="B20" s="4">
        <v>838</v>
      </c>
      <c r="C20" s="4" t="str">
        <f>VLOOKUP(B20,'[1]LISTADO ATM'!$A$2:$B$820,2,0)</f>
        <v xml:space="preserve">ATM UNP Consuelo </v>
      </c>
      <c r="D20" s="20" t="s">
        <v>10</v>
      </c>
      <c r="E20" s="25">
        <v>335827985</v>
      </c>
    </row>
    <row r="21" spans="1:5" ht="18" x14ac:dyDescent="0.25">
      <c r="A21" s="8" t="str">
        <f>VLOOKUP(B21,'[1]LISTADO ATM'!$A$2:$C$820,3,0)</f>
        <v>ESTE</v>
      </c>
      <c r="B21" s="4">
        <v>114</v>
      </c>
      <c r="C21" s="4" t="str">
        <f>VLOOKUP(B21,'[1]LISTADO ATM'!$A$2:$B$820,2,0)</f>
        <v xml:space="preserve">ATM Oficina Hato Mayor </v>
      </c>
      <c r="D21" s="20" t="s">
        <v>10</v>
      </c>
      <c r="E21" s="25">
        <v>335828096</v>
      </c>
    </row>
    <row r="22" spans="1:5" ht="18" x14ac:dyDescent="0.25">
      <c r="A22" s="8" t="str">
        <f>VLOOKUP(B22,'[1]LISTADO ATM'!$A$2:$C$820,3,0)</f>
        <v>ESTE</v>
      </c>
      <c r="B22" s="4">
        <v>399</v>
      </c>
      <c r="C22" s="4" t="str">
        <f>VLOOKUP(B22,'[1]LISTADO ATM'!$A$2:$B$820,2,0)</f>
        <v xml:space="preserve">ATM Oficina La Romana II </v>
      </c>
      <c r="D22" s="20" t="s">
        <v>10</v>
      </c>
      <c r="E22" s="25">
        <v>335827933</v>
      </c>
    </row>
    <row r="23" spans="1:5" ht="18" x14ac:dyDescent="0.25">
      <c r="A23" s="8" t="str">
        <f>VLOOKUP(B23,'[1]LISTADO ATM'!$A$2:$C$820,3,0)</f>
        <v>SUR</v>
      </c>
      <c r="B23" s="4">
        <v>584</v>
      </c>
      <c r="C23" s="4" t="str">
        <f>VLOOKUP(B23,'[1]LISTADO ATM'!$A$2:$B$820,2,0)</f>
        <v xml:space="preserve">ATM Oficina San Cristóbal I </v>
      </c>
      <c r="D23" s="20" t="s">
        <v>10</v>
      </c>
      <c r="E23" s="25">
        <v>335828116</v>
      </c>
    </row>
    <row r="24" spans="1:5" ht="18" x14ac:dyDescent="0.25">
      <c r="A24" s="8" t="str">
        <f>VLOOKUP(B24,'[1]LISTADO ATM'!$A$2:$C$820,3,0)</f>
        <v>ESTE</v>
      </c>
      <c r="B24" s="4">
        <v>211</v>
      </c>
      <c r="C24" s="4" t="str">
        <f>VLOOKUP(B24,'[1]LISTADO ATM'!$A$2:$B$820,2,0)</f>
        <v xml:space="preserve">ATM Oficina La Romana I </v>
      </c>
      <c r="D24" s="20" t="s">
        <v>10</v>
      </c>
      <c r="E24" s="25">
        <v>335828115</v>
      </c>
    </row>
    <row r="25" spans="1:5" ht="18" x14ac:dyDescent="0.25">
      <c r="A25" s="8" t="str">
        <f>VLOOKUP(B25,'[1]LISTADO ATM'!$A$2:$C$820,3,0)</f>
        <v>SUR</v>
      </c>
      <c r="B25" s="4">
        <v>182</v>
      </c>
      <c r="C25" s="4" t="str">
        <f>VLOOKUP(B25,'[1]LISTADO ATM'!$A$2:$B$820,2,0)</f>
        <v xml:space="preserve">ATM Barahona Comb </v>
      </c>
      <c r="D25" s="20" t="s">
        <v>10</v>
      </c>
      <c r="E25" s="25">
        <v>335828014</v>
      </c>
    </row>
    <row r="26" spans="1:5" ht="18" x14ac:dyDescent="0.25">
      <c r="A26" s="8" t="str">
        <f>VLOOKUP(B26,'[1]LISTADO ATM'!$A$2:$C$820,3,0)</f>
        <v>SUR</v>
      </c>
      <c r="B26" s="4">
        <v>781</v>
      </c>
      <c r="C26" s="4" t="str">
        <f>VLOOKUP(B26,'[1]LISTADO ATM'!$A$2:$B$820,2,0)</f>
        <v xml:space="preserve">ATM Estación Isla Barahona </v>
      </c>
      <c r="D26" s="20" t="s">
        <v>10</v>
      </c>
      <c r="E26" s="25">
        <v>335828001</v>
      </c>
    </row>
    <row r="27" spans="1:5" ht="18" x14ac:dyDescent="0.25">
      <c r="A27" s="8" t="str">
        <f>VLOOKUP(B27,'[1]LISTADO ATM'!$A$2:$C$820,3,0)</f>
        <v>ESTE</v>
      </c>
      <c r="B27" s="4">
        <v>843</v>
      </c>
      <c r="C27" s="4" t="str">
        <f>VLOOKUP(B27,'[1]LISTADO ATM'!$A$2:$B$820,2,0)</f>
        <v xml:space="preserve">ATM Oficina Romana Centro </v>
      </c>
      <c r="D27" s="20" t="s">
        <v>10</v>
      </c>
      <c r="E27" s="25">
        <v>335828143</v>
      </c>
    </row>
    <row r="28" spans="1:5" ht="18.75" thickBot="1" x14ac:dyDescent="0.3">
      <c r="A28" s="9" t="s">
        <v>11</v>
      </c>
      <c r="B28" s="10">
        <f>COUNT(B19:B27)</f>
        <v>9</v>
      </c>
      <c r="C28" s="19"/>
      <c r="D28" s="19"/>
      <c r="E28" s="19"/>
    </row>
    <row r="29" spans="1:5" ht="15.75" thickBot="1" x14ac:dyDescent="0.3">
      <c r="E29" s="7"/>
    </row>
    <row r="30" spans="1:5" ht="18.75" thickBot="1" x14ac:dyDescent="0.3">
      <c r="A30" s="43" t="s">
        <v>19</v>
      </c>
      <c r="B30" s="44"/>
      <c r="C30" s="44"/>
      <c r="D30" s="44"/>
      <c r="E30" s="45"/>
    </row>
    <row r="31" spans="1:5" ht="18" x14ac:dyDescent="0.25">
      <c r="A31" s="2" t="s">
        <v>5</v>
      </c>
      <c r="B31" s="11" t="s">
        <v>6</v>
      </c>
      <c r="C31" s="3" t="s">
        <v>7</v>
      </c>
      <c r="D31" s="3" t="s">
        <v>8</v>
      </c>
      <c r="E31" s="11" t="s">
        <v>9</v>
      </c>
    </row>
    <row r="32" spans="1:5" ht="18" x14ac:dyDescent="0.25">
      <c r="A32" s="8" t="str">
        <f>VLOOKUP(B32,'[1]LISTADO ATM'!$A$2:$C$820,3,0)</f>
        <v>DISTRITO NACIONAL</v>
      </c>
      <c r="B32" s="4">
        <v>578</v>
      </c>
      <c r="C32" s="4" t="str">
        <f>VLOOKUP(B32,'[1]LISTADO ATM'!$A$2:$B$820,2,0)</f>
        <v xml:space="preserve">ATM Procuraduría General de la República </v>
      </c>
      <c r="D32" s="4" t="s">
        <v>13</v>
      </c>
      <c r="E32" s="25">
        <v>335827944</v>
      </c>
    </row>
    <row r="33" spans="1:5" ht="18" x14ac:dyDescent="0.25">
      <c r="A33" s="8" t="str">
        <f>VLOOKUP(B33,'[1]LISTADO ATM'!$A$2:$C$820,3,0)</f>
        <v>DISTRITO NACIONAL</v>
      </c>
      <c r="B33" s="4">
        <v>13</v>
      </c>
      <c r="C33" s="4" t="str">
        <f>VLOOKUP(B33,'[1]LISTADO ATM'!$A$2:$B$820,2,0)</f>
        <v xml:space="preserve">ATM CDEEE </v>
      </c>
      <c r="D33" s="4" t="s">
        <v>13</v>
      </c>
      <c r="E33" s="25">
        <v>335827992</v>
      </c>
    </row>
    <row r="34" spans="1:5" ht="18" x14ac:dyDescent="0.25">
      <c r="A34" s="8" t="str">
        <f>VLOOKUP(B34,'[1]LISTADO ATM'!$A$2:$C$820,3,0)</f>
        <v>DISTRITO NACIONAL</v>
      </c>
      <c r="B34" s="4">
        <v>624</v>
      </c>
      <c r="C34" s="4" t="str">
        <f>VLOOKUP(B34,'[1]LISTADO ATM'!$A$2:$B$820,2,0)</f>
        <v xml:space="preserve">ATM Policía Nacional I </v>
      </c>
      <c r="D34" s="4" t="s">
        <v>13</v>
      </c>
      <c r="E34" s="25">
        <v>335828114</v>
      </c>
    </row>
    <row r="35" spans="1:5" ht="18" x14ac:dyDescent="0.25">
      <c r="A35" s="8" t="str">
        <f>VLOOKUP(B35,'[1]LISTADO ATM'!$A$2:$C$820,3,0)</f>
        <v>DISTRITO NACIONAL</v>
      </c>
      <c r="B35" s="4">
        <v>938</v>
      </c>
      <c r="C35" s="4" t="str">
        <f>VLOOKUP(B35,'[1]LISTADO ATM'!$A$2:$B$820,2,0)</f>
        <v xml:space="preserve">ATM Autobanco Oficina Filadelfia Plaza </v>
      </c>
      <c r="D35" s="4" t="s">
        <v>13</v>
      </c>
      <c r="E35" s="25">
        <v>335827768</v>
      </c>
    </row>
    <row r="36" spans="1:5" ht="18" x14ac:dyDescent="0.25">
      <c r="A36" s="8" t="str">
        <f>VLOOKUP(B36,'[1]LISTADO ATM'!$A$2:$C$820,3,0)</f>
        <v>DISTRITO NACIONAL</v>
      </c>
      <c r="B36" s="4">
        <v>787</v>
      </c>
      <c r="C36" s="4" t="str">
        <f>VLOOKUP(B36,'[1]LISTADO ATM'!$A$2:$B$820,2,0)</f>
        <v xml:space="preserve">ATM Cafetería CTB II </v>
      </c>
      <c r="D36" s="4" t="s">
        <v>13</v>
      </c>
      <c r="E36" s="25">
        <v>335827729</v>
      </c>
    </row>
    <row r="37" spans="1:5" ht="18.75" thickBot="1" x14ac:dyDescent="0.3">
      <c r="A37" s="5" t="s">
        <v>11</v>
      </c>
      <c r="B37" s="10">
        <f>COUNT(B32:B36)</f>
        <v>5</v>
      </c>
      <c r="C37" s="19"/>
      <c r="D37" s="27"/>
      <c r="E37" s="28"/>
    </row>
    <row r="38" spans="1:5" ht="15.75" thickBot="1" x14ac:dyDescent="0.3">
      <c r="E38" s="7"/>
    </row>
    <row r="39" spans="1:5" ht="18.75" thickBot="1" x14ac:dyDescent="0.3">
      <c r="A39" s="43" t="s">
        <v>16</v>
      </c>
      <c r="B39" s="44"/>
      <c r="C39" s="44"/>
      <c r="D39" s="46"/>
      <c r="E39" s="47"/>
    </row>
    <row r="40" spans="1:5" ht="18" x14ac:dyDescent="0.25">
      <c r="A40" s="11" t="s">
        <v>5</v>
      </c>
      <c r="B40" s="11" t="s">
        <v>6</v>
      </c>
      <c r="C40" s="6" t="s">
        <v>7</v>
      </c>
      <c r="D40" s="24" t="s">
        <v>8</v>
      </c>
      <c r="E40" s="11" t="s">
        <v>9</v>
      </c>
    </row>
    <row r="41" spans="1:5" ht="18" x14ac:dyDescent="0.25">
      <c r="A41" s="4" t="str">
        <f>VLOOKUP(B41,'[1]LISTADO ATM'!$A$2:$C$820,3,0)</f>
        <v>DISTRITO NACIONAL</v>
      </c>
      <c r="B41" s="4">
        <v>686</v>
      </c>
      <c r="C41" s="4" t="str">
        <f>VLOOKUP(B41,'[1]LISTADO ATM'!$A$2:$B$820,2,0)</f>
        <v>ATM Autoservicio Oficina Máximo Gómez</v>
      </c>
      <c r="D41" s="4" t="s">
        <v>17</v>
      </c>
      <c r="E41" s="21">
        <v>335825614</v>
      </c>
    </row>
    <row r="42" spans="1:5" ht="18" x14ac:dyDescent="0.25">
      <c r="A42" s="4" t="str">
        <f>VLOOKUP(B42,'[1]LISTADO ATM'!$A$2:$C$820,3,0)</f>
        <v>DISTRITO NACIONAL</v>
      </c>
      <c r="B42" s="4">
        <v>904</v>
      </c>
      <c r="C42" s="4" t="str">
        <f>VLOOKUP(B42,'[1]LISTADO ATM'!$A$2:$B$820,2,0)</f>
        <v xml:space="preserve">ATM Oficina Multicentro La Sirena Churchill </v>
      </c>
      <c r="D42" s="4" t="s">
        <v>17</v>
      </c>
      <c r="E42" s="21">
        <v>335828104</v>
      </c>
    </row>
    <row r="43" spans="1:5" ht="18" x14ac:dyDescent="0.25">
      <c r="A43" s="4" t="str">
        <f>VLOOKUP(B43,'[1]LISTADO ATM'!$A$2:$C$820,3,0)</f>
        <v>DISTRITO NACIONAL</v>
      </c>
      <c r="B43" s="4">
        <v>527</v>
      </c>
      <c r="C43" s="4" t="str">
        <f>VLOOKUP(B43,'[1]LISTADO ATM'!$A$2:$B$820,2,0)</f>
        <v>ATM Oficina Zona Oriental II</v>
      </c>
      <c r="D43" s="4" t="s">
        <v>17</v>
      </c>
      <c r="E43" s="21">
        <v>335828080</v>
      </c>
    </row>
    <row r="44" spans="1:5" ht="18" x14ac:dyDescent="0.25">
      <c r="A44" s="4" t="str">
        <f>VLOOKUP(B44,'[1]LISTADO ATM'!$A$2:$C$820,3,0)</f>
        <v>SUR</v>
      </c>
      <c r="B44" s="4">
        <v>5</v>
      </c>
      <c r="C44" s="4" t="str">
        <f>VLOOKUP(B44,'[1]LISTADO ATM'!$A$2:$B$820,2,0)</f>
        <v>ATM Oficina Autoservicio Villa Ofelia (San Juan)</v>
      </c>
      <c r="D44" s="4" t="s">
        <v>17</v>
      </c>
      <c r="E44" s="21">
        <v>335828137</v>
      </c>
    </row>
    <row r="45" spans="1:5" ht="18" x14ac:dyDescent="0.25">
      <c r="A45" s="4" t="str">
        <f>VLOOKUP(B45,'[1]LISTADO ATM'!$A$2:$C$820,3,0)</f>
        <v>DISTRITO NACIONAL</v>
      </c>
      <c r="B45" s="4">
        <v>192</v>
      </c>
      <c r="C45" s="4" t="str">
        <f>VLOOKUP(B45,'[1]LISTADO ATM'!$A$2:$B$820,2,0)</f>
        <v xml:space="preserve">ATM Autobanco Luperón II </v>
      </c>
      <c r="D45" s="4" t="s">
        <v>18</v>
      </c>
      <c r="E45" s="21">
        <v>335826393</v>
      </c>
    </row>
    <row r="46" spans="1:5" ht="18.75" thickBot="1" x14ac:dyDescent="0.3">
      <c r="A46" s="5" t="s">
        <v>11</v>
      </c>
      <c r="B46" s="10">
        <f>COUNT(B41:B45)</f>
        <v>5</v>
      </c>
      <c r="C46" s="26"/>
      <c r="D46" s="23"/>
      <c r="E46" s="23"/>
    </row>
    <row r="47" spans="1:5" ht="15.75" thickBot="1" x14ac:dyDescent="0.3">
      <c r="E47" s="7"/>
    </row>
    <row r="48" spans="1:5" ht="18.75" thickBot="1" x14ac:dyDescent="0.3">
      <c r="A48" s="48" t="s">
        <v>12</v>
      </c>
      <c r="B48" s="49"/>
      <c r="D48" s="7"/>
      <c r="E48" s="7"/>
    </row>
    <row r="49" spans="1:5" ht="18.75" thickBot="1" x14ac:dyDescent="0.3">
      <c r="A49" s="50">
        <f>+B28+B37+B46</f>
        <v>19</v>
      </c>
      <c r="B49" s="51"/>
    </row>
    <row r="50" spans="1:5" ht="15.75" thickBot="1" x14ac:dyDescent="0.3">
      <c r="E50" s="7"/>
    </row>
    <row r="51" spans="1:5" ht="18.75" thickBot="1" x14ac:dyDescent="0.3">
      <c r="A51" s="43" t="s">
        <v>21</v>
      </c>
      <c r="B51" s="44"/>
      <c r="C51" s="44"/>
      <c r="D51" s="44"/>
      <c r="E51" s="45"/>
    </row>
    <row r="52" spans="1:5" ht="18" x14ac:dyDescent="0.25">
      <c r="A52" s="11" t="s">
        <v>5</v>
      </c>
      <c r="B52" s="11" t="s">
        <v>6</v>
      </c>
      <c r="C52" s="6" t="s">
        <v>7</v>
      </c>
      <c r="D52" s="52" t="s">
        <v>8</v>
      </c>
      <c r="E52" s="53"/>
    </row>
    <row r="53" spans="1:5" ht="18" x14ac:dyDescent="0.25">
      <c r="A53" s="4" t="str">
        <f>VLOOKUP(B53,'[1]LISTADO ATM'!$A$2:$C$820,3,0)</f>
        <v>DISTRITO NACIONAL</v>
      </c>
      <c r="B53" s="4">
        <v>152</v>
      </c>
      <c r="C53" s="4" t="str">
        <f>VLOOKUP(B53,'[1]LISTADO ATM'!$A$2:$B$820,2,0)</f>
        <v xml:space="preserve">ATM Kiosco Megacentro II </v>
      </c>
      <c r="D53" s="29" t="s">
        <v>14</v>
      </c>
      <c r="E53" s="30"/>
    </row>
    <row r="54" spans="1:5" ht="18" x14ac:dyDescent="0.25">
      <c r="A54" s="4" t="str">
        <f>VLOOKUP(B54,'[1]LISTADO ATM'!$A$2:$C$820,3,0)</f>
        <v>DISTRITO NACIONAL</v>
      </c>
      <c r="B54" s="4">
        <v>557</v>
      </c>
      <c r="C54" s="4" t="str">
        <f>VLOOKUP(B54,'[1]LISTADO ATM'!$A$2:$B$820,2,0)</f>
        <v xml:space="preserve">ATM Multicentro La Sirena Ave. Mella </v>
      </c>
      <c r="D54" s="29" t="s">
        <v>24</v>
      </c>
      <c r="E54" s="30"/>
    </row>
    <row r="55" spans="1:5" ht="18" x14ac:dyDescent="0.25">
      <c r="A55" s="4" t="str">
        <f>VLOOKUP(B55,'[1]LISTADO ATM'!$A$2:$C$820,3,0)</f>
        <v>DISTRITO NACIONAL</v>
      </c>
      <c r="B55" s="4">
        <v>812</v>
      </c>
      <c r="C55" s="4" t="str">
        <f>VLOOKUP(B55,'[1]LISTADO ATM'!$A$2:$B$820,2,0)</f>
        <v xml:space="preserve">ATM Canasta del Pueblo </v>
      </c>
      <c r="D55" s="29" t="s">
        <v>14</v>
      </c>
      <c r="E55" s="30"/>
    </row>
    <row r="56" spans="1:5" ht="18" x14ac:dyDescent="0.25">
      <c r="A56" s="4" t="str">
        <f>VLOOKUP(B56,'[1]LISTADO ATM'!$A$2:$C$820,3,0)</f>
        <v>NORTE</v>
      </c>
      <c r="B56" s="4">
        <v>749</v>
      </c>
      <c r="C56" s="4" t="str">
        <f>VLOOKUP(B56,'[1]LISTADO ATM'!$A$2:$B$820,2,0)</f>
        <v xml:space="preserve">ATM Oficina Yaque </v>
      </c>
      <c r="D56" s="29" t="s">
        <v>24</v>
      </c>
      <c r="E56" s="30"/>
    </row>
    <row r="57" spans="1:5" ht="18" x14ac:dyDescent="0.25">
      <c r="A57" s="4" t="str">
        <f>VLOOKUP(B57,'[1]LISTADO ATM'!$A$2:$C$820,3,0)</f>
        <v>DISTRITO NACIONAL</v>
      </c>
      <c r="B57" s="4">
        <v>434</v>
      </c>
      <c r="C57" s="4" t="str">
        <f>VLOOKUP(B57,'[1]LISTADO ATM'!$A$2:$B$820,2,0)</f>
        <v xml:space="preserve">ATM Generadora Hidroeléctrica Dom. (EGEHID) </v>
      </c>
      <c r="D57" s="29" t="s">
        <v>14</v>
      </c>
      <c r="E57" s="30"/>
    </row>
    <row r="58" spans="1:5" ht="18.75" thickBot="1" x14ac:dyDescent="0.3">
      <c r="A58" s="5" t="s">
        <v>11</v>
      </c>
      <c r="B58" s="10">
        <f>COUNT(B53:B57)</f>
        <v>5</v>
      </c>
      <c r="C58" s="26"/>
      <c r="D58" s="23"/>
      <c r="E58" s="23"/>
    </row>
  </sheetData>
  <mergeCells count="18">
    <mergeCell ref="A49:B49"/>
    <mergeCell ref="A51:E51"/>
    <mergeCell ref="D52:E52"/>
    <mergeCell ref="D56:E56"/>
    <mergeCell ref="D55:E55"/>
    <mergeCell ref="D57:E57"/>
    <mergeCell ref="D54:E54"/>
    <mergeCell ref="A1:E1"/>
    <mergeCell ref="A2:E2"/>
    <mergeCell ref="A7:E7"/>
    <mergeCell ref="C10:E10"/>
    <mergeCell ref="A12:E12"/>
    <mergeCell ref="C15:E15"/>
    <mergeCell ref="A17:E17"/>
    <mergeCell ref="A30:E30"/>
    <mergeCell ref="D53:E53"/>
    <mergeCell ref="A39:E39"/>
    <mergeCell ref="A48:B48"/>
  </mergeCells>
  <phoneticPr fontId="11" type="noConversion"/>
  <conditionalFormatting sqref="B28">
    <cfRule type="duplicateValues" dxfId="23" priority="113"/>
  </conditionalFormatting>
  <conditionalFormatting sqref="B15">
    <cfRule type="duplicateValues" dxfId="22" priority="112"/>
  </conditionalFormatting>
  <conditionalFormatting sqref="E54">
    <cfRule type="duplicateValues" dxfId="21" priority="109"/>
  </conditionalFormatting>
  <conditionalFormatting sqref="E55">
    <cfRule type="duplicateValues" dxfId="20" priority="102"/>
  </conditionalFormatting>
  <conditionalFormatting sqref="E56">
    <cfRule type="duplicateValues" dxfId="19" priority="82"/>
  </conditionalFormatting>
  <conditionalFormatting sqref="E56">
    <cfRule type="duplicateValues" dxfId="18" priority="81"/>
  </conditionalFormatting>
  <conditionalFormatting sqref="E57">
    <cfRule type="duplicateValues" dxfId="17" priority="59"/>
  </conditionalFormatting>
  <conditionalFormatting sqref="E57">
    <cfRule type="duplicateValues" dxfId="16" priority="58"/>
  </conditionalFormatting>
  <conditionalFormatting sqref="B14">
    <cfRule type="duplicateValues" dxfId="15" priority="682"/>
  </conditionalFormatting>
  <conditionalFormatting sqref="B12 B14">
    <cfRule type="duplicateValues" dxfId="14" priority="683"/>
  </conditionalFormatting>
  <conditionalFormatting sqref="B55:B57">
    <cfRule type="duplicateValues" dxfId="13" priority="716"/>
  </conditionalFormatting>
  <conditionalFormatting sqref="E32:E36">
    <cfRule type="duplicateValues" dxfId="12" priority="767"/>
  </conditionalFormatting>
  <conditionalFormatting sqref="B39 B41:B46">
    <cfRule type="duplicateValues" dxfId="11" priority="768"/>
  </conditionalFormatting>
  <conditionalFormatting sqref="E27">
    <cfRule type="duplicateValues" dxfId="10" priority="2"/>
  </conditionalFormatting>
  <conditionalFormatting sqref="E27">
    <cfRule type="duplicateValues" dxfId="9" priority="3"/>
  </conditionalFormatting>
  <conditionalFormatting sqref="B27">
    <cfRule type="duplicateValues" dxfId="8" priority="4"/>
  </conditionalFormatting>
  <conditionalFormatting sqref="B27">
    <cfRule type="duplicateValues" dxfId="7" priority="5"/>
  </conditionalFormatting>
  <conditionalFormatting sqref="B27">
    <cfRule type="duplicateValues" dxfId="6" priority="6"/>
  </conditionalFormatting>
  <conditionalFormatting sqref="B1:B1048576">
    <cfRule type="duplicateValues" dxfId="5" priority="1"/>
  </conditionalFormatting>
  <conditionalFormatting sqref="E1:E7 E19:E26 E37:E39 E41:E54 E58 E9:E12 E14:E17 E28:E30">
    <cfRule type="duplicateValues" dxfId="4" priority="770"/>
  </conditionalFormatting>
  <conditionalFormatting sqref="B47:B51 B29:B30 B16:B17 B11 B1:B7 B32:B38 B53:B57 B9 B19:B26">
    <cfRule type="duplicateValues" dxfId="3" priority="778"/>
  </conditionalFormatting>
  <conditionalFormatting sqref="B53:B57 B1:B7 B11:B12 B41:B51 B32:B39 B9 B14:B17 B19:B26 B28:B30">
    <cfRule type="duplicateValues" dxfId="2" priority="787"/>
  </conditionalFormatting>
  <conditionalFormatting sqref="B53:B58 B1:B7 B41:B51 B32:B39 B9:B12 B14:B17 B19:B26 B28:B30">
    <cfRule type="duplicateValues" dxfId="1" priority="796"/>
  </conditionalFormatting>
  <conditionalFormatting sqref="E58 E1:E7 E19:E26 E37:E39 E41:E53 E9:E12 E14:E17 E28:E30">
    <cfRule type="duplicateValues" dxfId="0" priority="80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2021-03-20T05:05:08Z</dcterms:modified>
</cp:coreProperties>
</file>