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5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B67" i="1"/>
  <c r="C66" i="1"/>
  <c r="A66" i="1"/>
  <c r="C65" i="1"/>
  <c r="A65" i="1"/>
  <c r="B61" i="1"/>
  <c r="C60" i="1"/>
  <c r="A60" i="1"/>
  <c r="C59" i="1"/>
  <c r="A59" i="1"/>
  <c r="B55" i="1"/>
  <c r="C54" i="1"/>
  <c r="A54" i="1"/>
  <c r="C53" i="1"/>
  <c r="A53" i="1"/>
  <c r="C52" i="1"/>
  <c r="A52" i="1"/>
  <c r="C51" i="1"/>
  <c r="A51" i="1"/>
  <c r="C50" i="1"/>
  <c r="A50" i="1"/>
  <c r="C49" i="1"/>
  <c r="A49" i="1"/>
  <c r="B45" i="1"/>
  <c r="C44" i="1"/>
  <c r="A44" i="1"/>
  <c r="C43" i="1"/>
  <c r="A43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A70" i="1" l="1"/>
</calcChain>
</file>

<file path=xl/sharedStrings.xml><?xml version="1.0" encoding="utf-8"?>
<sst xmlns="http://schemas.openxmlformats.org/spreadsheetml/2006/main" count="95" uniqueCount="24">
  <si>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</si>
  <si>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</si>
  <si>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</si>
  <si>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</si>
  <si>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</si>
  <si>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</si>
  <si>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</si>
  <si>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</si>
  <si>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</si>
  <si>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</si>
  <si>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</si>
  <si>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</si>
  <si>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</si>
  <si>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</si>
  <si>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</si>
  <si>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</si>
  <si>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</si>
  <si>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</si>
  <si>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</si>
  <si>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2 Gavetas Vacias + 1 Fallando</t>
  </si>
  <si>
    <t>Abatecido</t>
  </si>
  <si>
    <t>Solucionado</t>
  </si>
  <si>
    <t xml:space="preserve">Gaveta de Rechazos Llena </t>
  </si>
  <si>
    <t>3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</si>
</sst>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027" cy="62813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zoomScale="80" zoomScaleNormal="80" workbookViewId="0">
      <selection sqref="A1:E81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x14ac:dyDescent="0.25">
      <c r="A1" s="35" t="s">
        <v>1</v>
      </c>
      <c r="B1" s="36"/>
      <c r="C1" s="36"/>
      <c r="D1" s="36"/>
      <c r="E1" s="37"/>
    </row>
    <row r="2" spans="1:5" ht="25.5" x14ac:dyDescent="0.25">
      <c r="A2" s="38" t="s">
        <v>0</v>
      </c>
      <c r="B2" s="39"/>
      <c r="C2" s="39"/>
      <c r="D2" s="39"/>
      <c r="E2" s="40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44280.25</v>
      </c>
      <c r="C4" s="1"/>
      <c r="D4" s="1"/>
      <c r="E4" s="16"/>
    </row>
    <row r="5" spans="1:5" ht="18.75" thickBot="1" x14ac:dyDescent="0.3">
      <c r="A5" s="12" t="s">
        <v>3</v>
      </c>
      <c r="B5" s="14">
        <v>44280.708333333336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41" t="s">
        <v>4</v>
      </c>
      <c r="B7" s="42"/>
      <c r="C7" s="42"/>
      <c r="D7" s="42"/>
      <c r="E7" s="43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27" t="str">
        <f>VLOOKUP(B9,'[1]LISTADO ATM'!$A$2:$C$822,3,0)</f>
        <v>NORTE</v>
      </c>
      <c r="B9" s="4">
        <v>157</v>
      </c>
      <c r="C9" s="4" t="str">
        <f>VLOOKUP(B9,'[1]LISTADO ATM'!$A$2:$B$822,2,0)</f>
        <v xml:space="preserve">ATM Oficina Samaná </v>
      </c>
      <c r="D9" s="22" t="s">
        <v>20</v>
      </c>
      <c r="E9" s="25">
        <v>335833123</v>
      </c>
    </row>
    <row r="10" spans="1:5" ht="18" x14ac:dyDescent="0.25">
      <c r="A10" s="27" t="str">
        <f>VLOOKUP(B10,'[1]LISTADO ATM'!$A$2:$C$822,3,0)</f>
        <v>DISTRITO NACIONAL</v>
      </c>
      <c r="B10" s="4">
        <v>793</v>
      </c>
      <c r="C10" s="4" t="str">
        <f>VLOOKUP(B10,'[1]LISTADO ATM'!$A$2:$B$822,2,0)</f>
        <v xml:space="preserve">ATM Centro de Caja Agora Mall </v>
      </c>
      <c r="D10" s="22" t="s">
        <v>20</v>
      </c>
      <c r="E10" s="25">
        <v>335833072</v>
      </c>
    </row>
    <row r="11" spans="1:5" ht="18" x14ac:dyDescent="0.25">
      <c r="A11" s="27" t="str">
        <f>VLOOKUP(B11,'[1]LISTADO ATM'!$A$2:$C$822,3,0)</f>
        <v>DISTRITO NACIONAL</v>
      </c>
      <c r="B11" s="4">
        <v>272</v>
      </c>
      <c r="C11" s="4" t="str">
        <f>VLOOKUP(B11,'[1]LISTADO ATM'!$A$2:$B$822,2,0)</f>
        <v xml:space="preserve">ATM Cámara de Diputados </v>
      </c>
      <c r="D11" s="22" t="s">
        <v>20</v>
      </c>
      <c r="E11" s="25">
        <v>335832927</v>
      </c>
    </row>
    <row r="12" spans="1:5" ht="18" x14ac:dyDescent="0.25">
      <c r="A12" s="27" t="str">
        <f>VLOOKUP(B12,'[1]LISTADO ATM'!$A$2:$C$822,3,0)</f>
        <v>NORTE</v>
      </c>
      <c r="B12" s="4">
        <v>990</v>
      </c>
      <c r="C12" s="4" t="str">
        <f>VLOOKUP(B12,'[1]LISTADO ATM'!$A$2:$B$822,2,0)</f>
        <v xml:space="preserve">ATM Autoservicio Bonao II </v>
      </c>
      <c r="D12" s="22" t="s">
        <v>20</v>
      </c>
      <c r="E12" s="25">
        <v>335833132</v>
      </c>
    </row>
    <row r="13" spans="1:5" ht="18" x14ac:dyDescent="0.25">
      <c r="A13" s="27" t="str">
        <f>VLOOKUP(B13,'[1]LISTADO ATM'!$A$2:$C$822,3,0)</f>
        <v>ESTE</v>
      </c>
      <c r="B13" s="4">
        <v>824</v>
      </c>
      <c r="C13" s="4" t="str">
        <f>VLOOKUP(B13,'[1]LISTADO ATM'!$A$2:$B$822,2,0)</f>
        <v xml:space="preserve">ATM Multiplaza (Higuey) </v>
      </c>
      <c r="D13" s="22" t="s">
        <v>20</v>
      </c>
      <c r="E13" s="25">
        <v>335832838</v>
      </c>
    </row>
    <row r="14" spans="1:5" ht="18" x14ac:dyDescent="0.25">
      <c r="A14" s="27" t="str">
        <f>VLOOKUP(B14,'[1]LISTADO ATM'!$A$2:$C$822,3,0)</f>
        <v>SUR</v>
      </c>
      <c r="B14" s="4">
        <v>615</v>
      </c>
      <c r="C14" s="4" t="str">
        <f>VLOOKUP(B14,'[1]LISTADO ATM'!$A$2:$B$822,2,0)</f>
        <v xml:space="preserve">ATM Estación Sunix Cabral (Barahona) </v>
      </c>
      <c r="D14" s="22" t="s">
        <v>20</v>
      </c>
      <c r="E14" s="25">
        <v>335832487</v>
      </c>
    </row>
    <row r="15" spans="1:5" ht="18" x14ac:dyDescent="0.25">
      <c r="A15" s="27" t="str">
        <f>VLOOKUP(B15,'[1]LISTADO ATM'!$A$2:$C$822,3,0)</f>
        <v>DISTRITO NACIONAL</v>
      </c>
      <c r="B15" s="4">
        <v>717</v>
      </c>
      <c r="C15" s="4" t="str">
        <f>VLOOKUP(B15,'[1]LISTADO ATM'!$A$2:$B$822,2,0)</f>
        <v xml:space="preserve">ATM Oficina Los Alcarrizos </v>
      </c>
      <c r="D15" s="22" t="s">
        <v>20</v>
      </c>
      <c r="E15" s="25">
        <v>335833066</v>
      </c>
    </row>
    <row r="16" spans="1:5" ht="18" x14ac:dyDescent="0.25">
      <c r="A16" s="27" t="str">
        <f>VLOOKUP(B16,'[1]LISTADO ATM'!$A$2:$C$822,3,0)</f>
        <v>DISTRITO NACIONAL</v>
      </c>
      <c r="B16" s="4">
        <v>338</v>
      </c>
      <c r="C16" s="4" t="str">
        <f>VLOOKUP(B16,'[1]LISTADO ATM'!$A$2:$B$822,2,0)</f>
        <v>ATM S/M Aprezio Pantoja</v>
      </c>
      <c r="D16" s="22" t="s">
        <v>20</v>
      </c>
      <c r="E16" s="25">
        <v>335833438</v>
      </c>
    </row>
    <row r="17" spans="1:5" ht="18" x14ac:dyDescent="0.25">
      <c r="A17" s="27" t="str">
        <f>VLOOKUP(B17,'[1]LISTADO ATM'!$A$2:$C$822,3,0)</f>
        <v>ESTE</v>
      </c>
      <c r="B17" s="4">
        <v>480</v>
      </c>
      <c r="C17" s="4" t="str">
        <f>VLOOKUP(B17,'[1]LISTADO ATM'!$A$2:$B$822,2,0)</f>
        <v>ATM UNP Farmaconal Higuey</v>
      </c>
      <c r="D17" s="22" t="s">
        <v>20</v>
      </c>
      <c r="E17" s="25">
        <v>335833143</v>
      </c>
    </row>
    <row r="18" spans="1:5" ht="18" x14ac:dyDescent="0.25">
      <c r="A18" s="27" t="str">
        <f>VLOOKUP(B18,'[1]LISTADO ATM'!$A$2:$C$822,3,0)</f>
        <v>DISTRITO NACIONAL</v>
      </c>
      <c r="B18" s="4">
        <v>949</v>
      </c>
      <c r="C18" s="4" t="str">
        <f>VLOOKUP(B18,'[1]LISTADO ATM'!$A$2:$B$822,2,0)</f>
        <v xml:space="preserve">ATM S/M Bravo San Isidro Coral Mall </v>
      </c>
      <c r="D18" s="22" t="s">
        <v>20</v>
      </c>
      <c r="E18" s="25">
        <v>335833121</v>
      </c>
    </row>
    <row r="19" spans="1:5" ht="18" x14ac:dyDescent="0.25">
      <c r="A19" s="27" t="str">
        <f>VLOOKUP(B19,'[1]LISTADO ATM'!$A$2:$C$822,3,0)</f>
        <v>DISTRITO NACIONAL</v>
      </c>
      <c r="B19" s="4">
        <v>697</v>
      </c>
      <c r="C19" s="4" t="str">
        <f>VLOOKUP(B19,'[1]LISTADO ATM'!$A$2:$B$822,2,0)</f>
        <v>ATM Hipermercado Olé Ciudad Juan Bosch</v>
      </c>
      <c r="D19" s="22" t="s">
        <v>20</v>
      </c>
      <c r="E19" s="25">
        <v>335833067</v>
      </c>
    </row>
    <row r="20" spans="1:5" ht="18" x14ac:dyDescent="0.25">
      <c r="A20" s="27" t="str">
        <f>VLOOKUP(B20,'[1]LISTADO ATM'!$A$2:$C$822,3,0)</f>
        <v>DISTRITO NACIONAL</v>
      </c>
      <c r="B20" s="4">
        <v>183</v>
      </c>
      <c r="C20" s="4" t="str">
        <f>VLOOKUP(B20,'[1]LISTADO ATM'!$A$2:$B$822,2,0)</f>
        <v>ATM Estación Nativa Km. 22 Aut. Duarte.</v>
      </c>
      <c r="D20" s="22" t="s">
        <v>20</v>
      </c>
      <c r="E20" s="25">
        <v>335833065</v>
      </c>
    </row>
    <row r="21" spans="1:5" ht="18" x14ac:dyDescent="0.25">
      <c r="A21" s="27" t="str">
        <f>VLOOKUP(B21,'[1]LISTADO ATM'!$A$2:$C$822,3,0)</f>
        <v>SUR</v>
      </c>
      <c r="B21" s="4">
        <v>512</v>
      </c>
      <c r="C21" s="4" t="str">
        <f>VLOOKUP(B21,'[1]LISTADO ATM'!$A$2:$B$822,2,0)</f>
        <v>ATM Plaza Jesús Ferreira</v>
      </c>
      <c r="D21" s="22" t="s">
        <v>20</v>
      </c>
      <c r="E21" s="25">
        <v>335833020</v>
      </c>
    </row>
    <row r="22" spans="1:5" ht="18" x14ac:dyDescent="0.25">
      <c r="A22" s="27" t="str">
        <f>VLOOKUP(B22,'[1]LISTADO ATM'!$A$2:$C$822,3,0)</f>
        <v>DISTRITO NACIONAL</v>
      </c>
      <c r="B22" s="4">
        <v>583</v>
      </c>
      <c r="C22" s="4" t="str">
        <f>VLOOKUP(B22,'[1]LISTADO ATM'!$A$2:$B$822,2,0)</f>
        <v xml:space="preserve">ATM Ministerio Fuerzas Armadas I </v>
      </c>
      <c r="D22" s="22" t="s">
        <v>20</v>
      </c>
      <c r="E22" s="25">
        <v>335831738</v>
      </c>
    </row>
    <row r="23" spans="1:5" ht="18" x14ac:dyDescent="0.25">
      <c r="A23" s="27" t="str">
        <f>VLOOKUP(B23,'[1]LISTADO ATM'!$A$2:$C$822,3,0)</f>
        <v>SUR</v>
      </c>
      <c r="B23" s="4">
        <v>677</v>
      </c>
      <c r="C23" s="4" t="str">
        <f>VLOOKUP(B23,'[1]LISTADO ATM'!$A$2:$B$822,2,0)</f>
        <v>ATM PBG Villa Jaragua</v>
      </c>
      <c r="D23" s="22" t="s">
        <v>20</v>
      </c>
      <c r="E23" s="25">
        <v>335831744</v>
      </c>
    </row>
    <row r="24" spans="1:5" ht="18" x14ac:dyDescent="0.25">
      <c r="A24" s="27" t="str">
        <f>VLOOKUP(B24,'[1]LISTADO ATM'!$A$2:$C$822,3,0)</f>
        <v>DISTRITO NACIONAL</v>
      </c>
      <c r="B24" s="4">
        <v>562</v>
      </c>
      <c r="C24" s="4" t="str">
        <f>VLOOKUP(B24,'[1]LISTADO ATM'!$A$2:$B$822,2,0)</f>
        <v xml:space="preserve">ATM S/M Jumbo Carretera Mella </v>
      </c>
      <c r="D24" s="22" t="s">
        <v>20</v>
      </c>
      <c r="E24" s="25">
        <v>335833064</v>
      </c>
    </row>
    <row r="25" spans="1:5" ht="18" x14ac:dyDescent="0.25">
      <c r="A25" s="27" t="str">
        <f>VLOOKUP(B25,'[1]LISTADO ATM'!$A$2:$C$822,3,0)</f>
        <v>SUR</v>
      </c>
      <c r="B25" s="4">
        <v>311</v>
      </c>
      <c r="C25" s="4" t="str">
        <f>VLOOKUP(B25,'[1]LISTADO ATM'!$A$2:$B$822,2,0)</f>
        <v>ATM Plaza Eroski</v>
      </c>
      <c r="D25" s="22" t="s">
        <v>20</v>
      </c>
      <c r="E25" s="28">
        <v>335831734</v>
      </c>
    </row>
    <row r="26" spans="1:5" ht="18" x14ac:dyDescent="0.25">
      <c r="A26" s="27" t="str">
        <f>VLOOKUP(B26,'[1]LISTADO ATM'!$A$2:$C$822,3,0)</f>
        <v>SUR</v>
      </c>
      <c r="B26" s="4">
        <v>403</v>
      </c>
      <c r="C26" s="4" t="str">
        <f>VLOOKUP(B26,'[1]LISTADO ATM'!$A$2:$B$822,2,0)</f>
        <v xml:space="preserve">ATM Oficina Vicente Noble </v>
      </c>
      <c r="D26" s="22" t="s">
        <v>20</v>
      </c>
      <c r="E26" s="28">
        <v>335832901</v>
      </c>
    </row>
    <row r="27" spans="1:5" ht="18" x14ac:dyDescent="0.25">
      <c r="A27" s="27" t="str">
        <f>VLOOKUP(B27,'[1]LISTADO ATM'!$A$2:$C$822,3,0)</f>
        <v>ESTE</v>
      </c>
      <c r="B27" s="4">
        <v>776</v>
      </c>
      <c r="C27" s="4" t="str">
        <f>VLOOKUP(B27,'[1]LISTADO ATM'!$A$2:$B$822,2,0)</f>
        <v xml:space="preserve">ATM Oficina Monte Plata </v>
      </c>
      <c r="D27" s="22" t="s">
        <v>20</v>
      </c>
      <c r="E27" s="28">
        <v>335833069</v>
      </c>
    </row>
    <row r="28" spans="1:5" ht="18" x14ac:dyDescent="0.25">
      <c r="A28" s="27" t="str">
        <f>VLOOKUP(B28,'[1]LISTADO ATM'!$A$2:$C$822,3,0)</f>
        <v>DISTRITO NACIONAL</v>
      </c>
      <c r="B28" s="4">
        <v>567</v>
      </c>
      <c r="C28" s="4" t="str">
        <f>VLOOKUP(B28,'[1]LISTADO ATM'!$A$2:$B$822,2,0)</f>
        <v xml:space="preserve">ATM Oficina Máximo Gómez </v>
      </c>
      <c r="D28" s="22" t="s">
        <v>20</v>
      </c>
      <c r="E28" s="25">
        <v>335832709</v>
      </c>
    </row>
    <row r="29" spans="1:5" ht="18" x14ac:dyDescent="0.25">
      <c r="A29" s="27" t="str">
        <f>VLOOKUP(B29,'[1]LISTADO ATM'!$A$2:$C$822,3,0)</f>
        <v>DISTRITO NACIONAL</v>
      </c>
      <c r="B29" s="4">
        <v>678</v>
      </c>
      <c r="C29" s="4" t="str">
        <f>VLOOKUP(B29,'[1]LISTADO ATM'!$A$2:$B$822,2,0)</f>
        <v>ATM Eco Petroleo San Isidro</v>
      </c>
      <c r="D29" s="22" t="s">
        <v>20</v>
      </c>
      <c r="E29" s="25">
        <v>335832890</v>
      </c>
    </row>
    <row r="30" spans="1:5" ht="18" x14ac:dyDescent="0.25">
      <c r="A30" s="27" t="str">
        <f>VLOOKUP(B30,'[1]LISTADO ATM'!$A$2:$C$822,3,0)</f>
        <v>SUR</v>
      </c>
      <c r="B30" s="4">
        <v>537</v>
      </c>
      <c r="C30" s="4" t="str">
        <f>VLOOKUP(B30,'[1]LISTADO ATM'!$A$2:$B$822,2,0)</f>
        <v xml:space="preserve">ATM Estación Texaco Enriquillo (Barahona) </v>
      </c>
      <c r="D30" s="22" t="s">
        <v>20</v>
      </c>
      <c r="E30" s="25">
        <v>335831129</v>
      </c>
    </row>
    <row r="31" spans="1:5" ht="18" x14ac:dyDescent="0.25">
      <c r="A31" s="27" t="str">
        <f>VLOOKUP(B31,'[1]LISTADO ATM'!$A$2:$C$822,3,0)</f>
        <v>DISTRITO NACIONAL</v>
      </c>
      <c r="B31" s="4">
        <v>580</v>
      </c>
      <c r="C31" s="4" t="str">
        <f>VLOOKUP(B31,'[1]LISTADO ATM'!$A$2:$B$822,2,0)</f>
        <v xml:space="preserve">ATM Edificio Propagas </v>
      </c>
      <c r="D31" s="22" t="s">
        <v>20</v>
      </c>
      <c r="E31" s="21">
        <v>335833068</v>
      </c>
    </row>
    <row r="32" spans="1:5" ht="18" x14ac:dyDescent="0.25">
      <c r="A32" s="27" t="str">
        <f>VLOOKUP(B32,'[1]LISTADO ATM'!$A$2:$C$822,3,0)</f>
        <v>DISTRITO NACIONAL</v>
      </c>
      <c r="B32" s="4">
        <v>578</v>
      </c>
      <c r="C32" s="4" t="str">
        <f>VLOOKUP(B32,'[1]LISTADO ATM'!$A$2:$B$822,2,0)</f>
        <v xml:space="preserve">ATM Procuraduría General de la República </v>
      </c>
      <c r="D32" s="22" t="s">
        <v>20</v>
      </c>
      <c r="E32" s="21">
        <v>335831743</v>
      </c>
    </row>
    <row r="33" spans="1:5" ht="18" x14ac:dyDescent="0.25">
      <c r="A33" s="27" t="str">
        <f>VLOOKUP(B33,'[1]LISTADO ATM'!$A$2:$C$822,3,0)</f>
        <v>DISTRITO NACIONAL</v>
      </c>
      <c r="B33" s="4">
        <v>125</v>
      </c>
      <c r="C33" s="4" t="str">
        <f>VLOOKUP(B33,'[1]LISTADO ATM'!$A$2:$B$822,2,0)</f>
        <v xml:space="preserve">ATM Dirección General de Aduanas II </v>
      </c>
      <c r="D33" s="22" t="s">
        <v>20</v>
      </c>
      <c r="E33" s="28">
        <v>335832525</v>
      </c>
    </row>
    <row r="34" spans="1:5" ht="18" x14ac:dyDescent="0.25">
      <c r="A34" s="27" t="str">
        <f>VLOOKUP(B34,'[1]LISTADO ATM'!$A$2:$C$822,3,0)</f>
        <v>DISTRITO NACIONAL</v>
      </c>
      <c r="B34" s="4">
        <v>415</v>
      </c>
      <c r="C34" s="4" t="str">
        <f>VLOOKUP(B34,'[1]LISTADO ATM'!$A$2:$B$822,2,0)</f>
        <v xml:space="preserve">ATM Autobanco San Martín I </v>
      </c>
      <c r="D34" s="22" t="s">
        <v>20</v>
      </c>
      <c r="E34" s="21">
        <v>335832893</v>
      </c>
    </row>
    <row r="35" spans="1:5" ht="18" x14ac:dyDescent="0.25">
      <c r="A35" s="27" t="str">
        <f>VLOOKUP(B35,'[1]LISTADO ATM'!$A$2:$C$822,3,0)</f>
        <v>DISTRITO NACIONAL</v>
      </c>
      <c r="B35" s="4">
        <v>931</v>
      </c>
      <c r="C35" s="4" t="str">
        <f>VLOOKUP(B35,'[1]LISTADO ATM'!$A$2:$B$822,2,0)</f>
        <v xml:space="preserve">ATM Autobanco Luperón I </v>
      </c>
      <c r="D35" s="22" t="s">
        <v>20</v>
      </c>
      <c r="E35" s="28">
        <v>335832923</v>
      </c>
    </row>
    <row r="36" spans="1:5" ht="18" x14ac:dyDescent="0.25">
      <c r="A36" s="27" t="str">
        <f>VLOOKUP(B36,'[1]LISTADO ATM'!$A$2:$C$822,3,0)</f>
        <v>ESTE</v>
      </c>
      <c r="B36" s="4">
        <v>429</v>
      </c>
      <c r="C36" s="4" t="str">
        <f>VLOOKUP(B36,'[1]LISTADO ATM'!$A$2:$B$822,2,0)</f>
        <v xml:space="preserve">ATM Oficina Jumbo La Romana </v>
      </c>
      <c r="D36" s="22" t="s">
        <v>20</v>
      </c>
      <c r="E36" s="28">
        <v>335832247</v>
      </c>
    </row>
    <row r="37" spans="1:5" ht="18" x14ac:dyDescent="0.25">
      <c r="A37" s="27" t="str">
        <f>VLOOKUP(B37,'[1]LISTADO ATM'!$A$2:$C$822,3,0)</f>
        <v>DISTRITO NACIONAL</v>
      </c>
      <c r="B37" s="4">
        <v>494</v>
      </c>
      <c r="C37" s="4" t="str">
        <f>VLOOKUP(B37,'[1]LISTADO ATM'!$A$2:$B$822,2,0)</f>
        <v xml:space="preserve">ATM Oficina Blue Mall </v>
      </c>
      <c r="D37" s="22" t="s">
        <v>20</v>
      </c>
      <c r="E37" s="28">
        <v>335832916</v>
      </c>
    </row>
    <row r="38" spans="1:5" ht="18" x14ac:dyDescent="0.25">
      <c r="A38" s="27" t="str">
        <f>VLOOKUP(B38,'[1]LISTADO ATM'!$A$2:$C$822,3,0)</f>
        <v>DISTRITO NACIONAL</v>
      </c>
      <c r="B38" s="4">
        <v>486</v>
      </c>
      <c r="C38" s="4" t="str">
        <f>VLOOKUP(B38,'[1]LISTADO ATM'!$A$2:$B$822,2,0)</f>
        <v xml:space="preserve">ATM Olé La Caleta </v>
      </c>
      <c r="D38" s="22" t="s">
        <v>20</v>
      </c>
      <c r="E38" s="28">
        <v>335832936</v>
      </c>
    </row>
    <row r="39" spans="1:5" ht="18.75" thickBot="1" x14ac:dyDescent="0.3">
      <c r="A39" s="5" t="s">
        <v>11</v>
      </c>
      <c r="B39" s="10">
        <f>COUNT(B9:B38)</f>
        <v>30</v>
      </c>
      <c r="C39" s="49"/>
      <c r="D39" s="50"/>
      <c r="E39" s="51"/>
    </row>
    <row r="40" spans="1:5" x14ac:dyDescent="0.25">
      <c r="E40" s="7"/>
    </row>
    <row r="41" spans="1:5" ht="18" x14ac:dyDescent="0.25">
      <c r="A41" s="41" t="s">
        <v>18</v>
      </c>
      <c r="B41" s="42"/>
      <c r="C41" s="42"/>
      <c r="D41" s="42"/>
      <c r="E41" s="43"/>
    </row>
    <row r="42" spans="1:5" ht="18" x14ac:dyDescent="0.25">
      <c r="A42" s="2" t="s">
        <v>5</v>
      </c>
      <c r="B42" s="2" t="s">
        <v>6</v>
      </c>
      <c r="C42" s="2" t="s">
        <v>7</v>
      </c>
      <c r="D42" s="17" t="s">
        <v>8</v>
      </c>
      <c r="E42" s="11" t="s">
        <v>9</v>
      </c>
    </row>
    <row r="43" spans="1:5" ht="18" x14ac:dyDescent="0.25">
      <c r="A43" s="8" t="str">
        <f>VLOOKUP(B43,'[1]LISTADO ATM'!$A$2:$C$822,3,0)</f>
        <v>DISTRITO NACIONAL</v>
      </c>
      <c r="B43" s="4">
        <v>516</v>
      </c>
      <c r="C43" s="4" t="str">
        <f>VLOOKUP(B43,'[1]LISTADO ATM'!$A$2:$B$822,2,0)</f>
        <v xml:space="preserve">ATM Oficina Gascue </v>
      </c>
      <c r="D43" s="22" t="s">
        <v>21</v>
      </c>
      <c r="E43" s="21">
        <v>335833093</v>
      </c>
    </row>
    <row r="44" spans="1:5" ht="18" x14ac:dyDescent="0.25">
      <c r="A44" s="8" t="str">
        <f>VLOOKUP(B44,'[1]LISTADO ATM'!$A$2:$C$822,3,0)</f>
        <v>NORTE</v>
      </c>
      <c r="B44" s="4">
        <v>291</v>
      </c>
      <c r="C44" s="4" t="str">
        <f>VLOOKUP(B44,'[1]LISTADO ATM'!$A$2:$B$822,2,0)</f>
        <v xml:space="preserve">ATM S/M Jumbo Las Colinas </v>
      </c>
      <c r="D44" s="22" t="s">
        <v>21</v>
      </c>
      <c r="E44" s="29">
        <v>335831602</v>
      </c>
    </row>
    <row r="45" spans="1:5" ht="18.75" thickBot="1" x14ac:dyDescent="0.3">
      <c r="A45" s="5" t="s">
        <v>11</v>
      </c>
      <c r="B45" s="10">
        <f>COUNT(B43:B44)</f>
        <v>2</v>
      </c>
      <c r="C45" s="52"/>
      <c r="D45" s="53"/>
      <c r="E45" s="54"/>
    </row>
    <row r="46" spans="1:5" ht="15.75" thickBot="1" x14ac:dyDescent="0.3">
      <c r="E46" s="7"/>
    </row>
    <row r="47" spans="1:5" ht="18.75" thickBot="1" x14ac:dyDescent="0.3">
      <c r="A47" s="55" t="s">
        <v>16</v>
      </c>
      <c r="B47" s="56"/>
      <c r="C47" s="56"/>
      <c r="D47" s="56"/>
      <c r="E47" s="57"/>
    </row>
    <row r="48" spans="1:5" ht="18" x14ac:dyDescent="0.25">
      <c r="A48" s="2" t="s">
        <v>5</v>
      </c>
      <c r="B48" s="11" t="s">
        <v>6</v>
      </c>
      <c r="C48" s="3" t="s">
        <v>7</v>
      </c>
      <c r="D48" s="3" t="s">
        <v>8</v>
      </c>
      <c r="E48" s="17" t="s">
        <v>9</v>
      </c>
    </row>
    <row r="49" spans="1:5" ht="18" x14ac:dyDescent="0.25">
      <c r="A49" s="8" t="str">
        <f>VLOOKUP(B49,'[1]LISTADO ATM'!$A$2:$C$822,3,0)</f>
        <v>DISTRITO NACIONAL</v>
      </c>
      <c r="B49" s="4">
        <v>914</v>
      </c>
      <c r="C49" s="4" t="str">
        <f>VLOOKUP(B49,'[1]LISTADO ATM'!$A$2:$B$822,2,0)</f>
        <v xml:space="preserve">ATM Clínica Abreu </v>
      </c>
      <c r="D49" s="20" t="s">
        <v>10</v>
      </c>
      <c r="E49" s="25">
        <v>335833134</v>
      </c>
    </row>
    <row r="50" spans="1:5" ht="18" x14ac:dyDescent="0.25">
      <c r="A50" s="8" t="str">
        <f>VLOOKUP(B50,'[1]LISTADO ATM'!$A$2:$C$822,3,0)</f>
        <v>DISTRITO NACIONAL</v>
      </c>
      <c r="B50" s="4">
        <v>813</v>
      </c>
      <c r="C50" s="4" t="str">
        <f>VLOOKUP(B50,'[1]LISTADO ATM'!$A$2:$B$822,2,0)</f>
        <v>ATM Occidental Mall</v>
      </c>
      <c r="D50" s="20" t="s">
        <v>10</v>
      </c>
      <c r="E50" s="25">
        <v>335834449</v>
      </c>
    </row>
    <row r="51" spans="1:5" ht="18" x14ac:dyDescent="0.25">
      <c r="A51" s="8" t="str">
        <f>VLOOKUP(B51,'[1]LISTADO ATM'!$A$2:$C$822,3,0)</f>
        <v>NORTE</v>
      </c>
      <c r="B51" s="4">
        <v>878</v>
      </c>
      <c r="C51" s="4" t="str">
        <f>VLOOKUP(B51,'[1]LISTADO ATM'!$A$2:$B$822,2,0)</f>
        <v>ATM UNP Cabral Y Baez</v>
      </c>
      <c r="D51" s="20" t="s">
        <v>10</v>
      </c>
      <c r="E51" s="25">
        <v>335834455</v>
      </c>
    </row>
    <row r="52" spans="1:5" ht="18" x14ac:dyDescent="0.25">
      <c r="A52" s="8" t="str">
        <f>VLOOKUP(B52,'[1]LISTADO ATM'!$A$2:$C$822,3,0)</f>
        <v>SUR</v>
      </c>
      <c r="B52" s="4">
        <v>781</v>
      </c>
      <c r="C52" s="4" t="str">
        <f>VLOOKUP(B52,'[1]LISTADO ATM'!$A$2:$B$822,2,0)</f>
        <v xml:space="preserve">ATM Estación Isla Barahona </v>
      </c>
      <c r="D52" s="20" t="s">
        <v>10</v>
      </c>
      <c r="E52" s="25">
        <v>335834457</v>
      </c>
    </row>
    <row r="53" spans="1:5" ht="18" x14ac:dyDescent="0.25">
      <c r="A53" s="8" t="str">
        <f>VLOOKUP(B53,'[1]LISTADO ATM'!$A$2:$C$822,3,0)</f>
        <v>DISTRITO NACIONAL</v>
      </c>
      <c r="B53" s="4">
        <v>32</v>
      </c>
      <c r="C53" s="4" t="str">
        <f>VLOOKUP(B53,'[1]LISTADO ATM'!$A$2:$B$822,2,0)</f>
        <v xml:space="preserve">ATM Oficina San Martín II </v>
      </c>
      <c r="D53" s="20" t="s">
        <v>10</v>
      </c>
      <c r="E53" s="25">
        <v>335834466</v>
      </c>
    </row>
    <row r="54" spans="1:5" ht="18" x14ac:dyDescent="0.25">
      <c r="A54" s="8" t="str">
        <f>VLOOKUP(B54,'[1]LISTADO ATM'!$A$2:$C$822,3,0)</f>
        <v>DISTRITO NACIONAL</v>
      </c>
      <c r="B54" s="4">
        <v>238</v>
      </c>
      <c r="C54" s="4" t="str">
        <f>VLOOKUP(B54,'[1]LISTADO ATM'!$A$2:$B$822,2,0)</f>
        <v xml:space="preserve">ATM Multicentro La Sirena Charles de Gaulle </v>
      </c>
      <c r="D54" s="20" t="s">
        <v>10</v>
      </c>
      <c r="E54" s="25">
        <v>335833429</v>
      </c>
    </row>
    <row r="55" spans="1:5" ht="18.75" thickBot="1" x14ac:dyDescent="0.3">
      <c r="A55" s="9" t="s">
        <v>11</v>
      </c>
      <c r="B55" s="10">
        <f>COUNT(B49:B54)</f>
        <v>6</v>
      </c>
      <c r="C55" s="19"/>
      <c r="D55" s="19"/>
      <c r="E55" s="19"/>
    </row>
    <row r="56" spans="1:5" ht="15.75" thickBot="1" x14ac:dyDescent="0.3">
      <c r="E56" s="7"/>
    </row>
    <row r="57" spans="1:5" ht="18.75" thickBot="1" x14ac:dyDescent="0.3">
      <c r="A57" s="55" t="s">
        <v>15</v>
      </c>
      <c r="B57" s="56"/>
      <c r="C57" s="56"/>
      <c r="D57" s="56"/>
      <c r="E57" s="57"/>
    </row>
    <row r="58" spans="1:5" ht="18" x14ac:dyDescent="0.25">
      <c r="A58" s="2" t="s">
        <v>5</v>
      </c>
      <c r="B58" s="11" t="s">
        <v>6</v>
      </c>
      <c r="C58" s="3" t="s">
        <v>7</v>
      </c>
      <c r="D58" s="3" t="s">
        <v>8</v>
      </c>
      <c r="E58" s="11" t="s">
        <v>9</v>
      </c>
    </row>
    <row r="59" spans="1:5" ht="18" x14ac:dyDescent="0.25">
      <c r="A59" s="27" t="str">
        <f>VLOOKUP(B59,'[1]LISTADO ATM'!$A$2:$C$822,3,0)</f>
        <v>DISTRITO NACIONAL</v>
      </c>
      <c r="B59" s="4">
        <v>976</v>
      </c>
      <c r="C59" s="4" t="str">
        <f>VLOOKUP(B59,'[1]LISTADO ATM'!$A$2:$B$822,2,0)</f>
        <v xml:space="preserve">ATM Oficina Diamond Plaza I </v>
      </c>
      <c r="D59" s="26" t="s">
        <v>13</v>
      </c>
      <c r="E59" s="25">
        <v>335834460</v>
      </c>
    </row>
    <row r="60" spans="1:5" ht="18" x14ac:dyDescent="0.25">
      <c r="A60" s="27" t="str">
        <f>VLOOKUP(B60,'[1]LISTADO ATM'!$A$2:$C$822,3,0)</f>
        <v>NORTE</v>
      </c>
      <c r="B60" s="4">
        <v>91</v>
      </c>
      <c r="C60" s="4" t="str">
        <f>VLOOKUP(B60,'[1]LISTADO ATM'!$A$2:$B$822,2,0)</f>
        <v xml:space="preserve">ATM UNP Villa Isabela </v>
      </c>
      <c r="D60" s="26" t="s">
        <v>13</v>
      </c>
      <c r="E60" s="25">
        <v>335834477</v>
      </c>
    </row>
    <row r="61" spans="1:5" ht="18.75" thickBot="1" x14ac:dyDescent="0.3">
      <c r="A61" s="5" t="s">
        <v>11</v>
      </c>
      <c r="B61" s="10">
        <f>COUNT(B59:B60)</f>
        <v>2</v>
      </c>
      <c r="C61" s="19"/>
      <c r="D61" s="31"/>
      <c r="E61" s="32"/>
    </row>
    <row r="62" spans="1:5" ht="15.75" thickBot="1" x14ac:dyDescent="0.3">
      <c r="E62" s="7"/>
    </row>
    <row r="63" spans="1:5" ht="18" x14ac:dyDescent="0.25">
      <c r="A63" s="44" t="s">
        <v>14</v>
      </c>
      <c r="B63" s="45"/>
      <c r="C63" s="45"/>
      <c r="D63" s="45"/>
      <c r="E63" s="46"/>
    </row>
    <row r="64" spans="1:5" ht="18" x14ac:dyDescent="0.25">
      <c r="A64" s="11" t="s">
        <v>5</v>
      </c>
      <c r="B64" s="2" t="s">
        <v>6</v>
      </c>
      <c r="C64" s="6" t="s">
        <v>7</v>
      </c>
      <c r="D64" s="24" t="s">
        <v>8</v>
      </c>
      <c r="E64" s="11" t="s">
        <v>9</v>
      </c>
    </row>
    <row r="65" spans="1:5" ht="18" x14ac:dyDescent="0.25">
      <c r="A65" s="4" t="str">
        <f>VLOOKUP(B65,'[1]LISTADO ATM'!$A$2:$C$822,3,0)</f>
        <v>DISTRITO NACIONAL</v>
      </c>
      <c r="B65" s="4">
        <v>545</v>
      </c>
      <c r="C65" s="4" t="str">
        <f>VLOOKUP(B65,'[1]LISTADO ATM'!$A$2:$B$822,2,0)</f>
        <v xml:space="preserve">ATM Oficina Isabel La Católica II  </v>
      </c>
      <c r="D65" s="26" t="s">
        <v>22</v>
      </c>
      <c r="E65" s="21">
        <v>335831765</v>
      </c>
    </row>
    <row r="66" spans="1:5" ht="18" x14ac:dyDescent="0.25">
      <c r="A66" s="4" t="str">
        <f>VLOOKUP(B66,'[1]LISTADO ATM'!$A$2:$C$822,3,0)</f>
        <v>DISTRITO NACIONAL</v>
      </c>
      <c r="B66" s="4">
        <v>887</v>
      </c>
      <c r="C66" s="4" t="str">
        <f>VLOOKUP(B66,'[1]LISTADO ATM'!$A$2:$B$822,2,0)</f>
        <v>ATM S/M Bravo Los Proceres</v>
      </c>
      <c r="D66" s="26" t="s">
        <v>22</v>
      </c>
      <c r="E66" s="21">
        <v>335833094</v>
      </c>
    </row>
    <row r="67" spans="1:5" ht="18.75" thickBot="1" x14ac:dyDescent="0.3">
      <c r="A67" s="5" t="s">
        <v>11</v>
      </c>
      <c r="B67" s="10">
        <f>COUNT(B65:B66)</f>
        <v>2</v>
      </c>
      <c r="C67" s="30"/>
      <c r="D67" s="23"/>
      <c r="E67" s="23"/>
    </row>
    <row r="68" spans="1:5" ht="15.75" thickBot="1" x14ac:dyDescent="0.3">
      <c r="E68" s="7"/>
    </row>
    <row r="69" spans="1:5" ht="18.75" thickBot="1" x14ac:dyDescent="0.3">
      <c r="A69" s="47" t="s">
        <v>12</v>
      </c>
      <c r="B69" s="48"/>
      <c r="D69" s="7"/>
      <c r="E69" s="7"/>
    </row>
    <row r="70" spans="1:5" ht="18.75" thickBot="1" x14ac:dyDescent="0.3">
      <c r="A70" s="33">
        <f>+B55+B61+B67</f>
        <v>10</v>
      </c>
      <c r="B70" s="34"/>
    </row>
    <row r="71" spans="1:5" ht="15.75" thickBot="1" x14ac:dyDescent="0.3">
      <c r="E71" s="7"/>
    </row>
    <row r="72" spans="1:5" ht="18.75" thickBot="1" x14ac:dyDescent="0.3">
      <c r="A72" s="55" t="s">
        <v>17</v>
      </c>
      <c r="B72" s="56"/>
      <c r="C72" s="56"/>
      <c r="D72" s="56"/>
      <c r="E72" s="57"/>
    </row>
    <row r="73" spans="1:5" ht="18" x14ac:dyDescent="0.25">
      <c r="A73" s="11" t="s">
        <v>5</v>
      </c>
      <c r="B73" s="11" t="s">
        <v>6</v>
      </c>
      <c r="C73" s="6" t="s">
        <v>7</v>
      </c>
      <c r="D73" s="58" t="s">
        <v>8</v>
      </c>
      <c r="E73" s="59"/>
    </row>
    <row r="74" spans="1:5" ht="18" x14ac:dyDescent="0.25">
      <c r="A74" s="4" t="str">
        <f>VLOOKUP(B74,'[1]LISTADO ATM'!$A$2:$C$822,3,0)</f>
        <v>SUR</v>
      </c>
      <c r="B74" s="4">
        <v>699</v>
      </c>
      <c r="C74" s="4" t="str">
        <f>VLOOKUP(B74,'[1]LISTADO ATM'!$A$2:$B$822,2,0)</f>
        <v>ATM S/M Bravo Bani</v>
      </c>
      <c r="D74" s="60" t="s">
        <v>19</v>
      </c>
      <c r="E74" s="61"/>
    </row>
    <row r="75" spans="1:5" ht="18" x14ac:dyDescent="0.25">
      <c r="A75" s="4" t="str">
        <f>VLOOKUP(B75,'[1]LISTADO ATM'!$A$2:$C$822,3,0)</f>
        <v>ESTE</v>
      </c>
      <c r="B75" s="4">
        <v>114</v>
      </c>
      <c r="C75" s="4" t="str">
        <f>VLOOKUP(B75,'[1]LISTADO ATM'!$A$2:$B$822,2,0)</f>
        <v xml:space="preserve">ATM Oficina Hato Mayor </v>
      </c>
      <c r="D75" s="60" t="s">
        <v>23</v>
      </c>
      <c r="E75" s="61"/>
    </row>
    <row r="76" spans="1:5" ht="18" x14ac:dyDescent="0.25">
      <c r="A76" s="4" t="str">
        <f>VLOOKUP(B76,'[1]LISTADO ATM'!$A$2:$C$822,3,0)</f>
        <v>DISTRITO NACIONAL</v>
      </c>
      <c r="B76" s="4">
        <v>539</v>
      </c>
      <c r="C76" s="4" t="str">
        <f>VLOOKUP(B76,'[1]LISTADO ATM'!$A$2:$B$822,2,0)</f>
        <v>ATM S/M La Cadena Los Proceres</v>
      </c>
      <c r="D76" s="60" t="s">
        <v>23</v>
      </c>
      <c r="E76" s="61"/>
    </row>
    <row r="77" spans="1:5" ht="18" x14ac:dyDescent="0.25">
      <c r="A77" s="4" t="str">
        <f>VLOOKUP(B77,'[1]LISTADO ATM'!$A$2:$C$822,3,0)</f>
        <v>NORTE</v>
      </c>
      <c r="B77" s="4">
        <v>774</v>
      </c>
      <c r="C77" s="4" t="str">
        <f>VLOOKUP(B77,'[1]LISTADO ATM'!$A$2:$B$822,2,0)</f>
        <v xml:space="preserve">ATM Oficina Montecristi </v>
      </c>
      <c r="D77" s="60" t="s">
        <v>23</v>
      </c>
      <c r="E77" s="61"/>
    </row>
    <row r="78" spans="1:5" ht="18" x14ac:dyDescent="0.25">
      <c r="A78" s="4" t="str">
        <f>VLOOKUP(B78,'[1]LISTADO ATM'!$A$2:$C$822,3,0)</f>
        <v>DISTRITO NACIONAL</v>
      </c>
      <c r="B78" s="4">
        <v>918</v>
      </c>
      <c r="C78" s="4" t="str">
        <f>VLOOKUP(B78,'[1]LISTADO ATM'!$A$2:$B$822,2,0)</f>
        <v xml:space="preserve">ATM S/M Liverpool de la Jacobo Majluta </v>
      </c>
      <c r="D78" s="60" t="s">
        <v>23</v>
      </c>
      <c r="E78" s="61"/>
    </row>
    <row r="79" spans="1:5" ht="18" x14ac:dyDescent="0.25">
      <c r="A79" s="4" t="str">
        <f>VLOOKUP(B79,'[1]LISTADO ATM'!$A$2:$C$822,3,0)</f>
        <v>NORTE</v>
      </c>
      <c r="B79" s="4">
        <v>944</v>
      </c>
      <c r="C79" s="4" t="str">
        <f>VLOOKUP(B79,'[1]LISTADO ATM'!$A$2:$B$822,2,0)</f>
        <v xml:space="preserve">ATM UNP Mao </v>
      </c>
      <c r="D79" s="60" t="s">
        <v>23</v>
      </c>
      <c r="E79" s="61"/>
    </row>
    <row r="80" spans="1:5" ht="18" x14ac:dyDescent="0.25">
      <c r="A80" s="4" t="str">
        <f>VLOOKUP(B80,'[1]LISTADO ATM'!$A$2:$C$822,3,0)</f>
        <v>SUR</v>
      </c>
      <c r="B80" s="4">
        <v>984</v>
      </c>
      <c r="C80" s="4" t="str">
        <f>VLOOKUP(B80,'[1]LISTADO ATM'!$A$2:$B$822,2,0)</f>
        <v xml:space="preserve">ATM Oficina Neiba II </v>
      </c>
      <c r="D80" s="60" t="s">
        <v>19</v>
      </c>
      <c r="E80" s="61"/>
    </row>
    <row r="81" spans="1:5" ht="18.75" thickBot="1" x14ac:dyDescent="0.3">
      <c r="A81" s="5" t="s">
        <v>11</v>
      </c>
      <c r="B81" s="10">
        <f>COUNT(B74:B80)</f>
        <v>7</v>
      </c>
      <c r="C81" s="30"/>
      <c r="D81" s="23"/>
      <c r="E81" s="23"/>
    </row>
  </sheetData>
  <mergeCells count="20">
    <mergeCell ref="D79:E79"/>
    <mergeCell ref="D80:E80"/>
    <mergeCell ref="D74:E74"/>
    <mergeCell ref="D75:E75"/>
    <mergeCell ref="D76:E76"/>
    <mergeCell ref="D77:E77"/>
    <mergeCell ref="D78:E78"/>
    <mergeCell ref="A63:E63"/>
    <mergeCell ref="A69:B69"/>
    <mergeCell ref="A70:B70"/>
    <mergeCell ref="A72:E72"/>
    <mergeCell ref="D73:E73"/>
    <mergeCell ref="A1:E1"/>
    <mergeCell ref="A2:E2"/>
    <mergeCell ref="A7:E7"/>
    <mergeCell ref="C39:E39"/>
    <mergeCell ref="A41:E41"/>
    <mergeCell ref="C45:E45"/>
    <mergeCell ref="A47:E47"/>
    <mergeCell ref="A57:E57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ColWidth="11.42578125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2021-03-25T21:24:59Z</dcterms:modified>
</cp:coreProperties>
</file>