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27\"/>
    </mc:Choice>
  </mc:AlternateContent>
  <bookViews>
    <workbookView xWindow="0" yWindow="0" windowWidth="20400" windowHeight="7650" activeTab="1"/>
  </bookViews>
  <sheets>
    <sheet name="Gráfico2" sheetId="2" r:id="rId1"/>
    <sheet name="Hoja1" sheetId="1" r:id="rId2"/>
  </sheets>
  <externalReferences>
    <externalReference r:id="rId3"/>
  </externalReferences>
  <definedNames>
    <definedName name="_xlnm._FilterDatabase" localSheetId="1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1" l="1"/>
  <c r="B79" i="1"/>
  <c r="A57" i="1"/>
  <c r="C57" i="1"/>
  <c r="B58" i="1"/>
  <c r="A56" i="1"/>
  <c r="C56" i="1"/>
  <c r="A28" i="1"/>
  <c r="C28" i="1"/>
  <c r="B29" i="1"/>
  <c r="A27" i="1"/>
  <c r="C27" i="1"/>
  <c r="B44" i="1" l="1"/>
  <c r="A42" i="1"/>
  <c r="C42" i="1"/>
  <c r="A43" i="1"/>
  <c r="C43" i="1"/>
  <c r="A41" i="1"/>
  <c r="C41" i="1"/>
  <c r="A73" i="1"/>
  <c r="C73" i="1"/>
  <c r="A74" i="1"/>
  <c r="C74" i="1"/>
  <c r="A75" i="1"/>
  <c r="C75" i="1"/>
  <c r="A76" i="1"/>
  <c r="C76" i="1"/>
  <c r="A77" i="1"/>
  <c r="C77" i="1"/>
  <c r="C78" i="1"/>
  <c r="A72" i="1"/>
  <c r="C72" i="1"/>
  <c r="A14" i="1" l="1"/>
  <c r="C14" i="1"/>
  <c r="A51" i="1" l="1"/>
  <c r="A52" i="1"/>
  <c r="C52" i="1"/>
  <c r="C53" i="1"/>
  <c r="A70" i="1"/>
  <c r="C70" i="1"/>
  <c r="A21" i="1"/>
  <c r="A22" i="1"/>
  <c r="A23" i="1"/>
  <c r="C21" i="1"/>
  <c r="C22" i="1"/>
  <c r="A34" i="1"/>
  <c r="A35" i="1"/>
  <c r="C34" i="1"/>
  <c r="C35" i="1"/>
  <c r="A24" i="1"/>
  <c r="C23" i="1"/>
  <c r="C24" i="1"/>
  <c r="A36" i="1"/>
  <c r="C36" i="1"/>
  <c r="C37" i="1"/>
  <c r="A38" i="1"/>
  <c r="C38" i="1"/>
  <c r="C67" i="1"/>
  <c r="C68" i="1"/>
  <c r="C69" i="1"/>
  <c r="A67" i="1"/>
  <c r="A68" i="1"/>
  <c r="A69" i="1"/>
  <c r="A53" i="1"/>
  <c r="C66" i="1"/>
  <c r="C71" i="1"/>
  <c r="A66" i="1"/>
  <c r="A39" i="1"/>
  <c r="C39" i="1"/>
  <c r="A20" i="1"/>
  <c r="A25" i="1"/>
  <c r="C20" i="1"/>
  <c r="C25" i="1"/>
  <c r="C54" i="1"/>
  <c r="A54" i="1"/>
  <c r="A37" i="1"/>
  <c r="A50" i="1"/>
  <c r="C50" i="1"/>
  <c r="C26" i="1"/>
  <c r="A26" i="1"/>
  <c r="B15" i="1"/>
  <c r="C65" i="1" l="1"/>
  <c r="A71" i="1"/>
  <c r="A65" i="1"/>
  <c r="C51" i="1"/>
  <c r="B10" i="1"/>
  <c r="C49" i="1" l="1"/>
  <c r="C48" i="1"/>
  <c r="A49" i="1"/>
  <c r="A48" i="1"/>
  <c r="A19" i="1"/>
  <c r="C19" i="1"/>
  <c r="C40" i="1"/>
  <c r="A40" i="1"/>
  <c r="C33" i="1" l="1"/>
  <c r="A33" i="1"/>
  <c r="C55" i="1" l="1"/>
  <c r="A55" i="1"/>
  <c r="C9" i="1"/>
  <c r="A9" i="1"/>
  <c r="A61" i="1" l="1"/>
</calcChain>
</file>

<file path=xl/sharedStrings.xml><?xml version="1.0" encoding="utf-8"?>
<sst xmlns="http://schemas.openxmlformats.org/spreadsheetml/2006/main" count="92" uniqueCount="24">
  <si>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</si>
  <si>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</si>
  <si>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</si>
  <si>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</si>
  <si>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</si>
  <si>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</si>
  <si>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</si>
  <si>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</si>
  <si>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</si>
  <si>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</si>
  <si>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</si>
  <si>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</si>
  <si>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</si>
  <si>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Gavetas Vacías + Gavetas Fallando</t>
  </si>
  <si>
    <t>FUERA DE SERVICIO / GAVETAS DE RECHAZOS Y DEPOSITOS FULL</t>
  </si>
  <si>
    <t xml:space="preserve">FUERA DE SERVICIO / GAVETAS VACIAS + GAVETAS FALLANDO </t>
  </si>
  <si>
    <t>FUERA DE SERVICIO / SIN EFECTIVO</t>
  </si>
  <si>
    <t>EN OBSERVACION / CON FALLAS y GAVETAS VACIAS</t>
  </si>
  <si>
    <t xml:space="preserve">REPORTADOS / GAVETAS DE RECHAZO Y DEPOSITO FULL </t>
  </si>
  <si>
    <t>Solucionado</t>
  </si>
  <si>
    <t>Gaveta de Rechazo Llena</t>
  </si>
  <si>
    <t>3 Gavetas Vacías</t>
  </si>
  <si>
    <t>Abastecido</t>
  </si>
  <si>
    <t>2 Gavetas Vacías y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</si>
</sst>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9.9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ADB1B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3" borderId="2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600</v>
          </cell>
          <cell r="B822" t="str">
            <v>ATM S/M Bravo Hipica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5" zoomScale="80" zoomScaleNormal="80" workbookViewId="0">
      <selection activeCell="A77" sqref="A77:A78"/>
    </sheetView>
  </sheetViews>
  <sheetFormatPr baseColWidth="10" defaultColWidth="52.7109375" defaultRowHeight="15" x14ac:dyDescent="0.25"/>
  <cols>
    <col min="1" max="1" width="25.7109375" bestFit="1" customWidth="1"/>
    <col min="2" max="2" width="18" style="7" bestFit="1" customWidth="1"/>
    <col min="3" max="3" width="57.42578125" bestFit="1" customWidth="1"/>
    <col min="4" max="4" width="39.28515625" bestFit="1" customWidth="1"/>
    <col min="5" max="5" width="24.28515625" customWidth="1"/>
  </cols>
  <sheetData>
    <row r="1" spans="1:5" ht="22.5" x14ac:dyDescent="0.25">
      <c r="A1" s="48" t="s">
        <v>1</v>
      </c>
      <c r="B1" s="49"/>
      <c r="C1" s="49"/>
      <c r="D1" s="49"/>
      <c r="E1" s="50"/>
    </row>
    <row r="2" spans="1:5" ht="25.5" x14ac:dyDescent="0.25">
      <c r="A2" s="51" t="s">
        <v>0</v>
      </c>
      <c r="B2" s="52"/>
      <c r="C2" s="52"/>
      <c r="D2" s="52"/>
      <c r="E2" s="53"/>
    </row>
    <row r="3" spans="1:5" ht="18" x14ac:dyDescent="0.25">
      <c r="B3" s="1"/>
      <c r="C3" s="1"/>
      <c r="D3" s="1"/>
      <c r="E3" s="15"/>
    </row>
    <row r="4" spans="1:5" ht="18.75" thickBot="1" x14ac:dyDescent="0.3">
      <c r="A4" s="12" t="s">
        <v>2</v>
      </c>
      <c r="B4" s="14">
        <v>44281.75</v>
      </c>
      <c r="C4" s="1"/>
      <c r="D4" s="1"/>
      <c r="E4" s="16"/>
    </row>
    <row r="5" spans="1:5" ht="18.75" thickBot="1" x14ac:dyDescent="0.3">
      <c r="A5" s="12" t="s">
        <v>3</v>
      </c>
      <c r="B5" s="14">
        <v>44282.25</v>
      </c>
      <c r="C5" s="13"/>
      <c r="D5" s="1"/>
      <c r="E5" s="16"/>
    </row>
    <row r="6" spans="1:5" ht="18" x14ac:dyDescent="0.25">
      <c r="B6" s="1"/>
      <c r="C6" s="1"/>
      <c r="D6" s="1"/>
      <c r="E6" s="18"/>
    </row>
    <row r="7" spans="1:5" ht="18" x14ac:dyDescent="0.25">
      <c r="A7" s="54" t="s">
        <v>4</v>
      </c>
      <c r="B7" s="55"/>
      <c r="C7" s="55"/>
      <c r="D7" s="55"/>
      <c r="E7" s="56"/>
    </row>
    <row r="8" spans="1:5" ht="18" x14ac:dyDescent="0.25">
      <c r="A8" s="2" t="s">
        <v>5</v>
      </c>
      <c r="B8" s="2" t="s">
        <v>6</v>
      </c>
      <c r="C8" s="2" t="s">
        <v>7</v>
      </c>
      <c r="D8" s="17" t="s">
        <v>8</v>
      </c>
      <c r="E8" s="17" t="s">
        <v>9</v>
      </c>
    </row>
    <row r="9" spans="1:5" ht="18" x14ac:dyDescent="0.25">
      <c r="A9" s="27" t="e">
        <f>VLOOKUP(B9,'[1]LISTADO ATM'!$A$2:$C$822,3,0)</f>
        <v>#N/A</v>
      </c>
      <c r="B9" s="4"/>
      <c r="C9" s="4" t="e">
        <f>VLOOKUP(B9,'[1]LISTADO ATM'!$A$2:$B$822,2,0)</f>
        <v>#N/A</v>
      </c>
      <c r="D9" s="22" t="s">
        <v>22</v>
      </c>
      <c r="E9" s="25"/>
    </row>
    <row r="10" spans="1:5" ht="18.75" thickBot="1" x14ac:dyDescent="0.3">
      <c r="A10" s="5" t="s">
        <v>11</v>
      </c>
      <c r="B10" s="10">
        <f>COUNT(B9:B9)</f>
        <v>0</v>
      </c>
      <c r="C10" s="57"/>
      <c r="D10" s="58"/>
      <c r="E10" s="59"/>
    </row>
    <row r="11" spans="1:5" x14ac:dyDescent="0.25">
      <c r="E11" s="7"/>
    </row>
    <row r="12" spans="1:5" ht="18" x14ac:dyDescent="0.25">
      <c r="A12" s="54" t="s">
        <v>18</v>
      </c>
      <c r="B12" s="55"/>
      <c r="C12" s="55"/>
      <c r="D12" s="55"/>
      <c r="E12" s="56"/>
    </row>
    <row r="13" spans="1:5" ht="18" x14ac:dyDescent="0.25">
      <c r="A13" s="2" t="s">
        <v>5</v>
      </c>
      <c r="B13" s="2" t="s">
        <v>6</v>
      </c>
      <c r="C13" s="2" t="s">
        <v>7</v>
      </c>
      <c r="D13" s="17" t="s">
        <v>8</v>
      </c>
      <c r="E13" s="11" t="s">
        <v>9</v>
      </c>
    </row>
    <row r="14" spans="1:5" ht="18" x14ac:dyDescent="0.25">
      <c r="A14" s="8" t="e">
        <f>VLOOKUP(B14,'[1]LISTADO ATM'!$A$2:$C$822,3,0)</f>
        <v>#N/A</v>
      </c>
      <c r="B14" s="4"/>
      <c r="C14" s="4" t="e">
        <f>VLOOKUP(B14,'[1]LISTADO ATM'!$A$2:$B$822,2,0)</f>
        <v>#N/A</v>
      </c>
      <c r="D14" s="22" t="s">
        <v>19</v>
      </c>
      <c r="E14" s="25"/>
    </row>
    <row r="15" spans="1:5" ht="18.75" thickBot="1" x14ac:dyDescent="0.3">
      <c r="A15" s="5" t="s">
        <v>11</v>
      </c>
      <c r="B15" s="10">
        <f>COUNT(B14)</f>
        <v>0</v>
      </c>
      <c r="C15" s="33"/>
      <c r="D15" s="34"/>
      <c r="E15" s="35"/>
    </row>
    <row r="16" spans="1:5" ht="15.75" thickBot="1" x14ac:dyDescent="0.3">
      <c r="E16" s="7"/>
    </row>
    <row r="17" spans="1:5" ht="18.75" thickBot="1" x14ac:dyDescent="0.3">
      <c r="A17" s="36" t="s">
        <v>16</v>
      </c>
      <c r="B17" s="37"/>
      <c r="C17" s="37"/>
      <c r="D17" s="37"/>
      <c r="E17" s="38"/>
    </row>
    <row r="18" spans="1:5" ht="18" x14ac:dyDescent="0.25">
      <c r="A18" s="2" t="s">
        <v>5</v>
      </c>
      <c r="B18" s="2" t="s">
        <v>6</v>
      </c>
      <c r="C18" s="3" t="s">
        <v>7</v>
      </c>
      <c r="D18" s="3" t="s">
        <v>8</v>
      </c>
      <c r="E18" s="17" t="s">
        <v>9</v>
      </c>
    </row>
    <row r="19" spans="1:5" ht="18" x14ac:dyDescent="0.25">
      <c r="A19" s="8" t="str">
        <f>VLOOKUP(B19,'[1]LISTADO ATM'!$A$2:$C$822,3,0)</f>
        <v>ESTE</v>
      </c>
      <c r="B19" s="4">
        <v>219</v>
      </c>
      <c r="C19" s="4" t="str">
        <f>VLOOKUP(B19,'[1]LISTADO ATM'!$A$2:$B$822,2,0)</f>
        <v xml:space="preserve">ATM Oficina La Altagracia (Higuey) </v>
      </c>
      <c r="D19" s="20" t="s">
        <v>10</v>
      </c>
      <c r="E19" s="25">
        <v>335835774</v>
      </c>
    </row>
    <row r="20" spans="1:5" ht="18" x14ac:dyDescent="0.25">
      <c r="A20" s="8" t="str">
        <f>VLOOKUP(B20,'[1]LISTADO ATM'!$A$2:$C$822,3,0)</f>
        <v>DISTRITO NACIONAL</v>
      </c>
      <c r="B20" s="4">
        <v>980</v>
      </c>
      <c r="C20" s="4" t="str">
        <f>VLOOKUP(B20,'[1]LISTADO ATM'!$A$2:$B$822,2,0)</f>
        <v xml:space="preserve">ATM Oficina Bella Vista Mall II </v>
      </c>
      <c r="D20" s="20" t="s">
        <v>10</v>
      </c>
      <c r="E20" s="25">
        <v>335835815</v>
      </c>
    </row>
    <row r="21" spans="1:5" ht="18" x14ac:dyDescent="0.25">
      <c r="A21" s="8" t="str">
        <f>VLOOKUP(B21,'[1]LISTADO ATM'!$A$2:$C$822,3,0)</f>
        <v>SUR</v>
      </c>
      <c r="B21" s="4">
        <v>45</v>
      </c>
      <c r="C21" s="4" t="str">
        <f>VLOOKUP(B21,'[1]LISTADO ATM'!$A$2:$B$822,2,0)</f>
        <v xml:space="preserve">ATM Oficina Tamayo </v>
      </c>
      <c r="D21" s="20" t="s">
        <v>10</v>
      </c>
      <c r="E21" s="25">
        <v>335835820</v>
      </c>
    </row>
    <row r="22" spans="1:5" ht="18" x14ac:dyDescent="0.25">
      <c r="A22" s="8" t="str">
        <f>VLOOKUP(B22,'[1]LISTADO ATM'!$A$2:$C$822,3,0)</f>
        <v>SUR</v>
      </c>
      <c r="B22" s="4">
        <v>995</v>
      </c>
      <c r="C22" s="4" t="str">
        <f>VLOOKUP(B22,'[1]LISTADO ATM'!$A$2:$B$822,2,0)</f>
        <v xml:space="preserve">ATM Oficina San Cristobal III (Lobby) </v>
      </c>
      <c r="D22" s="20" t="s">
        <v>10</v>
      </c>
      <c r="E22" s="25">
        <v>335835838</v>
      </c>
    </row>
    <row r="23" spans="1:5" ht="18" x14ac:dyDescent="0.25">
      <c r="A23" s="8" t="str">
        <f>VLOOKUP(B23,'[1]LISTADO ATM'!$A$2:$C$822,3,0)</f>
        <v>SUR</v>
      </c>
      <c r="B23" s="4">
        <v>783</v>
      </c>
      <c r="C23" s="4" t="str">
        <f>VLOOKUP(B23,'[1]LISTADO ATM'!$A$2:$B$822,2,0)</f>
        <v xml:space="preserve">ATM Autobanco Alfa y Omega (Barahona) </v>
      </c>
      <c r="D23" s="20" t="s">
        <v>10</v>
      </c>
      <c r="E23" s="25">
        <v>335835834</v>
      </c>
    </row>
    <row r="24" spans="1:5" ht="18" x14ac:dyDescent="0.25">
      <c r="A24" s="8" t="str">
        <f>VLOOKUP(B24,'[1]LISTADO ATM'!$A$2:$C$822,3,0)</f>
        <v>SUR</v>
      </c>
      <c r="B24" s="4">
        <v>873</v>
      </c>
      <c r="C24" s="4" t="str">
        <f>VLOOKUP(B24,'[1]LISTADO ATM'!$A$2:$B$822,2,0)</f>
        <v xml:space="preserve">ATM Centro de Caja San Cristóbal II </v>
      </c>
      <c r="D24" s="20" t="s">
        <v>10</v>
      </c>
      <c r="E24" s="25">
        <v>335835835</v>
      </c>
    </row>
    <row r="25" spans="1:5" ht="18" x14ac:dyDescent="0.25">
      <c r="A25" s="8" t="str">
        <f>VLOOKUP(B25,'[1]LISTADO ATM'!$A$2:$C$822,3,0)</f>
        <v>DISTRITO NACIONAL</v>
      </c>
      <c r="B25" s="4">
        <v>441</v>
      </c>
      <c r="C25" s="4" t="str">
        <f>VLOOKUP(B25,'[1]LISTADO ATM'!$A$2:$B$822,2,0)</f>
        <v>ATM Estacion de Servicio Romulo Betancour</v>
      </c>
      <c r="D25" s="20" t="s">
        <v>10</v>
      </c>
      <c r="E25" s="25">
        <v>335835816</v>
      </c>
    </row>
    <row r="26" spans="1:5" ht="18" x14ac:dyDescent="0.25">
      <c r="A26" s="8" t="str">
        <f>VLOOKUP(B26,'[1]LISTADO ATM'!$A$2:$C$822,3,0)</f>
        <v>DISTRITO NACIONAL</v>
      </c>
      <c r="B26" s="4">
        <v>507</v>
      </c>
      <c r="C26" s="4" t="str">
        <f>VLOOKUP(B26,'[1]LISTADO ATM'!$A$2:$B$822,2,0)</f>
        <v>ATM Estación Sigma Boca Chica</v>
      </c>
      <c r="D26" s="20" t="s">
        <v>10</v>
      </c>
      <c r="E26" s="25">
        <v>335835808</v>
      </c>
    </row>
    <row r="27" spans="1:5" ht="18" x14ac:dyDescent="0.25">
      <c r="A27" s="8" t="str">
        <f>VLOOKUP(B27,'[1]LISTADO ATM'!$A$2:$C$822,3,0)</f>
        <v>NORTE</v>
      </c>
      <c r="B27" s="4">
        <v>151</v>
      </c>
      <c r="C27" s="4" t="str">
        <f>VLOOKUP(B27,'[1]LISTADO ATM'!$A$2:$B$822,2,0)</f>
        <v xml:space="preserve">ATM Oficina Nagua </v>
      </c>
      <c r="D27" s="20" t="s">
        <v>10</v>
      </c>
      <c r="E27" s="61">
        <v>335835849</v>
      </c>
    </row>
    <row r="28" spans="1:5" ht="18" x14ac:dyDescent="0.25">
      <c r="A28" s="8" t="str">
        <f>VLOOKUP(B28,'[1]LISTADO ATM'!$A$2:$C$822,3,0)</f>
        <v>SUR</v>
      </c>
      <c r="B28" s="4">
        <v>615</v>
      </c>
      <c r="C28" s="4" t="str">
        <f>VLOOKUP(B28,'[1]LISTADO ATM'!$A$2:$B$822,2,0)</f>
        <v xml:space="preserve">ATM Estación Sunix Cabral (Barahona) </v>
      </c>
      <c r="D28" s="20" t="s">
        <v>10</v>
      </c>
      <c r="E28" s="61">
        <v>335835851</v>
      </c>
    </row>
    <row r="29" spans="1:5" ht="18.75" thickBot="1" x14ac:dyDescent="0.3">
      <c r="A29" s="9" t="s">
        <v>11</v>
      </c>
      <c r="B29" s="10">
        <f>COUNT(B19:B28)</f>
        <v>10</v>
      </c>
      <c r="C29" s="19"/>
      <c r="D29" s="19"/>
      <c r="E29" s="19"/>
    </row>
    <row r="30" spans="1:5" ht="15.75" thickBot="1" x14ac:dyDescent="0.3">
      <c r="E30" s="7"/>
    </row>
    <row r="31" spans="1:5" ht="18.75" thickBot="1" x14ac:dyDescent="0.3">
      <c r="A31" s="36" t="s">
        <v>15</v>
      </c>
      <c r="B31" s="37"/>
      <c r="C31" s="37"/>
      <c r="D31" s="37"/>
      <c r="E31" s="38"/>
    </row>
    <row r="32" spans="1:5" ht="18" x14ac:dyDescent="0.25">
      <c r="A32" s="2" t="s">
        <v>5</v>
      </c>
      <c r="B32" s="2" t="s">
        <v>6</v>
      </c>
      <c r="C32" s="3" t="s">
        <v>7</v>
      </c>
      <c r="D32" s="3" t="s">
        <v>8</v>
      </c>
      <c r="E32" s="11" t="s">
        <v>9</v>
      </c>
    </row>
    <row r="33" spans="1:5" ht="18" x14ac:dyDescent="0.25">
      <c r="A33" s="27" t="str">
        <f>VLOOKUP(B33,'[1]LISTADO ATM'!$A$2:$C$822,3,0)</f>
        <v>DISTRITO NACIONAL</v>
      </c>
      <c r="B33" s="4">
        <v>539</v>
      </c>
      <c r="C33" s="4" t="str">
        <f>VLOOKUP(B33,'[1]LISTADO ATM'!$A$2:$B$822,2,0)</f>
        <v>ATM S/M La Cadena Los Proceres</v>
      </c>
      <c r="D33" s="26" t="s">
        <v>13</v>
      </c>
      <c r="E33" s="25">
        <v>335834656</v>
      </c>
    </row>
    <row r="34" spans="1:5" ht="18" x14ac:dyDescent="0.25">
      <c r="A34" s="27" t="str">
        <f>VLOOKUP(B34,'[1]LISTADO ATM'!$A$2:$C$822,3,0)</f>
        <v>DISTRITO NACIONAL</v>
      </c>
      <c r="B34" s="4">
        <v>938</v>
      </c>
      <c r="C34" s="4" t="str">
        <f>VLOOKUP(B34,'[1]LISTADO ATM'!$A$2:$B$822,2,0)</f>
        <v xml:space="preserve">ATM Autobanco Oficina Filadelfia Plaza </v>
      </c>
      <c r="D34" s="26" t="s">
        <v>13</v>
      </c>
      <c r="E34" s="25">
        <v>335835837</v>
      </c>
    </row>
    <row r="35" spans="1:5" ht="18" x14ac:dyDescent="0.25">
      <c r="A35" s="27" t="str">
        <f>VLOOKUP(B35,'[1]LISTADO ATM'!$A$2:$C$822,3,0)</f>
        <v>DISTRITO NACIONAL</v>
      </c>
      <c r="B35" s="4">
        <v>18</v>
      </c>
      <c r="C35" s="4" t="str">
        <f>VLOOKUP(B35,'[1]LISTADO ATM'!$A$2:$B$822,2,0)</f>
        <v xml:space="preserve">ATM Oficina Haina Occidental I </v>
      </c>
      <c r="D35" s="26" t="s">
        <v>13</v>
      </c>
      <c r="E35" s="25">
        <v>335835740</v>
      </c>
    </row>
    <row r="36" spans="1:5" ht="18" x14ac:dyDescent="0.25">
      <c r="A36" s="27" t="str">
        <f>VLOOKUP(B36,'[1]LISTADO ATM'!$A$2:$C$822,3,0)</f>
        <v>SUR</v>
      </c>
      <c r="B36" s="4">
        <v>764</v>
      </c>
      <c r="C36" s="4" t="str">
        <f>VLOOKUP(B36,'[1]LISTADO ATM'!$A$2:$B$822,2,0)</f>
        <v xml:space="preserve">ATM Oficina Elías Piña </v>
      </c>
      <c r="D36" s="26" t="s">
        <v>13</v>
      </c>
      <c r="E36" s="25">
        <v>335835833</v>
      </c>
    </row>
    <row r="37" spans="1:5" ht="18" x14ac:dyDescent="0.25">
      <c r="A37" s="27" t="str">
        <f>VLOOKUP(B37,'[1]LISTADO ATM'!$A$2:$C$822,3,0)</f>
        <v>DISTRITO NACIONAL</v>
      </c>
      <c r="B37" s="4">
        <v>684</v>
      </c>
      <c r="C37" s="4" t="str">
        <f>VLOOKUP(B37,'[1]LISTADO ATM'!$A$2:$B$822,2,0)</f>
        <v>ATM Estación Texaco Prolongación 27 Febrero</v>
      </c>
      <c r="D37" s="26" t="s">
        <v>13</v>
      </c>
      <c r="E37" s="25">
        <v>335835811</v>
      </c>
    </row>
    <row r="38" spans="1:5" ht="18" x14ac:dyDescent="0.25">
      <c r="A38" s="27" t="str">
        <f>VLOOKUP(B38,'[1]LISTADO ATM'!$A$2:$C$822,3,0)</f>
        <v>DISTRITO NACIONAL</v>
      </c>
      <c r="B38" s="4">
        <v>314</v>
      </c>
      <c r="C38" s="4" t="str">
        <f>VLOOKUP(B38,'[1]LISTADO ATM'!$A$2:$B$822,2,0)</f>
        <v xml:space="preserve">ATM UNP Cambita Garabito (San Cristóbal) </v>
      </c>
      <c r="D38" s="26" t="s">
        <v>13</v>
      </c>
      <c r="E38" s="25">
        <v>335835832</v>
      </c>
    </row>
    <row r="39" spans="1:5" ht="18" x14ac:dyDescent="0.25">
      <c r="A39" s="27" t="str">
        <f>VLOOKUP(B39,'[1]LISTADO ATM'!$A$2:$C$822,3,0)</f>
        <v>SUR</v>
      </c>
      <c r="B39" s="4">
        <v>592</v>
      </c>
      <c r="C39" s="4" t="str">
        <f>VLOOKUP(B39,'[1]LISTADO ATM'!$A$2:$B$822,2,0)</f>
        <v xml:space="preserve">ATM Centro de Caja San Cristóbal I </v>
      </c>
      <c r="D39" s="26" t="s">
        <v>13</v>
      </c>
      <c r="E39" s="25">
        <v>335835818</v>
      </c>
    </row>
    <row r="40" spans="1:5" ht="18" x14ac:dyDescent="0.25">
      <c r="A40" s="27" t="str">
        <f>VLOOKUP(B40,'[1]LISTADO ATM'!$A$2:$C$822,3,0)</f>
        <v>DISTRITO NACIONAL</v>
      </c>
      <c r="B40" s="4">
        <v>974</v>
      </c>
      <c r="C40" s="4" t="str">
        <f>VLOOKUP(B40,'[1]LISTADO ATM'!$A$2:$B$822,2,0)</f>
        <v xml:space="preserve">ATM S/M Nacional Ave. Lope de Vega </v>
      </c>
      <c r="D40" s="26" t="s">
        <v>13</v>
      </c>
      <c r="E40" s="25">
        <v>335835773</v>
      </c>
    </row>
    <row r="41" spans="1:5" ht="18" x14ac:dyDescent="0.25">
      <c r="A41" s="27" t="str">
        <f>VLOOKUP(B41,'[1]LISTADO ATM'!$A$2:$C$822,3,0)</f>
        <v>DISTRITO NACIONAL</v>
      </c>
      <c r="B41" s="4">
        <v>438</v>
      </c>
      <c r="C41" s="4" t="str">
        <f>VLOOKUP(B41,'[1]LISTADO ATM'!$A$2:$B$822,2,0)</f>
        <v xml:space="preserve">ATM Autobanco Torre IV </v>
      </c>
      <c r="D41" s="26" t="s">
        <v>13</v>
      </c>
      <c r="E41" s="25">
        <v>335835841</v>
      </c>
    </row>
    <row r="42" spans="1:5" ht="18" x14ac:dyDescent="0.25">
      <c r="A42" s="27" t="e">
        <f>VLOOKUP(B42,'[1]LISTADO ATM'!$A$2:$C$822,3,0)</f>
        <v>#N/A</v>
      </c>
      <c r="B42" s="4"/>
      <c r="C42" s="4" t="e">
        <f>VLOOKUP(B42,'[1]LISTADO ATM'!$A$2:$B$822,2,0)</f>
        <v>#N/A</v>
      </c>
      <c r="D42" s="26" t="s">
        <v>13</v>
      </c>
      <c r="E42" s="25"/>
    </row>
    <row r="43" spans="1:5" ht="18" x14ac:dyDescent="0.25">
      <c r="A43" s="27" t="e">
        <f>VLOOKUP(B43,'[1]LISTADO ATM'!$A$2:$C$822,3,0)</f>
        <v>#N/A</v>
      </c>
      <c r="B43" s="4"/>
      <c r="C43" s="4" t="e">
        <f>VLOOKUP(B43,'[1]LISTADO ATM'!$A$2:$B$822,2,0)</f>
        <v>#N/A</v>
      </c>
      <c r="D43" s="26" t="s">
        <v>13</v>
      </c>
      <c r="E43" s="25"/>
    </row>
    <row r="44" spans="1:5" ht="18.75" thickBot="1" x14ac:dyDescent="0.3">
      <c r="A44" s="5" t="s">
        <v>11</v>
      </c>
      <c r="B44" s="10">
        <f>COUNT(B33:B41)</f>
        <v>9</v>
      </c>
      <c r="C44" s="19"/>
      <c r="D44" s="29"/>
      <c r="E44" s="30"/>
    </row>
    <row r="45" spans="1:5" ht="15.75" thickBot="1" x14ac:dyDescent="0.3">
      <c r="E45" s="7"/>
    </row>
    <row r="46" spans="1:5" ht="18" x14ac:dyDescent="0.25">
      <c r="A46" s="39" t="s">
        <v>14</v>
      </c>
      <c r="B46" s="40"/>
      <c r="C46" s="40"/>
      <c r="D46" s="40"/>
      <c r="E46" s="41"/>
    </row>
    <row r="47" spans="1:5" ht="18" x14ac:dyDescent="0.25">
      <c r="A47" s="11" t="s">
        <v>5</v>
      </c>
      <c r="B47" s="11" t="s">
        <v>6</v>
      </c>
      <c r="C47" s="6" t="s">
        <v>7</v>
      </c>
      <c r="D47" s="24" t="s">
        <v>8</v>
      </c>
      <c r="E47" s="11" t="s">
        <v>9</v>
      </c>
    </row>
    <row r="48" spans="1:5" ht="18" x14ac:dyDescent="0.25">
      <c r="A48" s="4" t="str">
        <f>VLOOKUP(B48,'[1]LISTADO ATM'!$A$2:$C$822,3,0)</f>
        <v>SUR</v>
      </c>
      <c r="B48" s="4">
        <v>677</v>
      </c>
      <c r="C48" s="4" t="str">
        <f>VLOOKUP(B48,'[1]LISTADO ATM'!$A$2:$B$822,2,0)</f>
        <v>ATM PBG Villa Jaragua</v>
      </c>
      <c r="D48" s="26" t="s">
        <v>20</v>
      </c>
      <c r="E48" s="21">
        <v>335835690</v>
      </c>
    </row>
    <row r="49" spans="1:5" ht="18" x14ac:dyDescent="0.25">
      <c r="A49" s="4" t="str">
        <f>VLOOKUP(B49,'[1]LISTADO ATM'!$A$2:$C$822,3,0)</f>
        <v>DISTRITO NACIONAL</v>
      </c>
      <c r="B49" s="4">
        <v>54</v>
      </c>
      <c r="C49" s="4" t="str">
        <f>VLOOKUP(B49,'[1]LISTADO ATM'!$A$2:$B$822,2,0)</f>
        <v xml:space="preserve">ATM Autoservicio Galería 360 </v>
      </c>
      <c r="D49" s="26" t="s">
        <v>20</v>
      </c>
      <c r="E49" s="21">
        <v>335835674</v>
      </c>
    </row>
    <row r="50" spans="1:5" ht="18" x14ac:dyDescent="0.25">
      <c r="A50" s="4" t="str">
        <f>VLOOKUP(B50,'[1]LISTADO ATM'!$A$2:$C$822,3,0)</f>
        <v>SUR</v>
      </c>
      <c r="B50" s="4">
        <v>101</v>
      </c>
      <c r="C50" s="4" t="str">
        <f>VLOOKUP(B50,'[1]LISTADO ATM'!$A$2:$B$822,2,0)</f>
        <v xml:space="preserve">ATM Oficina San Juan de la Maguana I </v>
      </c>
      <c r="D50" s="26" t="s">
        <v>20</v>
      </c>
      <c r="E50" s="21">
        <v>335835810</v>
      </c>
    </row>
    <row r="51" spans="1:5" ht="18" x14ac:dyDescent="0.25">
      <c r="A51" s="4" t="str">
        <f>VLOOKUP(B51,'[1]LISTADO ATM'!$A$2:$C$822,3,0)</f>
        <v>ESTE</v>
      </c>
      <c r="B51" s="4">
        <v>386</v>
      </c>
      <c r="C51" s="4" t="str">
        <f>VLOOKUP(B51,'[1]LISTADO ATM'!$A$2:$B$822,2,0)</f>
        <v xml:space="preserve">ATM Plaza Verón II </v>
      </c>
      <c r="D51" s="26" t="s">
        <v>20</v>
      </c>
      <c r="E51" s="21">
        <v>335835698</v>
      </c>
    </row>
    <row r="52" spans="1:5" ht="18" x14ac:dyDescent="0.25">
      <c r="A52" s="4" t="str">
        <f>VLOOKUP(B52,'[1]LISTADO ATM'!$A$2:$C$822,3,0)</f>
        <v>DISTRITO NACIONAL</v>
      </c>
      <c r="B52" s="4">
        <v>493</v>
      </c>
      <c r="C52" s="4" t="str">
        <f>VLOOKUP(B52,'[1]LISTADO ATM'!$A$2:$B$822,2,0)</f>
        <v xml:space="preserve">ATM Oficina Haina Occidental II </v>
      </c>
      <c r="D52" s="26" t="s">
        <v>20</v>
      </c>
      <c r="E52" s="21">
        <v>335835839</v>
      </c>
    </row>
    <row r="53" spans="1:5" ht="18" x14ac:dyDescent="0.25">
      <c r="A53" s="4" t="str">
        <f>VLOOKUP(B53,'[1]LISTADO ATM'!$A$2:$C$822,3,0)</f>
        <v>ESTE</v>
      </c>
      <c r="B53" s="4">
        <v>385</v>
      </c>
      <c r="C53" s="4" t="str">
        <f>VLOOKUP(B53,'[1]LISTADO ATM'!$A$2:$B$822,2,0)</f>
        <v xml:space="preserve">ATM Plaza Verón I </v>
      </c>
      <c r="D53" s="26" t="s">
        <v>20</v>
      </c>
      <c r="E53" s="21">
        <v>335835829</v>
      </c>
    </row>
    <row r="54" spans="1:5" ht="18" x14ac:dyDescent="0.25">
      <c r="A54" s="4" t="str">
        <f>VLOOKUP(B54,'[1]LISTADO ATM'!$A$2:$C$822,3,0)</f>
        <v>DISTRITO NACIONAL</v>
      </c>
      <c r="B54" s="4">
        <v>410</v>
      </c>
      <c r="C54" s="4" t="str">
        <f>VLOOKUP(B54,'[1]LISTADO ATM'!$A$2:$B$822,2,0)</f>
        <v xml:space="preserve">ATM Oficina Las Palmas de Herrera II </v>
      </c>
      <c r="D54" s="26" t="s">
        <v>20</v>
      </c>
      <c r="E54" s="21">
        <v>335835813</v>
      </c>
    </row>
    <row r="55" spans="1:5" ht="18" x14ac:dyDescent="0.25">
      <c r="A55" s="4" t="str">
        <f>VLOOKUP(B55,'[1]LISTADO ATM'!$A$2:$C$822,3,0)</f>
        <v>DISTRITO NACIONAL</v>
      </c>
      <c r="B55" s="4">
        <v>545</v>
      </c>
      <c r="C55" s="4" t="str">
        <f>VLOOKUP(B55,'[1]LISTADO ATM'!$A$2:$B$822,2,0)</f>
        <v xml:space="preserve">ATM Oficina Isabel La Católica II  </v>
      </c>
      <c r="D55" s="26" t="s">
        <v>20</v>
      </c>
      <c r="E55" s="21">
        <v>335831765</v>
      </c>
    </row>
    <row r="56" spans="1:5" ht="18" x14ac:dyDescent="0.25">
      <c r="A56" s="4" t="str">
        <f>VLOOKUP(B56,'[1]LISTADO ATM'!$A$2:$C$822,3,0)</f>
        <v>NORTE</v>
      </c>
      <c r="B56" s="60">
        <v>8</v>
      </c>
      <c r="C56" s="4" t="str">
        <f>VLOOKUP(B56,'[1]LISTADO ATM'!$A$2:$B$822,2,0)</f>
        <v>ATM Autoservicio Yaque</v>
      </c>
      <c r="D56" s="26" t="s">
        <v>20</v>
      </c>
      <c r="E56" s="21">
        <v>335835852</v>
      </c>
    </row>
    <row r="57" spans="1:5" ht="18.75" thickBot="1" x14ac:dyDescent="0.3">
      <c r="A57" s="4" t="str">
        <f>VLOOKUP(B57,'[1]LISTADO ATM'!$A$2:$C$822,3,0)</f>
        <v>DISTRITO NACIONAL</v>
      </c>
      <c r="B57" s="60">
        <v>241</v>
      </c>
      <c r="C57" s="4" t="str">
        <f>VLOOKUP(B57,'[1]LISTADO ATM'!$A$2:$B$822,2,0)</f>
        <v xml:space="preserve">ATM Palacio Nacional (Presidencia) </v>
      </c>
      <c r="D57" s="26" t="s">
        <v>20</v>
      </c>
      <c r="E57" s="62">
        <v>335835853</v>
      </c>
    </row>
    <row r="58" spans="1:5" ht="18.75" thickBot="1" x14ac:dyDescent="0.3">
      <c r="A58" s="5" t="s">
        <v>11</v>
      </c>
      <c r="B58" s="10">
        <f>COUNT(B48:B57)</f>
        <v>10</v>
      </c>
      <c r="C58" s="28"/>
      <c r="D58" s="23"/>
      <c r="E58" s="23"/>
    </row>
    <row r="59" spans="1:5" ht="15.75" thickBot="1" x14ac:dyDescent="0.3">
      <c r="E59" s="7"/>
    </row>
    <row r="60" spans="1:5" ht="18.75" thickBot="1" x14ac:dyDescent="0.3">
      <c r="A60" s="42" t="s">
        <v>12</v>
      </c>
      <c r="B60" s="43"/>
      <c r="D60" s="7"/>
      <c r="E60" s="7"/>
    </row>
    <row r="61" spans="1:5" ht="18.75" thickBot="1" x14ac:dyDescent="0.3">
      <c r="A61" s="44">
        <f>+B29+B44+B58</f>
        <v>29</v>
      </c>
      <c r="B61" s="45"/>
    </row>
    <row r="62" spans="1:5" ht="15.75" thickBot="1" x14ac:dyDescent="0.3">
      <c r="E62" s="7"/>
    </row>
    <row r="63" spans="1:5" ht="18.75" thickBot="1" x14ac:dyDescent="0.3">
      <c r="A63" s="36" t="s">
        <v>17</v>
      </c>
      <c r="B63" s="37"/>
      <c r="C63" s="37"/>
      <c r="D63" s="37"/>
      <c r="E63" s="38"/>
    </row>
    <row r="64" spans="1:5" ht="18" x14ac:dyDescent="0.25">
      <c r="A64" s="11" t="s">
        <v>5</v>
      </c>
      <c r="B64" s="11" t="s">
        <v>6</v>
      </c>
      <c r="C64" s="6" t="s">
        <v>7</v>
      </c>
      <c r="D64" s="46" t="s">
        <v>8</v>
      </c>
      <c r="E64" s="47"/>
    </row>
    <row r="65" spans="1:5" ht="18" x14ac:dyDescent="0.25">
      <c r="A65" s="4" t="str">
        <f>VLOOKUP(B65,'[1]LISTADO ATM'!$A$2:$C$822,3,0)</f>
        <v>DISTRITO NACIONAL</v>
      </c>
      <c r="B65" s="4">
        <v>833</v>
      </c>
      <c r="C65" s="4" t="str">
        <f>VLOOKUP(B65,'[1]LISTADO ATM'!$A$2:$B$822,2,0)</f>
        <v xml:space="preserve">ATM Cafetería CTB I </v>
      </c>
      <c r="D65" s="31" t="s">
        <v>21</v>
      </c>
      <c r="E65" s="32"/>
    </row>
    <row r="66" spans="1:5" ht="18" x14ac:dyDescent="0.25">
      <c r="A66" s="4" t="str">
        <f>VLOOKUP(B66,'[1]LISTADO ATM'!$A$2:$C$822,3,0)</f>
        <v>DISTRITO NACIONAL</v>
      </c>
      <c r="B66" s="4">
        <v>993</v>
      </c>
      <c r="C66" s="4" t="str">
        <f>VLOOKUP(B66,'[1]LISTADO ATM'!$A$2:$B$822,2,0)</f>
        <v xml:space="preserve">ATM Centro Medico Integral II </v>
      </c>
      <c r="D66" s="31" t="s">
        <v>21</v>
      </c>
      <c r="E66" s="32"/>
    </row>
    <row r="67" spans="1:5" ht="18" x14ac:dyDescent="0.25">
      <c r="A67" s="4" t="str">
        <f>VLOOKUP(B67,'[1]LISTADO ATM'!$A$2:$C$822,3,0)</f>
        <v>NORTE</v>
      </c>
      <c r="B67" s="4">
        <v>9</v>
      </c>
      <c r="C67" s="4" t="str">
        <f>VLOOKUP(B67,'[1]LISTADO ATM'!$A$2:$B$822,2,0)</f>
        <v>ATM Hispañiola Fresh Fruit</v>
      </c>
      <c r="D67" s="31" t="s">
        <v>21</v>
      </c>
      <c r="E67" s="32"/>
    </row>
    <row r="68" spans="1:5" ht="18" x14ac:dyDescent="0.25">
      <c r="A68" s="4" t="str">
        <f>VLOOKUP(B68,'[1]LISTADO ATM'!$A$2:$C$822,3,0)</f>
        <v>NORTE</v>
      </c>
      <c r="B68" s="4">
        <v>432</v>
      </c>
      <c r="C68" s="4" t="str">
        <f>VLOOKUP(B68,'[1]LISTADO ATM'!$A$2:$B$822,2,0)</f>
        <v xml:space="preserve">ATM Oficina Puerto Plata II </v>
      </c>
      <c r="D68" s="31" t="s">
        <v>21</v>
      </c>
      <c r="E68" s="32"/>
    </row>
    <row r="69" spans="1:5" ht="18" x14ac:dyDescent="0.25">
      <c r="A69" s="4" t="str">
        <f>VLOOKUP(B69,'[1]LISTADO ATM'!$A$2:$C$822,3,0)</f>
        <v>NORTE</v>
      </c>
      <c r="B69" s="4">
        <v>151</v>
      </c>
      <c r="C69" s="4" t="str">
        <f>VLOOKUP(B69,'[1]LISTADO ATM'!$A$2:$B$822,2,0)</f>
        <v xml:space="preserve">ATM Oficina Nagua </v>
      </c>
      <c r="D69" s="31" t="s">
        <v>21</v>
      </c>
      <c r="E69" s="32"/>
    </row>
    <row r="70" spans="1:5" ht="18" x14ac:dyDescent="0.25">
      <c r="A70" s="4" t="str">
        <f>VLOOKUP(B70,'[1]LISTADO ATM'!$A$2:$C$822,3,0)</f>
        <v>DISTRITO NACIONAL</v>
      </c>
      <c r="B70" s="4">
        <v>911</v>
      </c>
      <c r="C70" s="4" t="str">
        <f>VLOOKUP(B70,'[1]LISTADO ATM'!$A$2:$B$822,2,0)</f>
        <v xml:space="preserve">ATM Oficina Venezuela II </v>
      </c>
      <c r="D70" s="31" t="s">
        <v>23</v>
      </c>
      <c r="E70" s="32"/>
    </row>
    <row r="71" spans="1:5" ht="18" x14ac:dyDescent="0.25">
      <c r="A71" s="4" t="str">
        <f>VLOOKUP(B71,'[1]LISTADO ATM'!$A$2:$C$822,3,0)</f>
        <v>NORTE</v>
      </c>
      <c r="B71" s="4">
        <v>728</v>
      </c>
      <c r="C71" s="4" t="str">
        <f>VLOOKUP(B71,'[1]LISTADO ATM'!$A$2:$B$822,2,0)</f>
        <v xml:space="preserve">ATM UNP La Vega Oficina Regional Norcentral </v>
      </c>
      <c r="D71" s="31" t="s">
        <v>21</v>
      </c>
      <c r="E71" s="32"/>
    </row>
    <row r="72" spans="1:5" ht="18" x14ac:dyDescent="0.25">
      <c r="A72" s="4" t="str">
        <f>VLOOKUP(B72,'[1]LISTADO ATM'!$A$2:$C$822,3,0)</f>
        <v>DISTRITO NACIONAL</v>
      </c>
      <c r="B72" s="4">
        <v>578</v>
      </c>
      <c r="C72" s="4" t="str">
        <f>VLOOKUP(B72,'[1]LISTADO ATM'!$A$2:$B$822,2,0)</f>
        <v xml:space="preserve">ATM Procuraduría General de la República </v>
      </c>
      <c r="D72" s="31" t="s">
        <v>21</v>
      </c>
      <c r="E72" s="32"/>
    </row>
    <row r="73" spans="1:5" ht="18" x14ac:dyDescent="0.25">
      <c r="A73" s="4" t="str">
        <f>VLOOKUP(B73,'[1]LISTADO ATM'!$A$2:$C$822,3,0)</f>
        <v>DISTRITO NACIONAL</v>
      </c>
      <c r="B73" s="4">
        <v>717</v>
      </c>
      <c r="C73" s="4" t="str">
        <f>VLOOKUP(B73,'[1]LISTADO ATM'!$A$2:$B$822,2,0)</f>
        <v xml:space="preserve">ATM Oficina Los Alcarrizos </v>
      </c>
      <c r="D73" s="31" t="s">
        <v>21</v>
      </c>
      <c r="E73" s="32"/>
    </row>
    <row r="74" spans="1:5" ht="18" x14ac:dyDescent="0.25">
      <c r="A74" s="4" t="str">
        <f>VLOOKUP(B74,'[1]LISTADO ATM'!$A$2:$C$822,3,0)</f>
        <v>DISTRITO NACIONAL</v>
      </c>
      <c r="B74" s="4">
        <v>522</v>
      </c>
      <c r="C74" s="4" t="str">
        <f>VLOOKUP(B74,'[1]LISTADO ATM'!$A$2:$B$822,2,0)</f>
        <v xml:space="preserve">ATM Oficina Galería 360 </v>
      </c>
      <c r="D74" s="31" t="s">
        <v>21</v>
      </c>
      <c r="E74" s="32"/>
    </row>
    <row r="75" spans="1:5" ht="18" x14ac:dyDescent="0.25">
      <c r="A75" s="4" t="str">
        <f>VLOOKUP(B75,'[1]LISTADO ATM'!$A$2:$C$822,3,0)</f>
        <v>ESTE</v>
      </c>
      <c r="B75" s="4">
        <v>117</v>
      </c>
      <c r="C75" s="4" t="str">
        <f>VLOOKUP(B75,'[1]LISTADO ATM'!$A$2:$B$822,2,0)</f>
        <v xml:space="preserve">ATM Oficina El Seybo </v>
      </c>
      <c r="D75" s="31" t="s">
        <v>21</v>
      </c>
      <c r="E75" s="32"/>
    </row>
    <row r="76" spans="1:5" ht="18" x14ac:dyDescent="0.25">
      <c r="A76" s="4" t="str">
        <f>VLOOKUP(B76,'[1]LISTADO ATM'!$A$2:$C$822,3,0)</f>
        <v>DISTRITO NACIONAL</v>
      </c>
      <c r="B76" s="4">
        <v>153</v>
      </c>
      <c r="C76" s="4" t="str">
        <f>VLOOKUP(B76,'[1]LISTADO ATM'!$A$2:$B$822,2,0)</f>
        <v xml:space="preserve">ATM Rehabilitación </v>
      </c>
      <c r="D76" s="31" t="s">
        <v>21</v>
      </c>
      <c r="E76" s="32"/>
    </row>
    <row r="77" spans="1:5" ht="18" x14ac:dyDescent="0.25">
      <c r="A77" s="4" t="str">
        <f>VLOOKUP(B77,'[1]LISTADO ATM'!$A$2:$C$822,3,0)</f>
        <v>NORTE</v>
      </c>
      <c r="B77" s="4">
        <v>350</v>
      </c>
      <c r="C77" s="4" t="str">
        <f>VLOOKUP(B77,'[1]LISTADO ATM'!$A$2:$B$822,2,0)</f>
        <v xml:space="preserve">ATM Oficina Villa Tapia </v>
      </c>
      <c r="D77" s="31" t="s">
        <v>23</v>
      </c>
      <c r="E77" s="32"/>
    </row>
    <row r="78" spans="1:5" ht="18" x14ac:dyDescent="0.25">
      <c r="A78" s="4" t="e">
        <f>VLOOKUP(B78,'[1]LISTADO ATM'!$A$2:$C$822,3,0)</f>
        <v>#N/A</v>
      </c>
      <c r="B78" s="4"/>
      <c r="C78" s="4" t="e">
        <f>VLOOKUP(B78,'[1]LISTADO ATM'!$A$2:$B$822,2,0)</f>
        <v>#N/A</v>
      </c>
      <c r="D78" s="31"/>
      <c r="E78" s="32"/>
    </row>
    <row r="79" spans="1:5" ht="18.75" thickBot="1" x14ac:dyDescent="0.3">
      <c r="A79" s="5" t="s">
        <v>11</v>
      </c>
      <c r="B79" s="10">
        <f>COUNT(B65:B77)</f>
        <v>13</v>
      </c>
      <c r="C79" s="28"/>
      <c r="D79" s="23"/>
      <c r="E79" s="23"/>
    </row>
  </sheetData>
  <mergeCells count="27">
    <mergeCell ref="A1:E1"/>
    <mergeCell ref="A2:E2"/>
    <mergeCell ref="A7:E7"/>
    <mergeCell ref="C10:E10"/>
    <mergeCell ref="A12:E12"/>
    <mergeCell ref="D71:E71"/>
    <mergeCell ref="D65:E65"/>
    <mergeCell ref="C15:E15"/>
    <mergeCell ref="A17:E17"/>
    <mergeCell ref="A31:E31"/>
    <mergeCell ref="A46:E46"/>
    <mergeCell ref="A60:B60"/>
    <mergeCell ref="A61:B61"/>
    <mergeCell ref="A63:E63"/>
    <mergeCell ref="D64:E64"/>
    <mergeCell ref="D66:E66"/>
    <mergeCell ref="D67:E67"/>
    <mergeCell ref="D69:E69"/>
    <mergeCell ref="D68:E68"/>
    <mergeCell ref="D70:E70"/>
    <mergeCell ref="D77:E77"/>
    <mergeCell ref="D78:E78"/>
    <mergeCell ref="D72:E72"/>
    <mergeCell ref="D73:E73"/>
    <mergeCell ref="D74:E74"/>
    <mergeCell ref="D75:E75"/>
    <mergeCell ref="D76:E76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2021-03-27T11:22:53Z</dcterms:modified>
</cp:coreProperties>
</file>