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06\"/>
    </mc:Choice>
  </mc:AlternateContent>
  <bookViews>
    <workbookView xWindow="0" yWindow="0" windowWidth="24000" windowHeight="963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Hoja1!$A$49:$E$50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1" l="1"/>
  <c r="B77" i="1"/>
  <c r="B56" i="1"/>
  <c r="B47" i="1"/>
  <c r="C74" i="1"/>
  <c r="A74" i="1"/>
  <c r="C73" i="1"/>
  <c r="A73" i="1"/>
  <c r="C72" i="1"/>
  <c r="A72" i="1"/>
  <c r="C76" i="1"/>
  <c r="A76" i="1"/>
  <c r="C75" i="1"/>
  <c r="A75" i="1"/>
  <c r="C55" i="1"/>
  <c r="A55" i="1"/>
  <c r="C46" i="1"/>
  <c r="A46" i="1"/>
  <c r="C45" i="1"/>
  <c r="A45" i="1"/>
  <c r="C16" i="1" l="1"/>
  <c r="C17" i="1"/>
  <c r="C18" i="1"/>
  <c r="C19" i="1"/>
  <c r="A16" i="1"/>
  <c r="A17" i="1"/>
  <c r="A18" i="1"/>
  <c r="A19" i="1"/>
  <c r="C71" i="1"/>
  <c r="A71" i="1"/>
  <c r="C44" i="1"/>
  <c r="A44" i="1"/>
  <c r="C54" i="1"/>
  <c r="A54" i="1"/>
  <c r="C10" i="1"/>
  <c r="C11" i="1"/>
  <c r="C12" i="1"/>
  <c r="A10" i="1"/>
  <c r="A11" i="1"/>
  <c r="A12" i="1"/>
  <c r="C34" i="1"/>
  <c r="A34" i="1"/>
  <c r="A33" i="1"/>
  <c r="C33" i="1"/>
  <c r="B36" i="1"/>
  <c r="C13" i="1"/>
  <c r="C14" i="1"/>
  <c r="C15" i="1"/>
  <c r="C20" i="1"/>
  <c r="C21" i="1"/>
  <c r="A13" i="1"/>
  <c r="A14" i="1"/>
  <c r="A15" i="1"/>
  <c r="A20" i="1"/>
  <c r="A21" i="1"/>
  <c r="A41" i="1"/>
  <c r="A42" i="1"/>
  <c r="A43" i="1"/>
  <c r="C41" i="1"/>
  <c r="C42" i="1"/>
  <c r="C43" i="1"/>
  <c r="C53" i="1"/>
  <c r="A53" i="1"/>
  <c r="C32" i="1"/>
  <c r="C35" i="1"/>
  <c r="A32" i="1"/>
  <c r="A35" i="1"/>
  <c r="B61" i="1" l="1"/>
  <c r="A70" i="1"/>
  <c r="C70" i="1"/>
  <c r="A69" i="1"/>
  <c r="C69" i="1"/>
  <c r="C68" i="1"/>
  <c r="A68" i="1"/>
  <c r="C60" i="1"/>
  <c r="A60" i="1"/>
  <c r="C52" i="1"/>
  <c r="A52" i="1"/>
  <c r="C51" i="1"/>
  <c r="A51" i="1"/>
  <c r="C40" i="1"/>
  <c r="A40" i="1"/>
  <c r="C31" i="1"/>
  <c r="A31" i="1"/>
  <c r="C9" i="1"/>
  <c r="A9" i="1"/>
  <c r="A64" i="1" l="1"/>
  <c r="F2" i="3"/>
</calcChain>
</file>

<file path=xl/sharedStrings.xml><?xml version="1.0" encoding="utf-8"?>
<sst xmlns="http://schemas.openxmlformats.org/spreadsheetml/2006/main" count="983" uniqueCount="41">
  <si>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</si>
  <si>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</si>
  <si>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</si>
  <si>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</si>
  <si>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</si>
  <si>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</si>
  <si>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</si>
  <si>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</si>
  <si>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</si>
  <si>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</si>
  <si>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</si>
  <si>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</si>
  <si>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</si>
  <si>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</si>
  <si>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</si>
  <si>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</si>
  <si>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</si>
  <si>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</si>
  <si>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</si>
  <si>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</si>
  <si>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>Solucionado</t>
  </si>
  <si>
    <t>3335872127</t>
  </si>
  <si>
    <t>3335872172</t>
  </si>
  <si>
    <t>3335872152</t>
  </si>
  <si>
    <t>Abastecido</t>
  </si>
  <si>
    <t>3335877029</t>
  </si>
  <si>
    <t>3335877122 </t>
  </si>
  <si>
    <t>GAVETA DE DEPOSITO LLENA</t>
  </si>
  <si>
    <t>3335877135</t>
  </si>
  <si>
    <t>3335877134</t>
  </si>
  <si>
    <t>3335877133</t>
  </si>
  <si>
    <t>3335877125</t>
  </si>
  <si>
    <t>3335877107</t>
  </si>
  <si>
    <t>2 Gavetas Vacías + 1 Fallando</t>
  </si>
  <si>
    <t>DISTRITO NACIONAL</t>
  </si>
  <si>
    <t>ATM Olé Jacobo Majluta</t>
  </si>
  <si>
    <t xml:space="preserve">ATM Estación Next Dipsa Pedro Livio Cedeño </t>
  </si>
  <si>
    <t>NORTE</t>
  </si>
  <si>
    <t xml:space="preserve">ATM S/M Lilo (Montecristi) </t>
  </si>
  <si>
    <t xml:space="preserve">ATM Oficina Zona Franca (Santiago) </t>
  </si>
  <si>
    <t xml:space="preserve">ATM Oficina El Mamey Los Hidalgos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</si>
</sst>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Palatino Linotype"/>
      <family val="1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2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6" fillId="6" borderId="11" xfId="0" applyNumberFormat="1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03"/>
      <tableStyleElement type="headerRow" dxfId="102"/>
      <tableStyleElement type="totalRow" dxfId="101"/>
      <tableStyleElement type="firstColumn" dxfId="100"/>
      <tableStyleElement type="lastColumn" dxfId="99"/>
      <tableStyleElement type="firstRowStripe" dxfId="98"/>
      <tableStyleElement type="firstColumnStripe" dxfId="9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0)" TargetMode="External"/><Relationship Id="rId2" Type="http://schemas.openxmlformats.org/officeDocument/2006/relationships/hyperlink" Target="http://s460-helpdesk/CAisd/pdmweb.exe?OP=SEARCH+FACTORY=in+SKIPLIST=1+QBE.EQ.id=3580463" TargetMode="External"/><Relationship Id="rId1" Type="http://schemas.openxmlformats.org/officeDocument/2006/relationships/hyperlink" Target="http://s460-helpdesk/CAisd/pdmweb.exe?OP=SEARCH+FACTORY=in+SKIPLIST=1+QBE.EQ.id=358046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javascript:do_default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abSelected="1" zoomScale="85" zoomScaleNormal="85" workbookViewId="0">
      <selection activeCell="G20" sqref="G20"/>
    </sheetView>
  </sheetViews>
  <sheetFormatPr baseColWidth="10" defaultColWidth="23.42578125" defaultRowHeight="15" x14ac:dyDescent="0.25"/>
  <cols>
    <col min="1" max="1" width="27.140625" bestFit="1" customWidth="1"/>
    <col min="2" max="2" width="18.28515625" bestFit="1" customWidth="1"/>
    <col min="3" max="3" width="54.7109375" bestFit="1" customWidth="1"/>
    <col min="4" max="4" width="39.28515625" bestFit="1" customWidth="1"/>
    <col min="5" max="5" width="18.5703125" bestFit="1" customWidth="1"/>
    <col min="6" max="6" width="24.7109375" customWidth="1"/>
  </cols>
  <sheetData>
    <row r="1" spans="1:5" ht="22.5" customHeight="1" x14ac:dyDescent="0.25">
      <c r="A1" s="54" t="s">
        <v>1</v>
      </c>
      <c r="B1" s="55"/>
      <c r="C1" s="55"/>
      <c r="D1" s="55"/>
      <c r="E1" s="56"/>
    </row>
    <row r="2" spans="1:5" ht="25.5" customHeight="1" x14ac:dyDescent="0.25">
      <c r="A2" s="57" t="s">
        <v>0</v>
      </c>
      <c r="B2" s="58"/>
      <c r="C2" s="58"/>
      <c r="D2" s="58"/>
      <c r="E2" s="59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44322.25</v>
      </c>
      <c r="C4" s="1"/>
      <c r="D4" s="1"/>
      <c r="E4" s="11"/>
    </row>
    <row r="5" spans="1:5" ht="18.75" thickBot="1" x14ac:dyDescent="0.3">
      <c r="A5" s="7" t="s">
        <v>3</v>
      </c>
      <c r="B5" s="9">
        <v>44322.708333333336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customHeight="1" x14ac:dyDescent="0.25">
      <c r="A7" s="60" t="s">
        <v>4</v>
      </c>
      <c r="B7" s="61"/>
      <c r="C7" s="61"/>
      <c r="D7" s="61"/>
      <c r="E7" s="62"/>
    </row>
    <row r="8" spans="1:5" ht="18" x14ac:dyDescent="0.25">
      <c r="A8" s="2" t="s">
        <v>5</v>
      </c>
      <c r="B8" s="12" t="s">
        <v>6</v>
      </c>
      <c r="C8" s="2" t="s">
        <v>7</v>
      </c>
      <c r="D8" s="12" t="s">
        <v>8</v>
      </c>
      <c r="E8" s="12" t="s">
        <v>9</v>
      </c>
    </row>
    <row r="9" spans="1:5" ht="18.75" customHeight="1" x14ac:dyDescent="0.25">
      <c r="A9" s="19" t="str">
        <f>VLOOKUP(B9,'[1]LISTADO ATM'!$A$2:$C$821,3,0)</f>
        <v>DISTRITO NACIONAL</v>
      </c>
      <c r="B9" s="28">
        <v>925</v>
      </c>
      <c r="C9" s="35" t="str">
        <f>VLOOKUP(B9,'[1]LISTADO ATM'!$A$2:$B$821,2,0)</f>
        <v xml:space="preserve">ATM Oficina Plaza Lama Av. 27 de Febrero </v>
      </c>
      <c r="D9" s="16" t="s">
        <v>24</v>
      </c>
      <c r="E9" s="38">
        <v>3335876890</v>
      </c>
    </row>
    <row r="10" spans="1:5" ht="18.75" customHeight="1" x14ac:dyDescent="0.25">
      <c r="A10" s="19" t="str">
        <f>VLOOKUP(B10,'[1]LISTADO ATM'!$A$2:$C$821,3,0)</f>
        <v>ESTE</v>
      </c>
      <c r="B10" s="28">
        <v>963</v>
      </c>
      <c r="C10" s="35" t="str">
        <f>VLOOKUP(B10,'[1]LISTADO ATM'!$A$2:$B$821,2,0)</f>
        <v xml:space="preserve">ATM Multiplaza La Romana </v>
      </c>
      <c r="D10" s="16" t="s">
        <v>24</v>
      </c>
      <c r="E10" s="31" t="s">
        <v>25</v>
      </c>
    </row>
    <row r="11" spans="1:5" ht="18.75" customHeight="1" x14ac:dyDescent="0.25">
      <c r="A11" s="19" t="str">
        <f>VLOOKUP(B11,'[1]LISTADO ATM'!$A$2:$C$821,3,0)</f>
        <v>SUR</v>
      </c>
      <c r="B11" s="28">
        <v>751</v>
      </c>
      <c r="C11" s="35" t="str">
        <f>VLOOKUP(B11,'[1]LISTADO ATM'!$A$2:$B$821,2,0)</f>
        <v>ATM Eco Petroleo Camilo</v>
      </c>
      <c r="D11" s="16" t="s">
        <v>24</v>
      </c>
      <c r="E11" s="38">
        <v>3335876468</v>
      </c>
    </row>
    <row r="12" spans="1:5" ht="18.75" customHeight="1" x14ac:dyDescent="0.25">
      <c r="A12" s="19" t="str">
        <f>VLOOKUP(B12,'[1]LISTADO ATM'!$A$2:$C$821,3,0)</f>
        <v>DISTRITO NACIONAL</v>
      </c>
      <c r="B12" s="28">
        <v>642</v>
      </c>
      <c r="C12" s="35" t="str">
        <f>VLOOKUP(B12,'[1]LISTADO ATM'!$A$2:$B$821,2,0)</f>
        <v xml:space="preserve">ATM OMSA Sto. Dgo. </v>
      </c>
      <c r="D12" s="16" t="s">
        <v>24</v>
      </c>
      <c r="E12" s="38">
        <v>3335876881</v>
      </c>
    </row>
    <row r="13" spans="1:5" ht="18.75" customHeight="1" x14ac:dyDescent="0.25">
      <c r="A13" s="19" t="str">
        <f>VLOOKUP(B13,'[1]LISTADO ATM'!$A$2:$C$821,3,0)</f>
        <v>ESTE</v>
      </c>
      <c r="B13" s="28">
        <v>429</v>
      </c>
      <c r="C13" s="35" t="str">
        <f>VLOOKUP(B13,'[1]LISTADO ATM'!$A$2:$B$821,2,0)</f>
        <v xml:space="preserve">ATM Oficina Jumbo La Romana </v>
      </c>
      <c r="D13" s="16" t="s">
        <v>24</v>
      </c>
      <c r="E13" s="38">
        <v>3335876952</v>
      </c>
    </row>
    <row r="14" spans="1:5" ht="18.75" customHeight="1" x14ac:dyDescent="0.25">
      <c r="A14" s="19" t="str">
        <f>VLOOKUP(B14,'[1]LISTADO ATM'!$A$2:$C$821,3,0)</f>
        <v>DISTRITO NACIONAL</v>
      </c>
      <c r="B14" s="28">
        <v>391</v>
      </c>
      <c r="C14" s="35" t="str">
        <f>VLOOKUP(B14,'[1]LISTADO ATM'!$A$2:$B$821,2,0)</f>
        <v xml:space="preserve">ATM S/M Jumbo Luperón </v>
      </c>
      <c r="D14" s="16" t="s">
        <v>24</v>
      </c>
      <c r="E14" s="38">
        <v>3335877034</v>
      </c>
    </row>
    <row r="15" spans="1:5" ht="18.75" customHeight="1" x14ac:dyDescent="0.25">
      <c r="A15" s="19" t="str">
        <f>VLOOKUP(B15,'[1]LISTADO ATM'!$A$2:$C$821,3,0)</f>
        <v>DISTRITO NACIONAL</v>
      </c>
      <c r="B15" s="28">
        <v>629</v>
      </c>
      <c r="C15" s="35" t="str">
        <f>VLOOKUP(B15,'[1]LISTADO ATM'!$A$2:$B$821,2,0)</f>
        <v xml:space="preserve">ATM Oficina Americana Independencia I </v>
      </c>
      <c r="D15" s="16" t="s">
        <v>24</v>
      </c>
      <c r="E15" s="31">
        <v>3335877024</v>
      </c>
    </row>
    <row r="16" spans="1:5" ht="18.75" customHeight="1" x14ac:dyDescent="0.25">
      <c r="A16" s="19" t="str">
        <f>VLOOKUP(B16,'[1]LISTADO ATM'!$A$2:$C$821,3,0)</f>
        <v>DISTRITO NACIONAL</v>
      </c>
      <c r="B16" s="28">
        <v>719</v>
      </c>
      <c r="C16" s="35" t="str">
        <f>VLOOKUP(B16,'[1]LISTADO ATM'!$A$2:$B$821,2,0)</f>
        <v xml:space="preserve">ATM Ayuntamiento Municipal San Luís </v>
      </c>
      <c r="D16" s="16" t="s">
        <v>24</v>
      </c>
      <c r="E16" s="31" t="s">
        <v>23</v>
      </c>
    </row>
    <row r="17" spans="1:5" ht="18.75" customHeight="1" x14ac:dyDescent="0.25">
      <c r="A17" s="19" t="str">
        <f>VLOOKUP(B17,'[1]LISTADO ATM'!$A$2:$C$821,3,0)</f>
        <v>DISTRITO NACIONAL</v>
      </c>
      <c r="B17" s="28">
        <v>327</v>
      </c>
      <c r="C17" s="35" t="str">
        <f>VLOOKUP(B17,'[1]LISTADO ATM'!$A$2:$B$821,2,0)</f>
        <v xml:space="preserve">ATM UNP CCN (Nacional 27 de Febrero) </v>
      </c>
      <c r="D17" s="16" t="s">
        <v>24</v>
      </c>
      <c r="E17" s="36">
        <v>3335875696</v>
      </c>
    </row>
    <row r="18" spans="1:5" ht="18.75" customHeight="1" x14ac:dyDescent="0.25">
      <c r="A18" s="19" t="str">
        <f>VLOOKUP(B18,'[1]LISTADO ATM'!$A$2:$C$821,3,0)</f>
        <v>DISTRITO NACIONAL</v>
      </c>
      <c r="B18" s="28">
        <v>911</v>
      </c>
      <c r="C18" s="35" t="str">
        <f>VLOOKUP(B18,'[1]LISTADO ATM'!$A$2:$B$821,2,0)</f>
        <v xml:space="preserve">ATM Oficina Venezuela II </v>
      </c>
      <c r="D18" s="16" t="s">
        <v>24</v>
      </c>
      <c r="E18" s="31">
        <v>3335877010</v>
      </c>
    </row>
    <row r="19" spans="1:5" ht="18.75" customHeight="1" x14ac:dyDescent="0.25">
      <c r="A19" s="19" t="str">
        <f>VLOOKUP(B19,'[1]LISTADO ATM'!$A$2:$C$821,3,0)</f>
        <v>NORTE</v>
      </c>
      <c r="B19" s="28">
        <v>405</v>
      </c>
      <c r="C19" s="35" t="str">
        <f>VLOOKUP(B19,'[1]LISTADO ATM'!$A$2:$B$821,2,0)</f>
        <v xml:space="preserve">ATM UNP Loma de Cabrera </v>
      </c>
      <c r="D19" s="16" t="s">
        <v>24</v>
      </c>
      <c r="E19" s="31">
        <v>3335876941</v>
      </c>
    </row>
    <row r="20" spans="1:5" ht="18.75" customHeight="1" x14ac:dyDescent="0.25">
      <c r="A20" s="19" t="str">
        <f>VLOOKUP(B20,'[1]LISTADO ATM'!$A$2:$C$821,3,0)</f>
        <v>NORTE</v>
      </c>
      <c r="B20" s="28">
        <v>511</v>
      </c>
      <c r="C20" s="35" t="str">
        <f>VLOOKUP(B20,'[1]LISTADO ATM'!$A$2:$B$821,2,0)</f>
        <v xml:space="preserve">ATM UNP Río San Juan (Nagua) </v>
      </c>
      <c r="D20" s="16" t="s">
        <v>24</v>
      </c>
      <c r="E20" s="31">
        <v>3335877144</v>
      </c>
    </row>
    <row r="21" spans="1:5" ht="18.75" customHeight="1" x14ac:dyDescent="0.25">
      <c r="A21" s="19" t="str">
        <f>VLOOKUP(B21,'[1]LISTADO ATM'!$A$2:$C$821,3,0)</f>
        <v>DISTRITO NACIONAL</v>
      </c>
      <c r="B21" s="28">
        <v>507</v>
      </c>
      <c r="C21" s="35" t="str">
        <f>VLOOKUP(B21,'[1]LISTADO ATM'!$A$2:$B$821,2,0)</f>
        <v>ATM Estación Sigma Boca Chica</v>
      </c>
      <c r="D21" s="16" t="s">
        <v>24</v>
      </c>
      <c r="E21" s="31">
        <v>3335877153</v>
      </c>
    </row>
    <row r="22" spans="1:5" ht="18" x14ac:dyDescent="0.25">
      <c r="A22" s="32" t="s">
        <v>34</v>
      </c>
      <c r="B22" s="28">
        <v>696</v>
      </c>
      <c r="C22" s="28" t="s">
        <v>35</v>
      </c>
      <c r="D22" s="16" t="s">
        <v>24</v>
      </c>
      <c r="E22" s="38">
        <v>3335876989</v>
      </c>
    </row>
    <row r="23" spans="1:5" ht="18" x14ac:dyDescent="0.25">
      <c r="A23" s="32" t="s">
        <v>34</v>
      </c>
      <c r="B23" s="28">
        <v>800</v>
      </c>
      <c r="C23" s="28" t="s">
        <v>36</v>
      </c>
      <c r="D23" s="16" t="s">
        <v>24</v>
      </c>
      <c r="E23" s="38">
        <v>3335877030</v>
      </c>
    </row>
    <row r="24" spans="1:5" ht="18" x14ac:dyDescent="0.25">
      <c r="A24" s="32" t="s">
        <v>37</v>
      </c>
      <c r="B24" s="28">
        <v>775</v>
      </c>
      <c r="C24" s="28" t="s">
        <v>38</v>
      </c>
      <c r="D24" s="16" t="s">
        <v>24</v>
      </c>
      <c r="E24" s="31">
        <v>3335877863</v>
      </c>
    </row>
    <row r="25" spans="1:5" ht="18" x14ac:dyDescent="0.25">
      <c r="A25" s="32" t="s">
        <v>37</v>
      </c>
      <c r="B25" s="28">
        <v>716</v>
      </c>
      <c r="C25" s="28" t="s">
        <v>39</v>
      </c>
      <c r="D25" s="16" t="s">
        <v>24</v>
      </c>
      <c r="E25" s="31">
        <v>3335877897</v>
      </c>
    </row>
    <row r="26" spans="1:5" ht="18" x14ac:dyDescent="0.25">
      <c r="A26" s="19" t="s">
        <v>37</v>
      </c>
      <c r="B26" s="28">
        <v>703</v>
      </c>
      <c r="C26" s="31" t="s">
        <v>40</v>
      </c>
      <c r="D26" s="16" t="s">
        <v>24</v>
      </c>
      <c r="E26" s="31">
        <v>3335877443</v>
      </c>
    </row>
    <row r="27" spans="1:5" ht="18.75" thickBot="1" x14ac:dyDescent="0.3">
      <c r="A27" s="3" t="s">
        <v>11</v>
      </c>
      <c r="B27" s="37">
        <f>COUNT(B9:B26)</f>
        <v>18</v>
      </c>
      <c r="C27" s="63"/>
      <c r="D27" s="64"/>
      <c r="E27" s="65"/>
    </row>
    <row r="28" spans="1:5" x14ac:dyDescent="0.25">
      <c r="B28" s="5"/>
      <c r="E28" s="5"/>
    </row>
    <row r="29" spans="1:5" ht="18" customHeight="1" x14ac:dyDescent="0.25">
      <c r="A29" s="60" t="s">
        <v>16</v>
      </c>
      <c r="B29" s="61"/>
      <c r="C29" s="61"/>
      <c r="D29" s="61"/>
      <c r="E29" s="62"/>
    </row>
    <row r="30" spans="1:5" ht="18" x14ac:dyDescent="0.25">
      <c r="A30" s="2" t="s">
        <v>5</v>
      </c>
      <c r="B30" s="12" t="s">
        <v>6</v>
      </c>
      <c r="C30" s="2" t="s">
        <v>7</v>
      </c>
      <c r="D30" s="2" t="s">
        <v>8</v>
      </c>
      <c r="E30" s="12" t="s">
        <v>9</v>
      </c>
    </row>
    <row r="31" spans="1:5" ht="18.75" customHeight="1" x14ac:dyDescent="0.25">
      <c r="A31" s="19" t="str">
        <f>VLOOKUP(B31,'[1]LISTADO ATM'!$A$2:$C$821,3,0)</f>
        <v>NORTE</v>
      </c>
      <c r="B31" s="28">
        <v>288</v>
      </c>
      <c r="C31" s="35" t="str">
        <f>VLOOKUP(B31,'[1]LISTADO ATM'!$A$2:$B$821,2,0)</f>
        <v xml:space="preserve">ATM Oficina Camino Real II (Puerto Plata) </v>
      </c>
      <c r="D31" s="16" t="s">
        <v>20</v>
      </c>
      <c r="E31" s="31" t="s">
        <v>29</v>
      </c>
    </row>
    <row r="32" spans="1:5" ht="18.75" customHeight="1" x14ac:dyDescent="0.25">
      <c r="A32" s="19" t="str">
        <f>VLOOKUP(B32,'[1]LISTADO ATM'!$A$2:$C$821,3,0)</f>
        <v>SUR</v>
      </c>
      <c r="B32" s="28">
        <v>880</v>
      </c>
      <c r="C32" s="35" t="str">
        <f>VLOOKUP(B32,'[1]LISTADO ATM'!$A$2:$B$821,2,0)</f>
        <v xml:space="preserve">ATM Autoservicio Barahona II </v>
      </c>
      <c r="D32" s="16" t="s">
        <v>20</v>
      </c>
      <c r="E32" s="31" t="s">
        <v>31</v>
      </c>
    </row>
    <row r="33" spans="1:5" ht="18.75" customHeight="1" x14ac:dyDescent="0.25">
      <c r="A33" s="19" t="str">
        <f>VLOOKUP(B33,'[1]LISTADO ATM'!$A$2:$C$821,3,0)</f>
        <v>NORTE</v>
      </c>
      <c r="B33" s="28">
        <v>304</v>
      </c>
      <c r="C33" s="35" t="str">
        <f>VLOOKUP(B33,'[1]LISTADO ATM'!$A$2:$B$821,2,0)</f>
        <v xml:space="preserve">ATM Multicentro La Sirena Estrella Sadhala </v>
      </c>
      <c r="D33" s="16" t="s">
        <v>20</v>
      </c>
      <c r="E33" s="31" t="s">
        <v>32</v>
      </c>
    </row>
    <row r="34" spans="1:5" ht="18.75" customHeight="1" x14ac:dyDescent="0.25">
      <c r="A34" s="19" t="str">
        <f>VLOOKUP(B34,'[1]LISTADO ATM'!$A$2:$C$821,3,0)</f>
        <v>NORTE</v>
      </c>
      <c r="B34" s="28">
        <v>431</v>
      </c>
      <c r="C34" s="35" t="str">
        <f>VLOOKUP(B34,'[1]LISTADO ATM'!$A$2:$B$821,2,0)</f>
        <v xml:space="preserve">ATM Autoservicio Sol (Santiago) </v>
      </c>
      <c r="D34" s="16" t="s">
        <v>20</v>
      </c>
      <c r="E34" s="31" t="s">
        <v>30</v>
      </c>
    </row>
    <row r="35" spans="1:5" ht="18.75" customHeight="1" x14ac:dyDescent="0.25">
      <c r="A35" s="19" t="str">
        <f>VLOOKUP(B35,'[1]LISTADO ATM'!$A$2:$C$821,3,0)</f>
        <v>ESTE</v>
      </c>
      <c r="B35" s="28">
        <v>386</v>
      </c>
      <c r="C35" s="35" t="str">
        <f>VLOOKUP(B35,'[1]LISTADO ATM'!$A$2:$B$821,2,0)</f>
        <v xml:space="preserve">ATM Plaza Verón II </v>
      </c>
      <c r="D35" s="16" t="s">
        <v>20</v>
      </c>
      <c r="E35" s="31">
        <v>3335877142</v>
      </c>
    </row>
    <row r="36" spans="1:5" ht="18.75" thickBot="1" x14ac:dyDescent="0.3">
      <c r="A36" s="3" t="s">
        <v>11</v>
      </c>
      <c r="B36" s="37">
        <f>COUNT(B31:B35)</f>
        <v>5</v>
      </c>
      <c r="C36" s="48"/>
      <c r="D36" s="49"/>
      <c r="E36" s="50"/>
    </row>
    <row r="37" spans="1:5" ht="15.75" thickBot="1" x14ac:dyDescent="0.3">
      <c r="B37" s="5"/>
      <c r="E37" s="5"/>
    </row>
    <row r="38" spans="1:5" ht="18.75" customHeight="1" thickBot="1" x14ac:dyDescent="0.3">
      <c r="A38" s="45" t="s">
        <v>14</v>
      </c>
      <c r="B38" s="46"/>
      <c r="C38" s="46"/>
      <c r="D38" s="46"/>
      <c r="E38" s="47"/>
    </row>
    <row r="39" spans="1:5" ht="18" x14ac:dyDescent="0.25">
      <c r="A39" s="2" t="s">
        <v>5</v>
      </c>
      <c r="B39" s="12" t="s">
        <v>6</v>
      </c>
      <c r="C39" s="2" t="s">
        <v>7</v>
      </c>
      <c r="D39" s="2" t="s">
        <v>8</v>
      </c>
      <c r="E39" s="12" t="s">
        <v>9</v>
      </c>
    </row>
    <row r="40" spans="1:5" ht="18" x14ac:dyDescent="0.25">
      <c r="A40" s="32" t="str">
        <f>VLOOKUP(B40,'[1]LISTADO ATM'!$A$2:$C$821,3,0)</f>
        <v>DISTRITO NACIONAL</v>
      </c>
      <c r="B40" s="28">
        <v>235</v>
      </c>
      <c r="C40" s="28" t="str">
        <f>VLOOKUP(B40,'[1]LISTADO ATM'!$A$2:$B$821,2,0)</f>
        <v xml:space="preserve">ATM Oficina Multicentro La Sirena San Isidro </v>
      </c>
      <c r="D40" s="15" t="s">
        <v>10</v>
      </c>
      <c r="E40" s="31" t="s">
        <v>26</v>
      </c>
    </row>
    <row r="41" spans="1:5" ht="18" x14ac:dyDescent="0.25">
      <c r="A41" s="32" t="str">
        <f>VLOOKUP(B41,'[1]LISTADO ATM'!$A$2:$C$821,3,0)</f>
        <v>DISTRITO NACIONAL</v>
      </c>
      <c r="B41" s="28">
        <v>697</v>
      </c>
      <c r="C41" s="28" t="str">
        <f>VLOOKUP(B41,'[1]LISTADO ATM'!$A$2:$B$821,2,0)</f>
        <v>ATM Hipermercado Olé Ciudad Juan Bosch</v>
      </c>
      <c r="D41" s="15" t="s">
        <v>10</v>
      </c>
      <c r="E41" s="31">
        <v>3335877447</v>
      </c>
    </row>
    <row r="42" spans="1:5" ht="18" x14ac:dyDescent="0.25">
      <c r="A42" s="32" t="str">
        <f>VLOOKUP(B42,'[1]LISTADO ATM'!$A$2:$C$821,3,0)</f>
        <v>DISTRITO NACIONAL</v>
      </c>
      <c r="B42" s="28">
        <v>578</v>
      </c>
      <c r="C42" s="28" t="str">
        <f>VLOOKUP(B42,'[1]LISTADO ATM'!$A$2:$B$821,2,0)</f>
        <v xml:space="preserve">ATM Procuraduría General de la República </v>
      </c>
      <c r="D42" s="15" t="s">
        <v>10</v>
      </c>
      <c r="E42" s="31">
        <v>3335877573</v>
      </c>
    </row>
    <row r="43" spans="1:5" ht="18" x14ac:dyDescent="0.25">
      <c r="A43" s="32" t="str">
        <f>VLOOKUP(B43,'[1]LISTADO ATM'!$A$2:$C$821,3,0)</f>
        <v>DISTRITO NACIONAL</v>
      </c>
      <c r="B43" s="28">
        <v>884</v>
      </c>
      <c r="C43" s="28" t="str">
        <f>VLOOKUP(B43,'[1]LISTADO ATM'!$A$2:$B$821,2,0)</f>
        <v xml:space="preserve">ATM UNP Olé Sabana Perdida </v>
      </c>
      <c r="D43" s="15" t="s">
        <v>10</v>
      </c>
      <c r="E43" s="31">
        <v>3335877575</v>
      </c>
    </row>
    <row r="44" spans="1:5" ht="18" x14ac:dyDescent="0.25">
      <c r="A44" s="32" t="str">
        <f>VLOOKUP(B44,'[1]LISTADO ATM'!$A$2:$C$821,3,0)</f>
        <v>ESTE</v>
      </c>
      <c r="B44" s="28">
        <v>211</v>
      </c>
      <c r="C44" s="28" t="str">
        <f>VLOOKUP(B44,'[1]LISTADO ATM'!$A$2:$B$821,2,0)</f>
        <v xml:space="preserve">ATM Oficina La Romana I </v>
      </c>
      <c r="D44" s="15" t="s">
        <v>10</v>
      </c>
      <c r="E44" s="31">
        <v>3335877878</v>
      </c>
    </row>
    <row r="45" spans="1:5" ht="18" x14ac:dyDescent="0.25">
      <c r="A45" s="32" t="str">
        <f>VLOOKUP(B45,'[1]LISTADO ATM'!$A$2:$C$821,3,0)</f>
        <v>DISTRITO NACIONAL</v>
      </c>
      <c r="B45" s="28">
        <v>235</v>
      </c>
      <c r="C45" s="28" t="str">
        <f>VLOOKUP(B45,'[1]LISTADO ATM'!$A$2:$B$821,2,0)</f>
        <v xml:space="preserve">ATM Oficina Multicentro La Sirena San Isidro </v>
      </c>
      <c r="D45" s="15" t="s">
        <v>10</v>
      </c>
      <c r="E45" s="31">
        <v>3335878227</v>
      </c>
    </row>
    <row r="46" spans="1:5" ht="18" x14ac:dyDescent="0.25">
      <c r="A46" s="32" t="str">
        <f>VLOOKUP(B46,'[1]LISTADO ATM'!$A$2:$C$821,3,0)</f>
        <v>SUR</v>
      </c>
      <c r="B46" s="28">
        <v>750</v>
      </c>
      <c r="C46" s="28" t="str">
        <f>VLOOKUP(B46,'[1]LISTADO ATM'!$A$2:$B$821,2,0)</f>
        <v xml:space="preserve">ATM UNP Duvergé </v>
      </c>
      <c r="D46" s="15" t="s">
        <v>10</v>
      </c>
      <c r="E46" s="31">
        <v>3335878282</v>
      </c>
    </row>
    <row r="47" spans="1:5" ht="18.75" customHeight="1" thickBot="1" x14ac:dyDescent="0.3">
      <c r="A47" s="33" t="s">
        <v>11</v>
      </c>
      <c r="B47" s="37">
        <f>COUNT(B40:B46)</f>
        <v>7</v>
      </c>
      <c r="C47" s="14"/>
      <c r="D47" s="14"/>
      <c r="E47" s="14"/>
    </row>
    <row r="48" spans="1:5" ht="15.75" thickBot="1" x14ac:dyDescent="0.3">
      <c r="B48" s="5"/>
      <c r="E48" s="5"/>
    </row>
    <row r="49" spans="1:5" ht="18.75" thickBot="1" x14ac:dyDescent="0.3">
      <c r="A49" s="45" t="s">
        <v>10</v>
      </c>
      <c r="B49" s="46"/>
      <c r="C49" s="46"/>
      <c r="D49" s="46"/>
      <c r="E49" s="47"/>
    </row>
    <row r="50" spans="1:5" ht="19.5" customHeight="1" x14ac:dyDescent="0.25">
      <c r="A50" s="2" t="s">
        <v>5</v>
      </c>
      <c r="B50" s="12" t="s">
        <v>6</v>
      </c>
      <c r="C50" s="2" t="s">
        <v>7</v>
      </c>
      <c r="D50" s="2" t="s">
        <v>8</v>
      </c>
      <c r="E50" s="12" t="s">
        <v>9</v>
      </c>
    </row>
    <row r="51" spans="1:5" ht="19.5" customHeight="1" x14ac:dyDescent="0.25">
      <c r="A51" s="19" t="str">
        <f>VLOOKUP(B51,'[1]LISTADO ATM'!$A$2:$C$821,3,0)</f>
        <v>DISTRITO NACIONAL</v>
      </c>
      <c r="B51" s="28">
        <v>300</v>
      </c>
      <c r="C51" s="31" t="str">
        <f>VLOOKUP(B51,'[1]LISTADO ATM'!$A$2:$B$821,2,0)</f>
        <v xml:space="preserve">ATM S/M Aprezio Los Guaricanos </v>
      </c>
      <c r="D51" s="28" t="s">
        <v>19</v>
      </c>
      <c r="E51" s="31" t="s">
        <v>21</v>
      </c>
    </row>
    <row r="52" spans="1:5" ht="19.5" customHeight="1" x14ac:dyDescent="0.25">
      <c r="A52" s="19" t="str">
        <f>VLOOKUP(B52,'[1]LISTADO ATM'!$A$2:$C$821,3,0)</f>
        <v>DISTRITO NACIONAL</v>
      </c>
      <c r="B52" s="28">
        <v>239</v>
      </c>
      <c r="C52" s="31" t="str">
        <f>VLOOKUP(B52,'[1]LISTADO ATM'!$A$2:$B$821,2,0)</f>
        <v xml:space="preserve">ATM Autobanco Charles de Gaulle </v>
      </c>
      <c r="D52" s="28" t="s">
        <v>19</v>
      </c>
      <c r="E52" s="31" t="s">
        <v>22</v>
      </c>
    </row>
    <row r="53" spans="1:5" ht="18" x14ac:dyDescent="0.25">
      <c r="A53" s="19" t="str">
        <f>VLOOKUP(B53,'[1]LISTADO ATM'!$A$2:$C$821,3,0)</f>
        <v>DISTRITO NACIONAL</v>
      </c>
      <c r="B53" s="28">
        <v>13</v>
      </c>
      <c r="C53" s="31" t="str">
        <f>VLOOKUP(B53,'[1]LISTADO ATM'!$A$2:$B$821,2,0)</f>
        <v xml:space="preserve">ATM CDEEE </v>
      </c>
      <c r="D53" s="28" t="s">
        <v>19</v>
      </c>
      <c r="E53" s="31">
        <v>3335877855</v>
      </c>
    </row>
    <row r="54" spans="1:5" ht="18" x14ac:dyDescent="0.25">
      <c r="A54" s="19" t="str">
        <f>VLOOKUP(B54,'[1]LISTADO ATM'!$A$2:$C$821,3,0)</f>
        <v>DISTRITO NACIONAL</v>
      </c>
      <c r="B54" s="28">
        <v>879</v>
      </c>
      <c r="C54" s="31" t="str">
        <f>VLOOKUP(B54,'[1]LISTADO ATM'!$A$2:$B$821,2,0)</f>
        <v xml:space="preserve">ATM Plaza Metropolitana </v>
      </c>
      <c r="D54" s="28" t="s">
        <v>19</v>
      </c>
      <c r="E54" s="31">
        <v>3335877870</v>
      </c>
    </row>
    <row r="55" spans="1:5" ht="18" x14ac:dyDescent="0.25">
      <c r="A55" s="19" t="str">
        <f>VLOOKUP(B55,'[1]LISTADO ATM'!$A$2:$C$821,3,0)</f>
        <v>DISTRITO NACIONAL</v>
      </c>
      <c r="B55" s="28">
        <v>949</v>
      </c>
      <c r="C55" s="31" t="str">
        <f>VLOOKUP(B55,'[1]LISTADO ATM'!$A$2:$B$821,2,0)</f>
        <v xml:space="preserve">ATM S/M Bravo San Isidro Coral Mall </v>
      </c>
      <c r="D55" s="28" t="s">
        <v>19</v>
      </c>
      <c r="E55" s="31">
        <v>3335878296</v>
      </c>
    </row>
    <row r="56" spans="1:5" ht="18.75" thickBot="1" x14ac:dyDescent="0.3">
      <c r="A56" s="3"/>
      <c r="B56" s="37">
        <f>COUNT(B51:B55)</f>
        <v>5</v>
      </c>
      <c r="C56" s="14"/>
      <c r="D56" s="39"/>
      <c r="E56" s="40"/>
    </row>
    <row r="57" spans="1:5" ht="18" customHeight="1" thickBot="1" x14ac:dyDescent="0.3">
      <c r="B57" s="5"/>
      <c r="E57" s="5"/>
    </row>
    <row r="58" spans="1:5" ht="18" x14ac:dyDescent="0.25">
      <c r="A58" s="51" t="s">
        <v>13</v>
      </c>
      <c r="B58" s="52"/>
      <c r="C58" s="52"/>
      <c r="D58" s="52"/>
      <c r="E58" s="53"/>
    </row>
    <row r="59" spans="1:5" ht="19.5" customHeight="1" x14ac:dyDescent="0.25">
      <c r="A59" s="2" t="s">
        <v>5</v>
      </c>
      <c r="B59" s="12" t="s">
        <v>6</v>
      </c>
      <c r="C59" s="4" t="s">
        <v>7</v>
      </c>
      <c r="D59" s="18" t="s">
        <v>8</v>
      </c>
      <c r="E59" s="12" t="s">
        <v>9</v>
      </c>
    </row>
    <row r="60" spans="1:5" ht="18" x14ac:dyDescent="0.25">
      <c r="A60" s="19" t="str">
        <f>VLOOKUP(B60,'[1]LISTADO ATM'!$A$2:$C$821,3,0)</f>
        <v>DISTRITO NACIONAL</v>
      </c>
      <c r="B60" s="28">
        <v>87</v>
      </c>
      <c r="C60" s="31" t="str">
        <f>VLOOKUP(B60,'[1]LISTADO ATM'!$A$2:$B$821,2,0)</f>
        <v xml:space="preserve">ATM Autoservicio Sarasota </v>
      </c>
      <c r="D60" s="34" t="s">
        <v>27</v>
      </c>
      <c r="E60" s="31" t="s">
        <v>28</v>
      </c>
    </row>
    <row r="61" spans="1:5" ht="18.75" customHeight="1" thickBot="1" x14ac:dyDescent="0.3">
      <c r="A61" s="3" t="s">
        <v>11</v>
      </c>
      <c r="B61" s="37">
        <f>COUNT(B60:B60)</f>
        <v>1</v>
      </c>
      <c r="C61" s="14"/>
      <c r="D61" s="17"/>
      <c r="E61" s="17"/>
    </row>
    <row r="62" spans="1:5" ht="15.75" thickBot="1" x14ac:dyDescent="0.3">
      <c r="B62" s="5"/>
      <c r="E62" s="5"/>
    </row>
    <row r="63" spans="1:5" ht="18.75" thickBot="1" x14ac:dyDescent="0.3">
      <c r="A63" s="66" t="s">
        <v>12</v>
      </c>
      <c r="B63" s="67"/>
      <c r="C63" t="s">
        <v>18</v>
      </c>
      <c r="D63" s="5"/>
      <c r="E63" s="5"/>
    </row>
    <row r="64" spans="1:5" ht="17.25" customHeight="1" thickBot="1" x14ac:dyDescent="0.3">
      <c r="A64" s="68">
        <f>+B47+B56+B61</f>
        <v>13</v>
      </c>
      <c r="B64" s="69"/>
    </row>
    <row r="65" spans="1:5" ht="17.25" customHeight="1" thickBot="1" x14ac:dyDescent="0.3">
      <c r="B65" s="5"/>
      <c r="E65" s="5"/>
    </row>
    <row r="66" spans="1:5" ht="17.25" customHeight="1" thickBot="1" x14ac:dyDescent="0.3">
      <c r="A66" s="45" t="s">
        <v>15</v>
      </c>
      <c r="B66" s="46"/>
      <c r="C66" s="46"/>
      <c r="D66" s="46"/>
      <c r="E66" s="47"/>
    </row>
    <row r="67" spans="1:5" ht="17.25" customHeight="1" x14ac:dyDescent="0.25">
      <c r="A67" s="6" t="s">
        <v>5</v>
      </c>
      <c r="B67" s="6" t="s">
        <v>6</v>
      </c>
      <c r="C67" s="4" t="s">
        <v>7</v>
      </c>
      <c r="D67" s="70" t="s">
        <v>8</v>
      </c>
      <c r="E67" s="71"/>
    </row>
    <row r="68" spans="1:5" ht="18" x14ac:dyDescent="0.25">
      <c r="A68" s="28" t="str">
        <f>VLOOKUP(B68,'[1]LISTADO ATM'!$A$2:$C$821,3,0)</f>
        <v>ESTE</v>
      </c>
      <c r="B68" s="28">
        <v>923</v>
      </c>
      <c r="C68" s="28" t="str">
        <f>VLOOKUP(B68,'[1]LISTADO ATM'!$A$2:$B$821,2,0)</f>
        <v xml:space="preserve">ATM Agroindustrial San Pedro de Macorís </v>
      </c>
      <c r="D68" s="43" t="s">
        <v>17</v>
      </c>
      <c r="E68" s="44"/>
    </row>
    <row r="69" spans="1:5" ht="18" x14ac:dyDescent="0.25">
      <c r="A69" s="28" t="str">
        <f>VLOOKUP(B69,'[1]LISTADO ATM'!$A$2:$C$821,3,0)</f>
        <v>ESTE</v>
      </c>
      <c r="B69" s="28">
        <v>78</v>
      </c>
      <c r="C69" s="28" t="str">
        <f>VLOOKUP(B69,'[1]LISTADO ATM'!$A$2:$B$821,2,0)</f>
        <v xml:space="preserve">ATM Hotel Nickelodeon II ( Punta Cana) </v>
      </c>
      <c r="D69" s="43" t="s">
        <v>17</v>
      </c>
      <c r="E69" s="44"/>
    </row>
    <row r="70" spans="1:5" ht="18" x14ac:dyDescent="0.25">
      <c r="A70" s="28" t="str">
        <f>VLOOKUP(B70,'[1]LISTADO ATM'!$A$2:$C$821,3,0)</f>
        <v>DISTRITO NACIONAL</v>
      </c>
      <c r="B70" s="28">
        <v>744</v>
      </c>
      <c r="C70" s="28" t="str">
        <f>VLOOKUP(B70,'[1]LISTADO ATM'!$A$2:$B$821,2,0)</f>
        <v xml:space="preserve">ATM Multicentro La Sirena Venezuela </v>
      </c>
      <c r="D70" s="43" t="s">
        <v>33</v>
      </c>
      <c r="E70" s="44"/>
    </row>
    <row r="71" spans="1:5" ht="18" x14ac:dyDescent="0.25">
      <c r="A71" s="28" t="str">
        <f>VLOOKUP(B71,'[1]LISTADO ATM'!$A$2:$C$821,3,0)</f>
        <v>ESTE</v>
      </c>
      <c r="B71" s="28">
        <v>480</v>
      </c>
      <c r="C71" s="28" t="str">
        <f>VLOOKUP(B71,'[1]LISTADO ATM'!$A$2:$B$821,2,0)</f>
        <v>ATM UNP Farmaconal Higuey</v>
      </c>
      <c r="D71" s="41"/>
      <c r="E71" s="42"/>
    </row>
    <row r="72" spans="1:5" ht="18" x14ac:dyDescent="0.25">
      <c r="A72" s="28" t="str">
        <f>VLOOKUP(B72,'[1]LISTADO ATM'!$A$2:$C$821,3,0)</f>
        <v>DISTRITO NACIONAL</v>
      </c>
      <c r="B72" s="28">
        <v>355</v>
      </c>
      <c r="C72" s="28" t="str">
        <f>VLOOKUP(B72,'[1]LISTADO ATM'!$A$2:$B$821,2,0)</f>
        <v xml:space="preserve">ATM UNP Metro II </v>
      </c>
      <c r="D72" s="43" t="s">
        <v>33</v>
      </c>
      <c r="E72" s="44"/>
    </row>
    <row r="73" spans="1:5" ht="18" x14ac:dyDescent="0.25">
      <c r="A73" s="28" t="str">
        <f>VLOOKUP(B73,'[1]LISTADO ATM'!$A$2:$C$821,3,0)</f>
        <v>DISTRITO NACIONAL</v>
      </c>
      <c r="B73" s="28">
        <v>57</v>
      </c>
      <c r="C73" s="28" t="str">
        <f>VLOOKUP(B73,'[1]LISTADO ATM'!$A$2:$B$821,2,0)</f>
        <v xml:space="preserve">ATM Oficina Malecon Center </v>
      </c>
      <c r="D73" s="43" t="s">
        <v>33</v>
      </c>
      <c r="E73" s="44"/>
    </row>
    <row r="74" spans="1:5" ht="18" x14ac:dyDescent="0.25">
      <c r="A74" s="28" t="str">
        <f>VLOOKUP(B74,'[1]LISTADO ATM'!$A$2:$C$821,3,0)</f>
        <v>DISTRITO NACIONAL</v>
      </c>
      <c r="B74" s="28">
        <v>655</v>
      </c>
      <c r="C74" s="28" t="str">
        <f>VLOOKUP(B74,'[1]LISTADO ATM'!$A$2:$B$821,2,0)</f>
        <v>ATM Farmacia Sandra</v>
      </c>
      <c r="D74" s="43" t="s">
        <v>33</v>
      </c>
      <c r="E74" s="44"/>
    </row>
    <row r="75" spans="1:5" ht="18" x14ac:dyDescent="0.25">
      <c r="A75" s="28" t="str">
        <f>VLOOKUP(B75,'[1]LISTADO ATM'!$A$2:$C$821,3,0)</f>
        <v>ESTE</v>
      </c>
      <c r="B75" s="28">
        <v>630</v>
      </c>
      <c r="C75" s="28" t="str">
        <f>VLOOKUP(B75,'[1]LISTADO ATM'!$A$2:$B$821,2,0)</f>
        <v xml:space="preserve">ATM Oficina Plaza Zaglul (SPM) </v>
      </c>
      <c r="D75" s="43" t="s">
        <v>17</v>
      </c>
      <c r="E75" s="44"/>
    </row>
    <row r="76" spans="1:5" ht="18" x14ac:dyDescent="0.25">
      <c r="A76" s="28" t="str">
        <f>VLOOKUP(B76,'[1]LISTADO ATM'!$A$2:$C$821,3,0)</f>
        <v>ESTE</v>
      </c>
      <c r="B76" s="28">
        <v>802</v>
      </c>
      <c r="C76" s="28" t="str">
        <f>VLOOKUP(B76,'[1]LISTADO ATM'!$A$2:$B$821,2,0)</f>
        <v xml:space="preserve">ATM UNP Aeropuerto La Romana </v>
      </c>
      <c r="D76" s="43" t="s">
        <v>17</v>
      </c>
      <c r="E76" s="44"/>
    </row>
    <row r="77" spans="1:5" ht="18.75" thickBot="1" x14ac:dyDescent="0.3">
      <c r="A77" s="3"/>
      <c r="B77" s="37">
        <f>COUNT(B68:B76)</f>
        <v>9</v>
      </c>
      <c r="C77" s="29"/>
      <c r="D77" s="29"/>
      <c r="E77" s="30"/>
    </row>
  </sheetData>
  <autoFilter ref="A49:E50">
    <sortState ref="A54:E65">
      <sortCondition ref="D53:D64"/>
    </sortState>
  </autoFilter>
  <mergeCells count="21">
    <mergeCell ref="D72:E72"/>
    <mergeCell ref="D73:E73"/>
    <mergeCell ref="D74:E74"/>
    <mergeCell ref="D75:E75"/>
    <mergeCell ref="D76:E76"/>
    <mergeCell ref="C36:E36"/>
    <mergeCell ref="A49:E49"/>
    <mergeCell ref="A58:E58"/>
    <mergeCell ref="A1:E1"/>
    <mergeCell ref="A2:E2"/>
    <mergeCell ref="A7:E7"/>
    <mergeCell ref="C27:E27"/>
    <mergeCell ref="A29:E29"/>
    <mergeCell ref="D70:E70"/>
    <mergeCell ref="A38:E38"/>
    <mergeCell ref="D69:E69"/>
    <mergeCell ref="A63:B63"/>
    <mergeCell ref="A64:B64"/>
    <mergeCell ref="A66:E66"/>
    <mergeCell ref="D68:E68"/>
    <mergeCell ref="D67:E67"/>
  </mergeCells>
  <phoneticPr fontId="11" type="noConversion"/>
  <conditionalFormatting sqref="E78:E1048576">
    <cfRule type="duplicateValues" dxfId="96" priority="267"/>
  </conditionalFormatting>
  <conditionalFormatting sqref="F67">
    <cfRule type="duplicateValues" dxfId="95" priority="266"/>
  </conditionalFormatting>
  <conditionalFormatting sqref="F66">
    <cfRule type="duplicateValues" dxfId="94" priority="263"/>
  </conditionalFormatting>
  <conditionalFormatting sqref="B78:B1048576">
    <cfRule type="duplicateValues" dxfId="93" priority="247"/>
  </conditionalFormatting>
  <conditionalFormatting sqref="F18">
    <cfRule type="duplicateValues" dxfId="92" priority="244"/>
  </conditionalFormatting>
  <conditionalFormatting sqref="F52 F17">
    <cfRule type="duplicateValues" dxfId="91" priority="235"/>
  </conditionalFormatting>
  <conditionalFormatting sqref="E11">
    <cfRule type="duplicateValues" dxfId="90" priority="232"/>
  </conditionalFormatting>
  <conditionalFormatting sqref="E77 E47:E52 E16:E17 E56:E59 E1:E8 E61:E68 E36:E39 E27:E30">
    <cfRule type="duplicateValues" dxfId="89" priority="230"/>
  </conditionalFormatting>
  <conditionalFormatting sqref="B77 B47:B54 B61:B68 B56:B59 B1:B39">
    <cfRule type="duplicateValues" dxfId="88" priority="218"/>
  </conditionalFormatting>
  <conditionalFormatting sqref="E10">
    <cfRule type="duplicateValues" dxfId="87" priority="199"/>
  </conditionalFormatting>
  <conditionalFormatting sqref="E60 E31:E34">
    <cfRule type="duplicateValues" dxfId="86" priority="191"/>
  </conditionalFormatting>
  <conditionalFormatting sqref="E69">
    <cfRule type="duplicateValues" dxfId="85" priority="189"/>
  </conditionalFormatting>
  <conditionalFormatting sqref="E70">
    <cfRule type="duplicateValues" dxfId="84" priority="182"/>
  </conditionalFormatting>
  <conditionalFormatting sqref="E18:E19">
    <cfRule type="duplicateValues" dxfId="83" priority="350"/>
  </conditionalFormatting>
  <conditionalFormatting sqref="E15">
    <cfRule type="duplicateValues" dxfId="82" priority="175"/>
  </conditionalFormatting>
  <conditionalFormatting sqref="E40">
    <cfRule type="duplicateValues" dxfId="81" priority="174"/>
  </conditionalFormatting>
  <conditionalFormatting sqref="E21">
    <cfRule type="duplicateValues" dxfId="80" priority="173"/>
  </conditionalFormatting>
  <conditionalFormatting sqref="E41">
    <cfRule type="duplicateValues" dxfId="79" priority="168"/>
  </conditionalFormatting>
  <conditionalFormatting sqref="E42:E43">
    <cfRule type="duplicateValues" dxfId="78" priority="166"/>
  </conditionalFormatting>
  <conditionalFormatting sqref="E42:E43">
    <cfRule type="duplicateValues" dxfId="77" priority="165"/>
  </conditionalFormatting>
  <conditionalFormatting sqref="E53">
    <cfRule type="duplicateValues" dxfId="76" priority="164"/>
  </conditionalFormatting>
  <conditionalFormatting sqref="E53">
    <cfRule type="duplicateValues" dxfId="75" priority="163"/>
  </conditionalFormatting>
  <conditionalFormatting sqref="E54">
    <cfRule type="duplicateValues" dxfId="74" priority="162"/>
  </conditionalFormatting>
  <conditionalFormatting sqref="E54">
    <cfRule type="duplicateValues" dxfId="73" priority="161"/>
  </conditionalFormatting>
  <conditionalFormatting sqref="B18">
    <cfRule type="duplicateValues" dxfId="72" priority="155"/>
  </conditionalFormatting>
  <conditionalFormatting sqref="B19:B26">
    <cfRule type="duplicateValues" dxfId="71" priority="156"/>
  </conditionalFormatting>
  <conditionalFormatting sqref="E35">
    <cfRule type="duplicateValues" dxfId="70" priority="748"/>
  </conditionalFormatting>
  <conditionalFormatting sqref="B60">
    <cfRule type="duplicateValues" dxfId="69" priority="770"/>
  </conditionalFormatting>
  <conditionalFormatting sqref="B60">
    <cfRule type="duplicateValues" dxfId="68" priority="772"/>
    <cfRule type="duplicateValues" dxfId="67" priority="773"/>
  </conditionalFormatting>
  <conditionalFormatting sqref="B60">
    <cfRule type="duplicateValues" dxfId="66" priority="776"/>
    <cfRule type="duplicateValues" dxfId="65" priority="777"/>
    <cfRule type="duplicateValues" dxfId="64" priority="778"/>
    <cfRule type="duplicateValues" dxfId="63" priority="779"/>
  </conditionalFormatting>
  <conditionalFormatting sqref="E55">
    <cfRule type="duplicateValues" dxfId="62" priority="55"/>
  </conditionalFormatting>
  <conditionalFormatting sqref="E55">
    <cfRule type="duplicateValues" dxfId="61" priority="58"/>
  </conditionalFormatting>
  <conditionalFormatting sqref="E72">
    <cfRule type="duplicateValues" dxfId="60" priority="28"/>
  </conditionalFormatting>
  <conditionalFormatting sqref="E72">
    <cfRule type="duplicateValues" dxfId="59" priority="29"/>
  </conditionalFormatting>
  <conditionalFormatting sqref="E73">
    <cfRule type="duplicateValues" dxfId="58" priority="26"/>
  </conditionalFormatting>
  <conditionalFormatting sqref="E73">
    <cfRule type="duplicateValues" dxfId="57" priority="27"/>
  </conditionalFormatting>
  <conditionalFormatting sqref="E74">
    <cfRule type="duplicateValues" dxfId="56" priority="24"/>
  </conditionalFormatting>
  <conditionalFormatting sqref="E74">
    <cfRule type="duplicateValues" dxfId="55" priority="25"/>
  </conditionalFormatting>
  <conditionalFormatting sqref="E75">
    <cfRule type="duplicateValues" dxfId="54" priority="22"/>
  </conditionalFormatting>
  <conditionalFormatting sqref="E75">
    <cfRule type="duplicateValues" dxfId="53" priority="23"/>
  </conditionalFormatting>
  <conditionalFormatting sqref="E76">
    <cfRule type="duplicateValues" dxfId="52" priority="20"/>
  </conditionalFormatting>
  <conditionalFormatting sqref="E76">
    <cfRule type="duplicateValues" dxfId="51" priority="21"/>
  </conditionalFormatting>
  <conditionalFormatting sqref="F23">
    <cfRule type="duplicateValues" dxfId="50" priority="16"/>
  </conditionalFormatting>
  <conditionalFormatting sqref="B23">
    <cfRule type="duplicateValues" dxfId="49" priority="15"/>
  </conditionalFormatting>
  <conditionalFormatting sqref="B22">
    <cfRule type="duplicateValues" dxfId="48" priority="14"/>
  </conditionalFormatting>
  <conditionalFormatting sqref="B22:B26">
    <cfRule type="duplicateValues" dxfId="47" priority="13"/>
  </conditionalFormatting>
  <conditionalFormatting sqref="E22:E23">
    <cfRule type="duplicateValues" dxfId="46" priority="17"/>
  </conditionalFormatting>
  <conditionalFormatting sqref="E26 E22:E23">
    <cfRule type="duplicateValues" dxfId="45" priority="18"/>
  </conditionalFormatting>
  <conditionalFormatting sqref="F24:F26 F22">
    <cfRule type="duplicateValues" dxfId="44" priority="19"/>
  </conditionalFormatting>
  <conditionalFormatting sqref="E24:E25">
    <cfRule type="duplicateValues" dxfId="43" priority="5"/>
  </conditionalFormatting>
  <conditionalFormatting sqref="E24:E25">
    <cfRule type="duplicateValues" dxfId="42" priority="4"/>
  </conditionalFormatting>
  <conditionalFormatting sqref="B24:B25">
    <cfRule type="duplicateValues" dxfId="41" priority="6"/>
  </conditionalFormatting>
  <conditionalFormatting sqref="B24:B25">
    <cfRule type="duplicateValues" dxfId="40" priority="7"/>
    <cfRule type="duplicateValues" dxfId="39" priority="8"/>
  </conditionalFormatting>
  <conditionalFormatting sqref="B24:B25">
    <cfRule type="duplicateValues" dxfId="38" priority="9"/>
    <cfRule type="duplicateValues" dxfId="37" priority="10"/>
    <cfRule type="duplicateValues" dxfId="36" priority="11"/>
    <cfRule type="duplicateValues" dxfId="35" priority="12"/>
  </conditionalFormatting>
  <conditionalFormatting sqref="B26">
    <cfRule type="duplicateValues" dxfId="34" priority="2"/>
  </conditionalFormatting>
  <conditionalFormatting sqref="E26">
    <cfRule type="duplicateValues" dxfId="33" priority="1"/>
  </conditionalFormatting>
  <conditionalFormatting sqref="B26">
    <cfRule type="duplicateValues" dxfId="32" priority="3"/>
  </conditionalFormatting>
  <conditionalFormatting sqref="E9 E12:E14">
    <cfRule type="duplicateValues" dxfId="31" priority="818"/>
  </conditionalFormatting>
  <conditionalFormatting sqref="E44">
    <cfRule type="duplicateValues" dxfId="30" priority="886"/>
  </conditionalFormatting>
  <conditionalFormatting sqref="B45:B46">
    <cfRule type="duplicateValues" dxfId="29" priority="931"/>
  </conditionalFormatting>
  <conditionalFormatting sqref="E45:E46">
    <cfRule type="duplicateValues" dxfId="28" priority="932"/>
  </conditionalFormatting>
  <conditionalFormatting sqref="B45:B46">
    <cfRule type="duplicateValues" dxfId="27" priority="935"/>
    <cfRule type="duplicateValues" dxfId="26" priority="936"/>
  </conditionalFormatting>
  <conditionalFormatting sqref="B45:B46">
    <cfRule type="duplicateValues" dxfId="25" priority="937"/>
    <cfRule type="duplicateValues" dxfId="24" priority="938"/>
    <cfRule type="duplicateValues" dxfId="23" priority="939"/>
    <cfRule type="duplicateValues" dxfId="22" priority="940"/>
  </conditionalFormatting>
  <conditionalFormatting sqref="F45:F46">
    <cfRule type="duplicateValues" dxfId="21" priority="941"/>
  </conditionalFormatting>
  <conditionalFormatting sqref="E44">
    <cfRule type="duplicateValues" dxfId="20" priority="962"/>
  </conditionalFormatting>
  <conditionalFormatting sqref="B40:B44">
    <cfRule type="duplicateValues" dxfId="19" priority="968"/>
  </conditionalFormatting>
  <conditionalFormatting sqref="B40:B44">
    <cfRule type="duplicateValues" dxfId="18" priority="969"/>
    <cfRule type="duplicateValues" dxfId="17" priority="970"/>
  </conditionalFormatting>
  <conditionalFormatting sqref="B40:B44">
    <cfRule type="duplicateValues" dxfId="16" priority="971"/>
    <cfRule type="duplicateValues" dxfId="15" priority="972"/>
    <cfRule type="duplicateValues" dxfId="14" priority="973"/>
    <cfRule type="duplicateValues" dxfId="13" priority="974"/>
  </conditionalFormatting>
  <conditionalFormatting sqref="B55">
    <cfRule type="duplicateValues" dxfId="12" priority="1010"/>
  </conditionalFormatting>
  <conditionalFormatting sqref="F55">
    <cfRule type="duplicateValues" dxfId="11" priority="1012"/>
  </conditionalFormatting>
  <conditionalFormatting sqref="E20">
    <cfRule type="duplicateValues" dxfId="10" priority="1031"/>
  </conditionalFormatting>
  <conditionalFormatting sqref="B53:B54">
    <cfRule type="duplicateValues" dxfId="9" priority="1045"/>
  </conditionalFormatting>
  <conditionalFormatting sqref="B72:B74">
    <cfRule type="duplicateValues" dxfId="8" priority="1075"/>
  </conditionalFormatting>
  <conditionalFormatting sqref="F72:F74">
    <cfRule type="duplicateValues" dxfId="7" priority="1076"/>
  </conditionalFormatting>
  <conditionalFormatting sqref="B77:B1048576 B47:B54 B56:B71 B1:B44">
    <cfRule type="duplicateValues" dxfId="6" priority="1089"/>
  </conditionalFormatting>
  <conditionalFormatting sqref="E77:E1048576 E47:E52 E1:E21 E27:E41 E56:E71">
    <cfRule type="duplicateValues" dxfId="5" priority="1095"/>
  </conditionalFormatting>
  <conditionalFormatting sqref="F77:F1048576 F68:F71 F53:F54 F1:F16 F19:F21 F27:F44 F47:F51 F56:F65">
    <cfRule type="duplicateValues" dxfId="4" priority="1101"/>
  </conditionalFormatting>
  <conditionalFormatting sqref="E71">
    <cfRule type="duplicateValues" dxfId="3" priority="1110"/>
  </conditionalFormatting>
  <conditionalFormatting sqref="B69:B71">
    <cfRule type="duplicateValues" dxfId="2" priority="1111"/>
  </conditionalFormatting>
  <conditionalFormatting sqref="B75:B76">
    <cfRule type="duplicateValues" dxfId="1" priority="1112"/>
  </conditionalFormatting>
  <conditionalFormatting sqref="F75:F76">
    <cfRule type="duplicateValues" dxfId="0" priority="1113"/>
  </conditionalFormatting>
  <hyperlinks>
    <hyperlink ref="E87" r:id="rId1" display="http://s460-helpdesk/CAisd/pdmweb.exe?OP=SEARCH+FACTORY=in+SKIPLIST=1+QBE.EQ.id=3580464"/>
    <hyperlink ref="E86" r:id="rId2" display="http://s460-helpdesk/CAisd/pdmweb.exe?OP=SEARCH+FACTORY=in+SKIPLIST=1+QBE.EQ.id=3580463"/>
    <hyperlink ref="E128" r:id="rId3" display="javascript:do_default(0)"/>
    <hyperlink ref="E40" r:id="rId4" display="javascript:do_default(0)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19" sqref="F19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490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490 756 873 252 557 616 413                                                       </v>
      </c>
    </row>
    <row r="3" spans="2:6" x14ac:dyDescent="0.25">
      <c r="B3" s="24">
        <v>756</v>
      </c>
      <c r="C3" s="25" t="s">
        <v>18</v>
      </c>
    </row>
    <row r="4" spans="2:6" x14ac:dyDescent="0.25">
      <c r="B4" s="24">
        <v>873</v>
      </c>
      <c r="C4" s="25" t="s">
        <v>18</v>
      </c>
    </row>
    <row r="5" spans="2:6" x14ac:dyDescent="0.25">
      <c r="B5" s="24">
        <v>252</v>
      </c>
      <c r="C5" s="25" t="s">
        <v>18</v>
      </c>
    </row>
    <row r="6" spans="2:6" x14ac:dyDescent="0.25">
      <c r="B6" s="24">
        <v>557</v>
      </c>
      <c r="C6" s="25" t="s">
        <v>18</v>
      </c>
    </row>
    <row r="7" spans="2:6" x14ac:dyDescent="0.25">
      <c r="B7" s="24">
        <v>616</v>
      </c>
      <c r="C7" s="25" t="s">
        <v>18</v>
      </c>
    </row>
    <row r="8" spans="2:6" x14ac:dyDescent="0.25">
      <c r="B8" s="24">
        <v>413</v>
      </c>
      <c r="C8" s="25" t="s">
        <v>18</v>
      </c>
    </row>
    <row r="9" spans="2:6" x14ac:dyDescent="0.25">
      <c r="B9" s="24"/>
      <c r="C9" s="25" t="s">
        <v>18</v>
      </c>
    </row>
    <row r="10" spans="2:6" x14ac:dyDescent="0.25">
      <c r="B10" s="24"/>
      <c r="C10" s="25" t="s">
        <v>18</v>
      </c>
    </row>
    <row r="11" spans="2:6" x14ac:dyDescent="0.25">
      <c r="B11" s="24"/>
      <c r="C11" s="25" t="s">
        <v>18</v>
      </c>
    </row>
    <row r="12" spans="2:6" x14ac:dyDescent="0.25">
      <c r="B12" s="24"/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dcterms:created xsi:type="dcterms:W3CDTF">2020-12-19T20:17:28Z</dcterms:created>
  <dcterms:modified xsi:type="dcterms:W3CDTF">2021-05-06T21:07:34Z</dcterms:modified>
</cp:coreProperties>
</file>