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7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Hoja1!$A$35:$E$35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C43" i="1"/>
  <c r="A43" i="1"/>
  <c r="C16" i="1"/>
  <c r="A16" i="1"/>
  <c r="B58" i="1"/>
  <c r="C52" i="1"/>
  <c r="A52" i="1"/>
  <c r="C81" i="1"/>
  <c r="A81" i="1"/>
  <c r="C76" i="1"/>
  <c r="C77" i="1"/>
  <c r="C78" i="1"/>
  <c r="C79" i="1"/>
  <c r="C84" i="1"/>
  <c r="C85" i="1"/>
  <c r="C86" i="1"/>
  <c r="C87" i="1"/>
  <c r="C88" i="1"/>
  <c r="A76" i="1"/>
  <c r="A77" i="1"/>
  <c r="A78" i="1"/>
  <c r="A79" i="1"/>
  <c r="A84" i="1"/>
  <c r="A85" i="1"/>
  <c r="A86" i="1"/>
  <c r="A87" i="1"/>
  <c r="A88" i="1"/>
  <c r="B53" i="1"/>
  <c r="C51" i="1"/>
  <c r="A51" i="1"/>
  <c r="B24" i="1"/>
  <c r="C80" i="1"/>
  <c r="A80" i="1"/>
  <c r="C82" i="1"/>
  <c r="C83" i="1"/>
  <c r="A82" i="1"/>
  <c r="A83" i="1"/>
  <c r="A31" i="1" l="1"/>
  <c r="A32" i="1"/>
  <c r="A33" i="1"/>
  <c r="A34" i="1"/>
  <c r="A36" i="1"/>
  <c r="C31" i="1"/>
  <c r="C32" i="1"/>
  <c r="C33" i="1"/>
  <c r="C34" i="1"/>
  <c r="C36" i="1"/>
  <c r="B37" i="1"/>
  <c r="A18" i="1"/>
  <c r="A19" i="1"/>
  <c r="A20" i="1"/>
  <c r="A22" i="1"/>
  <c r="C18" i="1"/>
  <c r="C19" i="1"/>
  <c r="C20" i="1"/>
  <c r="C22" i="1"/>
  <c r="A13" i="1"/>
  <c r="A14" i="1"/>
  <c r="A15" i="1"/>
  <c r="A17" i="1"/>
  <c r="C13" i="1"/>
  <c r="C14" i="1"/>
  <c r="C15" i="1"/>
  <c r="C17" i="1"/>
  <c r="A50" i="1"/>
  <c r="C50" i="1"/>
  <c r="A21" i="1"/>
  <c r="C21" i="1"/>
  <c r="C42" i="1"/>
  <c r="C29" i="1"/>
  <c r="C30" i="1"/>
  <c r="A29" i="1"/>
  <c r="A30" i="1"/>
  <c r="B89" i="1"/>
  <c r="A9" i="1"/>
  <c r="A10" i="1"/>
  <c r="A11" i="1"/>
  <c r="A12" i="1"/>
  <c r="C9" i="1"/>
  <c r="C10" i="1"/>
  <c r="C11" i="1"/>
  <c r="C12" i="1"/>
  <c r="C74" i="1" l="1"/>
  <c r="A74" i="1"/>
  <c r="C73" i="1"/>
  <c r="A73" i="1"/>
  <c r="C72" i="1"/>
  <c r="A72" i="1"/>
  <c r="C71" i="1"/>
  <c r="A71" i="1"/>
  <c r="C70" i="1"/>
  <c r="A70" i="1"/>
  <c r="C69" i="1"/>
  <c r="A69" i="1"/>
  <c r="C75" i="1"/>
  <c r="A75" i="1"/>
  <c r="C68" i="1"/>
  <c r="A68" i="1"/>
  <c r="C67" i="1"/>
  <c r="A67" i="1"/>
  <c r="C66" i="1"/>
  <c r="A66" i="1"/>
  <c r="C65" i="1"/>
  <c r="A65" i="1"/>
  <c r="C57" i="1"/>
  <c r="A57" i="1"/>
  <c r="C35" i="1"/>
  <c r="A35" i="1"/>
  <c r="C23" i="1"/>
  <c r="A23" i="1"/>
  <c r="C49" i="1"/>
  <c r="A49" i="1"/>
  <c r="C48" i="1"/>
  <c r="A48" i="1"/>
  <c r="A42" i="1"/>
  <c r="C41" i="1"/>
  <c r="A41" i="1"/>
  <c r="C28" i="1"/>
  <c r="A28" i="1"/>
  <c r="A61" i="1" l="1"/>
  <c r="F2" i="3"/>
</calcChain>
</file>

<file path=xl/sharedStrings.xml><?xml version="1.0" encoding="utf-8"?>
<sst xmlns="http://schemas.openxmlformats.org/spreadsheetml/2006/main" count="984" uniqueCount="39">
  <si>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</si>
  <si>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</si>
  <si>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</si>
  <si>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</si>
  <si>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</si>
  <si>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</si>
  <si>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</si>
  <si>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</si>
  <si>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</si>
  <si>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</si>
  <si>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</si>
  <si>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</si>
  <si>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</si>
  <si>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</si>
  <si>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</si>
  <si>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</si>
  <si>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</si>
  <si>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</si>
  <si>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</si>
  <si>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</si>
  <si>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</si>
  <si>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3335872172</t>
  </si>
  <si>
    <t>Abastecido</t>
  </si>
  <si>
    <t>GAVETA DE DEPOSITO LLENA</t>
  </si>
  <si>
    <t>3335877135</t>
  </si>
  <si>
    <t>3335877447</t>
  </si>
  <si>
    <t>3335877878</t>
  </si>
  <si>
    <t>3335878227</t>
  </si>
  <si>
    <t>3335878282</t>
  </si>
  <si>
    <t>3335878448</t>
  </si>
  <si>
    <t>3335878449</t>
  </si>
  <si>
    <t xml:space="preserve">FUERA DE SERVICIO / GAVETAS VACIAS + GAVETAS FALLANDO </t>
  </si>
  <si>
    <t>3335877870</t>
  </si>
  <si>
    <t>3335878296</t>
  </si>
  <si>
    <t>3335878458</t>
  </si>
  <si>
    <t>3335878012</t>
  </si>
  <si>
    <t>3335877528</t>
  </si>
  <si>
    <t>2 Gavetas Vacias y 1 Fallando</t>
  </si>
  <si>
    <t>3335879804 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</si>
</sst>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55" zoomScale="85" zoomScaleNormal="85" workbookViewId="0">
      <selection activeCell="B48" sqref="B48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2.5" x14ac:dyDescent="0.25">
      <c r="A1" s="54" t="s">
        <v>1</v>
      </c>
      <c r="B1" s="55"/>
      <c r="C1" s="55"/>
      <c r="D1" s="55"/>
      <c r="E1" s="56"/>
    </row>
    <row r="2" spans="1:5" ht="25.5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44323.25</v>
      </c>
      <c r="C4" s="1"/>
      <c r="D4" s="1"/>
      <c r="E4" s="11"/>
    </row>
    <row r="5" spans="1:5" ht="18.75" thickBot="1" x14ac:dyDescent="0.3">
      <c r="A5" s="7" t="s">
        <v>3</v>
      </c>
      <c r="B5" s="9">
        <v>44323.708333333336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0" t="s">
        <v>4</v>
      </c>
      <c r="B7" s="61"/>
      <c r="C7" s="61"/>
      <c r="D7" s="61"/>
      <c r="E7" s="62"/>
    </row>
    <row r="8" spans="1:5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str">
        <f>VLOOKUP(B9,'[1]LISTADO ATM'!$A$2:$C$821,3,0)</f>
        <v>ESTE</v>
      </c>
      <c r="B9" s="28">
        <v>211</v>
      </c>
      <c r="C9" s="34" t="str">
        <f>VLOOKUP(B9,'[1]LISTADO ATM'!$A$2:$B$821,2,0)</f>
        <v xml:space="preserve">ATM Oficina La Romana I </v>
      </c>
      <c r="D9" s="16" t="s">
        <v>22</v>
      </c>
      <c r="E9" s="36" t="s">
        <v>26</v>
      </c>
    </row>
    <row r="10" spans="1:5" ht="18.75" customHeight="1" x14ac:dyDescent="0.25">
      <c r="A10" s="19" t="str">
        <f>VLOOKUP(B10,'[1]LISTADO ATM'!$A$2:$C$821,3,0)</f>
        <v>ESTE</v>
      </c>
      <c r="B10" s="28">
        <v>114</v>
      </c>
      <c r="C10" s="34" t="str">
        <f>VLOOKUP(B10,'[1]LISTADO ATM'!$A$2:$B$821,2,0)</f>
        <v xml:space="preserve">ATM Oficina Hato Mayor </v>
      </c>
      <c r="D10" s="16" t="s">
        <v>22</v>
      </c>
      <c r="E10" s="36" t="s">
        <v>29</v>
      </c>
    </row>
    <row r="11" spans="1:5" ht="18.75" customHeight="1" x14ac:dyDescent="0.25">
      <c r="A11" s="19" t="str">
        <f>VLOOKUP(B11,'[1]LISTADO ATM'!$A$2:$C$821,3,0)</f>
        <v>DISTRITO NACIONAL</v>
      </c>
      <c r="B11" s="28">
        <v>409</v>
      </c>
      <c r="C11" s="34" t="str">
        <f>VLOOKUP(B11,'[1]LISTADO ATM'!$A$2:$B$821,2,0)</f>
        <v xml:space="preserve">ATM Oficina Las Palmas de Herrera I </v>
      </c>
      <c r="D11" s="16" t="s">
        <v>22</v>
      </c>
      <c r="E11" s="36" t="s">
        <v>30</v>
      </c>
    </row>
    <row r="12" spans="1:5" ht="18.75" customHeight="1" x14ac:dyDescent="0.25">
      <c r="A12" s="19" t="str">
        <f>VLOOKUP(B12,'[1]LISTADO ATM'!$A$2:$C$821,3,0)</f>
        <v>ESTE</v>
      </c>
      <c r="B12" s="28">
        <v>912</v>
      </c>
      <c r="C12" s="34" t="str">
        <f>VLOOKUP(B12,'[1]LISTADO ATM'!$A$2:$B$821,2,0)</f>
        <v xml:space="preserve">ATM Oficina San Pedro II </v>
      </c>
      <c r="D12" s="16" t="s">
        <v>22</v>
      </c>
      <c r="E12" s="36">
        <v>3335878717</v>
      </c>
    </row>
    <row r="13" spans="1:5" ht="18.75" customHeight="1" x14ac:dyDescent="0.25">
      <c r="A13" s="19" t="str">
        <f>VLOOKUP(B13,'[1]LISTADO ATM'!$A$2:$C$821,3,0)</f>
        <v>DISTRITO NACIONAL</v>
      </c>
      <c r="B13" s="28">
        <v>697</v>
      </c>
      <c r="C13" s="34" t="str">
        <f>VLOOKUP(B13,'[1]LISTADO ATM'!$A$2:$B$821,2,0)</f>
        <v>ATM Hipermercado Olé Ciudad Juan Bosch</v>
      </c>
      <c r="D13" s="16" t="s">
        <v>22</v>
      </c>
      <c r="E13" s="36" t="s">
        <v>25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169</v>
      </c>
      <c r="C14" s="34" t="str">
        <f>VLOOKUP(B14,'[1]LISTADO ATM'!$A$2:$B$821,2,0)</f>
        <v xml:space="preserve">ATM Oficina Caonabo </v>
      </c>
      <c r="D14" s="16" t="s">
        <v>22</v>
      </c>
      <c r="E14" s="36">
        <v>3335879135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235</v>
      </c>
      <c r="C15" s="34" t="str">
        <f>VLOOKUP(B15,'[1]LISTADO ATM'!$A$2:$B$821,2,0)</f>
        <v xml:space="preserve">ATM Oficina Multicentro La Sirena San Isidro </v>
      </c>
      <c r="D15" s="16" t="s">
        <v>22</v>
      </c>
      <c r="E15" s="36" t="s">
        <v>27</v>
      </c>
    </row>
    <row r="16" spans="1:5" ht="19.5" customHeight="1" x14ac:dyDescent="0.25">
      <c r="A16" s="19" t="str">
        <f>VLOOKUP(B16,'[1]LISTADO ATM'!$A$2:$C$821,3,0)</f>
        <v>NORTE</v>
      </c>
      <c r="B16" s="28">
        <v>208</v>
      </c>
      <c r="C16" s="31" t="str">
        <f>VLOOKUP(B16,'[1]LISTADO ATM'!$A$2:$B$821,2,0)</f>
        <v xml:space="preserve">ATM UNP Tireo </v>
      </c>
      <c r="D16" s="16" t="s">
        <v>22</v>
      </c>
      <c r="E16" s="35">
        <v>3335879552</v>
      </c>
    </row>
    <row r="17" spans="1:6" ht="18.75" customHeight="1" x14ac:dyDescent="0.25">
      <c r="A17" s="19" t="str">
        <f>VLOOKUP(B17,'[1]LISTADO ATM'!$A$2:$C$821,3,0)</f>
        <v>DISTRITO NACIONAL</v>
      </c>
      <c r="B17" s="28">
        <v>713</v>
      </c>
      <c r="C17" s="34" t="str">
        <f>VLOOKUP(B17,'[1]LISTADO ATM'!$A$2:$B$821,2,0)</f>
        <v xml:space="preserve">ATM Oficina Las Américas </v>
      </c>
      <c r="D17" s="16" t="s">
        <v>22</v>
      </c>
      <c r="E17" s="36">
        <v>3335878466</v>
      </c>
    </row>
    <row r="18" spans="1:6" ht="18.75" customHeight="1" x14ac:dyDescent="0.25">
      <c r="A18" s="19" t="str">
        <f>VLOOKUP(B18,'[1]LISTADO ATM'!$A$2:$C$821,3,0)</f>
        <v>DISTRITO NACIONAL</v>
      </c>
      <c r="B18" s="28">
        <v>239</v>
      </c>
      <c r="C18" s="34" t="str">
        <f>VLOOKUP(B18,'[1]LISTADO ATM'!$A$2:$B$821,2,0)</f>
        <v xml:space="preserve">ATM Autobanco Charles de Gaulle </v>
      </c>
      <c r="D18" s="16" t="s">
        <v>22</v>
      </c>
      <c r="E18" s="31" t="s">
        <v>21</v>
      </c>
    </row>
    <row r="19" spans="1:6" ht="18.75" customHeight="1" x14ac:dyDescent="0.25">
      <c r="A19" s="19" t="str">
        <f>VLOOKUP(B19,'[1]LISTADO ATM'!$A$2:$C$821,3,0)</f>
        <v>ESTE</v>
      </c>
      <c r="B19" s="28">
        <v>217</v>
      </c>
      <c r="C19" s="34" t="str">
        <f>VLOOKUP(B19,'[1]LISTADO ATM'!$A$2:$B$821,2,0)</f>
        <v xml:space="preserve">ATM Oficina Bávaro </v>
      </c>
      <c r="D19" s="16" t="s">
        <v>22</v>
      </c>
      <c r="E19" s="31">
        <v>3335879137</v>
      </c>
    </row>
    <row r="20" spans="1:6" ht="18.75" customHeight="1" x14ac:dyDescent="0.25">
      <c r="A20" s="19" t="str">
        <f>VLOOKUP(B20,'[1]LISTADO ATM'!$A$2:$C$821,3,0)</f>
        <v>DISTRITO NACIONAL</v>
      </c>
      <c r="B20" s="28">
        <v>879</v>
      </c>
      <c r="C20" s="34" t="str">
        <f>VLOOKUP(B20,'[1]LISTADO ATM'!$A$2:$B$821,2,0)</f>
        <v xml:space="preserve">ATM Plaza Metropolitana </v>
      </c>
      <c r="D20" s="16" t="s">
        <v>22</v>
      </c>
      <c r="E20" s="31" t="s">
        <v>32</v>
      </c>
    </row>
    <row r="21" spans="1:6" ht="19.5" customHeight="1" x14ac:dyDescent="0.25">
      <c r="A21" s="19" t="str">
        <f>VLOOKUP(B21,'[1]LISTADO ATM'!$A$2:$C$821,3,0)</f>
        <v>NORTE</v>
      </c>
      <c r="B21" s="28">
        <v>333</v>
      </c>
      <c r="C21" s="31" t="str">
        <f>VLOOKUP(B21,'[1]LISTADO ATM'!$A$2:$B$821,2,0)</f>
        <v>ATM Oficina Turey Maimón</v>
      </c>
      <c r="D21" s="16" t="s">
        <v>22</v>
      </c>
      <c r="E21" s="35">
        <v>3335879539</v>
      </c>
    </row>
    <row r="22" spans="1:6" ht="18.75" customHeight="1" x14ac:dyDescent="0.25">
      <c r="A22" s="19" t="str">
        <f>VLOOKUP(B22,'[1]LISTADO ATM'!$A$2:$C$821,3,0)</f>
        <v>ESTE</v>
      </c>
      <c r="B22" s="28">
        <v>104</v>
      </c>
      <c r="C22" s="34" t="str">
        <f>VLOOKUP(B22,'[1]LISTADO ATM'!$A$2:$B$821,2,0)</f>
        <v xml:space="preserve">ATM Jumbo Higuey </v>
      </c>
      <c r="D22" s="16" t="s">
        <v>22</v>
      </c>
      <c r="E22" s="31">
        <v>3335879148</v>
      </c>
    </row>
    <row r="23" spans="1:6" ht="19.5" customHeight="1" thickBot="1" x14ac:dyDescent="0.3">
      <c r="A23" s="19" t="str">
        <f>VLOOKUP(B23,'[1]LISTADO ATM'!$A$2:$C$821,3,0)</f>
        <v>DISTRITO NACIONAL</v>
      </c>
      <c r="B23" s="28">
        <v>300</v>
      </c>
      <c r="C23" s="31" t="str">
        <f>VLOOKUP(B23,'[1]LISTADO ATM'!$A$2:$B$821,2,0)</f>
        <v xml:space="preserve">ATM S/M Aprezio Los Guaricanos </v>
      </c>
      <c r="D23" s="16" t="s">
        <v>22</v>
      </c>
      <c r="E23" s="31" t="s">
        <v>34</v>
      </c>
      <c r="F23" s="43"/>
    </row>
    <row r="24" spans="1:6" ht="18.75" thickBot="1" x14ac:dyDescent="0.3">
      <c r="A24" s="3" t="s">
        <v>11</v>
      </c>
      <c r="B24" s="39">
        <f>COUNT(B9:B23)</f>
        <v>15</v>
      </c>
      <c r="C24" s="63"/>
      <c r="D24" s="64"/>
      <c r="E24" s="65"/>
    </row>
    <row r="25" spans="1:6" x14ac:dyDescent="0.25">
      <c r="B25" s="5"/>
      <c r="E25" s="5"/>
    </row>
    <row r="26" spans="1:6" ht="18" x14ac:dyDescent="0.25">
      <c r="A26" s="60" t="s">
        <v>16</v>
      </c>
      <c r="B26" s="61"/>
      <c r="C26" s="61"/>
      <c r="D26" s="61"/>
      <c r="E26" s="62"/>
    </row>
    <row r="27" spans="1:6" ht="18" x14ac:dyDescent="0.25">
      <c r="A27" s="2" t="s">
        <v>5</v>
      </c>
      <c r="B27" s="12" t="s">
        <v>6</v>
      </c>
      <c r="C27" s="2" t="s">
        <v>7</v>
      </c>
      <c r="D27" s="2" t="s">
        <v>8</v>
      </c>
      <c r="E27" s="12" t="s">
        <v>9</v>
      </c>
    </row>
    <row r="28" spans="1:6" ht="18.75" customHeight="1" x14ac:dyDescent="0.25">
      <c r="A28" s="19" t="str">
        <f>VLOOKUP(B28,'[1]LISTADO ATM'!$A$2:$C$821,3,0)</f>
        <v>DISTRITO NACIONAL</v>
      </c>
      <c r="B28" s="28">
        <v>87</v>
      </c>
      <c r="C28" s="34" t="str">
        <f>VLOOKUP(B28,'[1]LISTADO ATM'!$A$2:$B$821,2,0)</f>
        <v xml:space="preserve">ATM Autoservicio Sarasota </v>
      </c>
      <c r="D28" s="16" t="s">
        <v>20</v>
      </c>
      <c r="E28" s="31" t="s">
        <v>24</v>
      </c>
    </row>
    <row r="29" spans="1:6" ht="18.75" customHeight="1" x14ac:dyDescent="0.25">
      <c r="A29" s="19" t="str">
        <f>VLOOKUP(B29,'[1]LISTADO ATM'!$A$2:$C$821,3,0)</f>
        <v>ESTE</v>
      </c>
      <c r="B29" s="28">
        <v>399</v>
      </c>
      <c r="C29" s="34" t="str">
        <f>VLOOKUP(B29,'[1]LISTADO ATM'!$A$2:$B$821,2,0)</f>
        <v xml:space="preserve">ATM Oficina La Romana II </v>
      </c>
      <c r="D29" s="16" t="s">
        <v>20</v>
      </c>
      <c r="E29" s="31" t="s">
        <v>36</v>
      </c>
    </row>
    <row r="30" spans="1:6" ht="18.75" customHeight="1" x14ac:dyDescent="0.25">
      <c r="A30" s="19" t="str">
        <f>VLOOKUP(B30,'[1]LISTADO ATM'!$A$2:$C$821,3,0)</f>
        <v>DISTRITO NACIONAL</v>
      </c>
      <c r="B30" s="28">
        <v>904</v>
      </c>
      <c r="C30" s="34" t="str">
        <f>VLOOKUP(B30,'[1]LISTADO ATM'!$A$2:$B$821,2,0)</f>
        <v xml:space="preserve">ATM Oficina Multicentro La Sirena Churchill </v>
      </c>
      <c r="D30" s="16" t="s">
        <v>20</v>
      </c>
      <c r="E30" s="31">
        <v>3335878464</v>
      </c>
    </row>
    <row r="31" spans="1:6" ht="18.75" customHeight="1" x14ac:dyDescent="0.25">
      <c r="A31" s="19" t="str">
        <f>VLOOKUP(B31,'[1]LISTADO ATM'!$A$2:$C$821,3,0)</f>
        <v>DISTRITO NACIONAL</v>
      </c>
      <c r="B31" s="28">
        <v>70</v>
      </c>
      <c r="C31" s="34" t="str">
        <f>VLOOKUP(B31,'[1]LISTADO ATM'!$A$2:$B$821,2,0)</f>
        <v xml:space="preserve">ATM Autoservicio Plaza Lama Zona Oriental </v>
      </c>
      <c r="D31" s="16" t="s">
        <v>20</v>
      </c>
      <c r="E31" s="31" t="s">
        <v>35</v>
      </c>
    </row>
    <row r="32" spans="1:6" ht="18.75" customHeight="1" x14ac:dyDescent="0.25">
      <c r="A32" s="19" t="str">
        <f>VLOOKUP(B32,'[1]LISTADO ATM'!$A$2:$C$821,3,0)</f>
        <v>NORTE</v>
      </c>
      <c r="B32" s="28">
        <v>8</v>
      </c>
      <c r="C32" s="34" t="str">
        <f>VLOOKUP(B32,'[1]LISTADO ATM'!$A$2:$B$821,2,0)</f>
        <v>ATM Autoservicio Yaque</v>
      </c>
      <c r="D32" s="16" t="s">
        <v>20</v>
      </c>
      <c r="E32" s="31">
        <v>3335878460</v>
      </c>
    </row>
    <row r="33" spans="1:5" ht="18.75" customHeight="1" x14ac:dyDescent="0.25">
      <c r="A33" s="19" t="str">
        <f>VLOOKUP(B33,'[1]LISTADO ATM'!$A$2:$C$821,3,0)</f>
        <v>DISTRITO NACIONAL</v>
      </c>
      <c r="B33" s="28">
        <v>946</v>
      </c>
      <c r="C33" s="34" t="str">
        <f>VLOOKUP(B33,'[1]LISTADO ATM'!$A$2:$B$821,2,0)</f>
        <v xml:space="preserve">ATM Oficina Núñez de Cáceres I </v>
      </c>
      <c r="D33" s="16" t="s">
        <v>20</v>
      </c>
      <c r="E33" s="31">
        <v>3335878461</v>
      </c>
    </row>
    <row r="34" spans="1:5" ht="18.75" customHeight="1" x14ac:dyDescent="0.25">
      <c r="A34" s="19" t="str">
        <f>VLOOKUP(B34,'[1]LISTADO ATM'!$A$2:$C$821,3,0)</f>
        <v>DISTRITO NACIONAL</v>
      </c>
      <c r="B34" s="28">
        <v>540</v>
      </c>
      <c r="C34" s="34" t="str">
        <f>VLOOKUP(B34,'[1]LISTADO ATM'!$A$2:$B$821,2,0)</f>
        <v xml:space="preserve">ATM Autoservicio Sambil I </v>
      </c>
      <c r="D34" s="16" t="s">
        <v>20</v>
      </c>
      <c r="E34" s="31">
        <v>3335878462</v>
      </c>
    </row>
    <row r="35" spans="1:5" ht="19.5" customHeight="1" x14ac:dyDescent="0.25">
      <c r="A35" s="19" t="str">
        <f>VLOOKUP(B35,'[1]LISTADO ATM'!$A$2:$C$821,3,0)</f>
        <v>ESTE</v>
      </c>
      <c r="B35" s="28">
        <v>608</v>
      </c>
      <c r="C35" s="31" t="str">
        <f>VLOOKUP(B35,'[1]LISTADO ATM'!$A$2:$B$821,2,0)</f>
        <v xml:space="preserve">ATM Oficina Jumbo (San Pedro) </v>
      </c>
      <c r="D35" s="16" t="s">
        <v>20</v>
      </c>
      <c r="E35" s="31">
        <v>3335879636</v>
      </c>
    </row>
    <row r="36" spans="1:5" ht="18.75" customHeight="1" thickBot="1" x14ac:dyDescent="0.3">
      <c r="A36" s="19" t="str">
        <f>VLOOKUP(B36,'[1]LISTADO ATM'!$A$2:$C$821,3,0)</f>
        <v>SUR</v>
      </c>
      <c r="B36" s="28">
        <v>880</v>
      </c>
      <c r="C36" s="34" t="str">
        <f>VLOOKUP(B36,'[1]LISTADO ATM'!$A$2:$B$821,2,0)</f>
        <v xml:space="preserve">ATM Autoservicio Barahona II </v>
      </c>
      <c r="D36" s="16" t="s">
        <v>20</v>
      </c>
      <c r="E36" s="31">
        <v>3335878465</v>
      </c>
    </row>
    <row r="37" spans="1:5" ht="18.75" thickBot="1" x14ac:dyDescent="0.3">
      <c r="A37" s="3" t="s">
        <v>11</v>
      </c>
      <c r="B37" s="39">
        <f>COUNT(B28:B36)</f>
        <v>9</v>
      </c>
      <c r="C37" s="66"/>
      <c r="D37" s="67"/>
      <c r="E37" s="68"/>
    </row>
    <row r="38" spans="1:5" ht="15.75" thickBot="1" x14ac:dyDescent="0.3">
      <c r="B38" s="5"/>
      <c r="E38" s="5"/>
    </row>
    <row r="39" spans="1:5" ht="18.75" thickBot="1" x14ac:dyDescent="0.3">
      <c r="A39" s="49" t="s">
        <v>14</v>
      </c>
      <c r="B39" s="50"/>
      <c r="C39" s="50"/>
      <c r="D39" s="50"/>
      <c r="E39" s="51"/>
    </row>
    <row r="40" spans="1:5" ht="18" x14ac:dyDescent="0.25">
      <c r="A40" s="2" t="s">
        <v>5</v>
      </c>
      <c r="B40" s="12" t="s">
        <v>6</v>
      </c>
      <c r="C40" s="2" t="s">
        <v>7</v>
      </c>
      <c r="D40" s="2" t="s">
        <v>8</v>
      </c>
      <c r="E40" s="12" t="s">
        <v>9</v>
      </c>
    </row>
    <row r="41" spans="1:5" ht="18" x14ac:dyDescent="0.25">
      <c r="A41" s="32" t="str">
        <f>VLOOKUP(B41,'[1]LISTADO ATM'!$A$2:$C$821,3,0)</f>
        <v>DISTRITO NACIONAL</v>
      </c>
      <c r="B41" s="28">
        <v>884</v>
      </c>
      <c r="C41" s="28" t="str">
        <f>VLOOKUP(B41,'[1]LISTADO ATM'!$A$2:$B$821,2,0)</f>
        <v xml:space="preserve">ATM UNP Olé Sabana Perdida </v>
      </c>
      <c r="D41" s="15" t="s">
        <v>10</v>
      </c>
      <c r="E41" s="36">
        <v>3335879188</v>
      </c>
    </row>
    <row r="42" spans="1:5" ht="18" x14ac:dyDescent="0.25">
      <c r="A42" s="32" t="str">
        <f>VLOOKUP(B42,'[1]LISTADO ATM'!$A$2:$C$821,3,0)</f>
        <v>SUR</v>
      </c>
      <c r="B42" s="28">
        <v>750</v>
      </c>
      <c r="C42" s="28" t="str">
        <f>VLOOKUP(B42,'[1]LISTADO ATM'!$A$2:$B$821,2,0)</f>
        <v xml:space="preserve">ATM UNP Duvergé </v>
      </c>
      <c r="D42" s="15" t="s">
        <v>10</v>
      </c>
      <c r="E42" s="36" t="s">
        <v>28</v>
      </c>
    </row>
    <row r="43" spans="1:5" ht="19.5" customHeight="1" thickBot="1" x14ac:dyDescent="0.3">
      <c r="A43" s="19" t="str">
        <f>VLOOKUP(B43,'[1]LISTADO ATM'!$A$2:$C$821,3,0)</f>
        <v>DISTRITO NACIONAL</v>
      </c>
      <c r="B43" s="28">
        <v>949</v>
      </c>
      <c r="C43" s="31" t="str">
        <f>VLOOKUP(B43,'[1]LISTADO ATM'!$A$2:$B$821,2,0)</f>
        <v xml:space="preserve">ATM S/M Bravo San Isidro Coral Mall </v>
      </c>
      <c r="D43" s="15" t="s">
        <v>10</v>
      </c>
      <c r="E43" s="35" t="s">
        <v>33</v>
      </c>
    </row>
    <row r="44" spans="1:5" ht="18.75" thickBot="1" x14ac:dyDescent="0.3">
      <c r="A44" s="33" t="s">
        <v>11</v>
      </c>
      <c r="B44" s="39">
        <f>COUNT(B41:B43)</f>
        <v>3</v>
      </c>
      <c r="C44" s="14"/>
      <c r="D44" s="14"/>
      <c r="E44" s="14"/>
    </row>
    <row r="45" spans="1:5" ht="15.75" thickBot="1" x14ac:dyDescent="0.3">
      <c r="B45" s="5"/>
      <c r="E45" s="5"/>
    </row>
    <row r="46" spans="1:5" ht="18.75" customHeight="1" thickBot="1" x14ac:dyDescent="0.3">
      <c r="A46" s="49" t="s">
        <v>31</v>
      </c>
      <c r="B46" s="50"/>
      <c r="C46" s="50"/>
      <c r="D46" s="50"/>
      <c r="E46" s="51"/>
    </row>
    <row r="47" spans="1:5" ht="18" x14ac:dyDescent="0.25">
      <c r="A47" s="2" t="s">
        <v>5</v>
      </c>
      <c r="B47" s="12" t="s">
        <v>6</v>
      </c>
      <c r="C47" s="2" t="s">
        <v>7</v>
      </c>
      <c r="D47" s="2" t="s">
        <v>8</v>
      </c>
      <c r="E47" s="12" t="s">
        <v>9</v>
      </c>
    </row>
    <row r="48" spans="1:5" ht="19.5" customHeight="1" x14ac:dyDescent="0.25">
      <c r="A48" s="19" t="str">
        <f>VLOOKUP(B48,'[1]LISTADO ATM'!$A$2:$C$821,3,0)</f>
        <v>NORTE</v>
      </c>
      <c r="B48" s="28">
        <v>142</v>
      </c>
      <c r="C48" s="31" t="str">
        <f>VLOOKUP(B48,'[1]LISTADO ATM'!$A$2:$B$821,2,0)</f>
        <v xml:space="preserve">ATM Centro de Caja Galerías Bonao </v>
      </c>
      <c r="D48" s="28" t="s">
        <v>19</v>
      </c>
      <c r="E48" s="31">
        <v>3335879177</v>
      </c>
    </row>
    <row r="49" spans="1:5" ht="19.5" customHeight="1" x14ac:dyDescent="0.25">
      <c r="A49" s="19" t="str">
        <f>VLOOKUP(B49,'[1]LISTADO ATM'!$A$2:$C$821,3,0)</f>
        <v>DISTRITO NACIONAL</v>
      </c>
      <c r="B49" s="28">
        <v>949</v>
      </c>
      <c r="C49" s="31" t="str">
        <f>VLOOKUP(B49,'[1]LISTADO ATM'!$A$2:$B$821,2,0)</f>
        <v xml:space="preserve">ATM S/M Bravo San Isidro Coral Mall </v>
      </c>
      <c r="D49" s="28" t="s">
        <v>19</v>
      </c>
      <c r="E49" s="35" t="s">
        <v>33</v>
      </c>
    </row>
    <row r="50" spans="1:5" ht="19.5" customHeight="1" x14ac:dyDescent="0.25">
      <c r="A50" s="19" t="str">
        <f>VLOOKUP(B50,'[1]LISTADO ATM'!$A$2:$C$821,3,0)</f>
        <v>NORTE</v>
      </c>
      <c r="B50" s="28">
        <v>208</v>
      </c>
      <c r="C50" s="31" t="str">
        <f>VLOOKUP(B50,'[1]LISTADO ATM'!$A$2:$B$821,2,0)</f>
        <v xml:space="preserve">ATM UNP Tireo </v>
      </c>
      <c r="D50" s="28" t="s">
        <v>19</v>
      </c>
      <c r="E50" s="35">
        <v>3335879552</v>
      </c>
    </row>
    <row r="51" spans="1:5" ht="19.5" customHeight="1" x14ac:dyDescent="0.25">
      <c r="A51" s="19" t="str">
        <f>VLOOKUP(B51,'[1]LISTADO ATM'!$A$2:$C$821,3,0)</f>
        <v>DISTRITO NACIONAL</v>
      </c>
      <c r="B51" s="28">
        <v>147</v>
      </c>
      <c r="C51" s="31" t="str">
        <f>VLOOKUP(B51,'[1]LISTADO ATM'!$A$2:$B$821,2,0)</f>
        <v xml:space="preserve">ATM Kiosco Megacentro I </v>
      </c>
      <c r="D51" s="28" t="s">
        <v>19</v>
      </c>
      <c r="E51" s="35" t="s">
        <v>38</v>
      </c>
    </row>
    <row r="52" spans="1:5" ht="19.5" customHeight="1" thickBot="1" x14ac:dyDescent="0.3">
      <c r="A52" s="19" t="str">
        <f>VLOOKUP(B52,'[1]LISTADO ATM'!$A$2:$C$821,3,0)</f>
        <v>DISTRITO NACIONAL</v>
      </c>
      <c r="B52" s="28">
        <v>578</v>
      </c>
      <c r="C52" s="31" t="str">
        <f>VLOOKUP(B52,'[1]LISTADO ATM'!$A$2:$B$821,2,0)</f>
        <v xml:space="preserve">ATM Procuraduría General de la República </v>
      </c>
      <c r="D52" s="28" t="s">
        <v>19</v>
      </c>
      <c r="E52" s="35">
        <v>3335879583</v>
      </c>
    </row>
    <row r="53" spans="1:5" ht="18.75" thickBot="1" x14ac:dyDescent="0.3">
      <c r="A53" s="3"/>
      <c r="B53" s="39">
        <f>COUNT(B48:B51)</f>
        <v>4</v>
      </c>
      <c r="C53" s="14"/>
      <c r="D53" s="37"/>
      <c r="E53" s="38"/>
    </row>
    <row r="54" spans="1:5" ht="15.75" thickBot="1" x14ac:dyDescent="0.3">
      <c r="B54" s="5"/>
      <c r="E54" s="5"/>
    </row>
    <row r="55" spans="1:5" ht="18" x14ac:dyDescent="0.25">
      <c r="A55" s="44" t="s">
        <v>13</v>
      </c>
      <c r="B55" s="45"/>
      <c r="C55" s="45"/>
      <c r="D55" s="45"/>
      <c r="E55" s="46"/>
    </row>
    <row r="56" spans="1:5" ht="18" x14ac:dyDescent="0.25">
      <c r="A56" s="2" t="s">
        <v>5</v>
      </c>
      <c r="B56" s="12" t="s">
        <v>6</v>
      </c>
      <c r="C56" s="4" t="s">
        <v>7</v>
      </c>
      <c r="D56" s="18" t="s">
        <v>8</v>
      </c>
      <c r="E56" s="12" t="s">
        <v>9</v>
      </c>
    </row>
    <row r="57" spans="1:5" ht="19.5" customHeight="1" thickBot="1" x14ac:dyDescent="0.3">
      <c r="A57" s="19" t="str">
        <f>VLOOKUP(B57,'[1]LISTADO ATM'!$A$2:$C$821,3,0)</f>
        <v>NORTE</v>
      </c>
      <c r="B57" s="28">
        <v>307</v>
      </c>
      <c r="C57" s="31" t="str">
        <f>VLOOKUP(B57,'[1]LISTADO ATM'!$A$2:$B$821,2,0)</f>
        <v>ATM Oficina Nagua II</v>
      </c>
      <c r="D57" s="40" t="s">
        <v>23</v>
      </c>
      <c r="E57" s="31">
        <v>3335878463</v>
      </c>
    </row>
    <row r="58" spans="1:5" ht="18.75" thickBot="1" x14ac:dyDescent="0.3">
      <c r="A58" s="3" t="s">
        <v>11</v>
      </c>
      <c r="B58" s="39">
        <f>COUNT(B57)</f>
        <v>1</v>
      </c>
      <c r="C58" s="14"/>
      <c r="D58" s="17"/>
      <c r="E58" s="17"/>
    </row>
    <row r="59" spans="1:5" ht="15.75" thickBot="1" x14ac:dyDescent="0.3">
      <c r="B59" s="5"/>
      <c r="E59" s="5"/>
    </row>
    <row r="60" spans="1:5" ht="18.75" thickBot="1" x14ac:dyDescent="0.3">
      <c r="A60" s="47" t="s">
        <v>12</v>
      </c>
      <c r="B60" s="48"/>
      <c r="C60" t="s">
        <v>18</v>
      </c>
      <c r="D60" s="5"/>
      <c r="E60" s="5"/>
    </row>
    <row r="61" spans="1:5" ht="18.75" thickBot="1" x14ac:dyDescent="0.3">
      <c r="A61" s="71">
        <f>+B44+B53+B58</f>
        <v>8</v>
      </c>
      <c r="B61" s="72"/>
    </row>
    <row r="62" spans="1:5" ht="15.75" thickBot="1" x14ac:dyDescent="0.3">
      <c r="B62" s="5"/>
      <c r="E62" s="5"/>
    </row>
    <row r="63" spans="1:5" ht="18.75" customHeight="1" thickBot="1" x14ac:dyDescent="0.3">
      <c r="A63" s="49" t="s">
        <v>15</v>
      </c>
      <c r="B63" s="50"/>
      <c r="C63" s="50"/>
      <c r="D63" s="50"/>
      <c r="E63" s="51"/>
    </row>
    <row r="64" spans="1:5" ht="18" x14ac:dyDescent="0.25">
      <c r="A64" s="6" t="s">
        <v>5</v>
      </c>
      <c r="B64" s="12" t="s">
        <v>6</v>
      </c>
      <c r="C64" s="4" t="s">
        <v>7</v>
      </c>
      <c r="D64" s="52" t="s">
        <v>8</v>
      </c>
      <c r="E64" s="53"/>
    </row>
    <row r="65" spans="1:5" ht="18" x14ac:dyDescent="0.25">
      <c r="A65" s="28" t="str">
        <f>VLOOKUP(B65,'[1]LISTADO ATM'!$A$2:$C$821,3,0)</f>
        <v>SUR</v>
      </c>
      <c r="B65" s="28">
        <v>89</v>
      </c>
      <c r="C65" s="28" t="str">
        <f>VLOOKUP(B65,'[1]LISTADO ATM'!$A$2:$B$821,2,0)</f>
        <v xml:space="preserve">ATM UNP El Cercado (San Juan) </v>
      </c>
      <c r="D65" s="69" t="s">
        <v>17</v>
      </c>
      <c r="E65" s="70"/>
    </row>
    <row r="66" spans="1:5" ht="17.25" customHeight="1" x14ac:dyDescent="0.25">
      <c r="A66" s="28" t="str">
        <f>VLOOKUP(B66,'[1]LISTADO ATM'!$A$2:$C$821,3,0)</f>
        <v>ESTE</v>
      </c>
      <c r="B66" s="28">
        <v>802</v>
      </c>
      <c r="C66" s="28" t="str">
        <f>VLOOKUP(B66,'[1]LISTADO ATM'!$A$2:$B$821,2,0)</f>
        <v xml:space="preserve">ATM UNP Aeropuerto La Romana </v>
      </c>
      <c r="D66" s="69" t="s">
        <v>17</v>
      </c>
      <c r="E66" s="70"/>
    </row>
    <row r="67" spans="1:5" ht="17.25" customHeight="1" x14ac:dyDescent="0.25">
      <c r="A67" s="28" t="str">
        <f>VLOOKUP(B67,'[1]LISTADO ATM'!$A$2:$C$821,3,0)</f>
        <v>DISTRITO NACIONAL</v>
      </c>
      <c r="B67" s="28">
        <v>655</v>
      </c>
      <c r="C67" s="28" t="str">
        <f>VLOOKUP(B67,'[1]LISTADO ATM'!$A$2:$B$821,2,0)</f>
        <v>ATM Farmacia Sandra</v>
      </c>
      <c r="D67" s="69" t="s">
        <v>37</v>
      </c>
      <c r="E67" s="70"/>
    </row>
    <row r="68" spans="1:5" ht="17.25" customHeight="1" x14ac:dyDescent="0.25">
      <c r="A68" s="28" t="str">
        <f>VLOOKUP(B68,'[1]LISTADO ATM'!$A$2:$C$821,3,0)</f>
        <v>ESTE</v>
      </c>
      <c r="B68" s="28">
        <v>630</v>
      </c>
      <c r="C68" s="28" t="str">
        <f>VLOOKUP(B68,'[1]LISTADO ATM'!$A$2:$B$821,2,0)</f>
        <v xml:space="preserve">ATM Oficina Plaza Zaglul (SPM) </v>
      </c>
      <c r="D68" s="69" t="s">
        <v>17</v>
      </c>
      <c r="E68" s="70"/>
    </row>
    <row r="69" spans="1:5" ht="17.25" customHeight="1" x14ac:dyDescent="0.25">
      <c r="A69" s="28" t="str">
        <f>VLOOKUP(B69,'[1]LISTADO ATM'!$A$2:$C$821,3,0)</f>
        <v>DISTRITO NACIONAL</v>
      </c>
      <c r="B69" s="28">
        <v>382</v>
      </c>
      <c r="C69" s="28" t="str">
        <f>VLOOKUP(B69,'[1]LISTADO ATM'!$A$2:$B$821,2,0)</f>
        <v>ATM Estación del Metro María Montés</v>
      </c>
      <c r="D69" s="69" t="s">
        <v>17</v>
      </c>
      <c r="E69" s="70"/>
    </row>
    <row r="70" spans="1:5" ht="17.25" customHeight="1" x14ac:dyDescent="0.25">
      <c r="A70" s="28" t="str">
        <f>VLOOKUP(B70,'[1]LISTADO ATM'!$A$2:$C$821,3,0)</f>
        <v>DISTRITO NACIONAL</v>
      </c>
      <c r="B70" s="28">
        <v>593</v>
      </c>
      <c r="C70" s="28" t="str">
        <f>VLOOKUP(B70,'[1]LISTADO ATM'!$A$2:$B$821,2,0)</f>
        <v xml:space="preserve">ATM Ministerio Fuerzas Armadas II </v>
      </c>
      <c r="D70" s="69" t="s">
        <v>37</v>
      </c>
      <c r="E70" s="70"/>
    </row>
    <row r="71" spans="1:5" ht="17.25" customHeight="1" x14ac:dyDescent="0.25">
      <c r="A71" s="28" t="str">
        <f>VLOOKUP(B71,'[1]LISTADO ATM'!$A$2:$C$821,3,0)</f>
        <v>DISTRITO NACIONAL</v>
      </c>
      <c r="B71" s="28">
        <v>561</v>
      </c>
      <c r="C71" s="28" t="str">
        <f>VLOOKUP(B71,'[1]LISTADO ATM'!$A$2:$B$821,2,0)</f>
        <v xml:space="preserve">ATM Comando Regional P.N. S.D. Este </v>
      </c>
      <c r="D71" s="69" t="s">
        <v>37</v>
      </c>
      <c r="E71" s="70"/>
    </row>
    <row r="72" spans="1:5" ht="17.25" customHeight="1" x14ac:dyDescent="0.25">
      <c r="A72" s="28" t="str">
        <f>VLOOKUP(B72,'[1]LISTADO ATM'!$A$2:$C$821,3,0)</f>
        <v>DISTRITO NACIONAL</v>
      </c>
      <c r="B72" s="28">
        <v>13</v>
      </c>
      <c r="C72" s="28" t="str">
        <f>VLOOKUP(B72,'[1]LISTADO ATM'!$A$2:$B$821,2,0)</f>
        <v xml:space="preserve">ATM CDEEE </v>
      </c>
      <c r="D72" s="69" t="s">
        <v>17</v>
      </c>
      <c r="E72" s="70"/>
    </row>
    <row r="73" spans="1:5" ht="17.25" customHeight="1" x14ac:dyDescent="0.25">
      <c r="A73" s="28" t="str">
        <f>VLOOKUP(B73,'[1]LISTADO ATM'!$A$2:$C$821,3,0)</f>
        <v>DISTRITO NACIONAL</v>
      </c>
      <c r="B73" s="28">
        <v>577</v>
      </c>
      <c r="C73" s="28" t="str">
        <f>VLOOKUP(B73,'[1]LISTADO ATM'!$A$2:$B$821,2,0)</f>
        <v xml:space="preserve">ATM Olé Ave. Duarte </v>
      </c>
      <c r="D73" s="69" t="s">
        <v>37</v>
      </c>
      <c r="E73" s="70"/>
    </row>
    <row r="74" spans="1:5" ht="17.25" customHeight="1" x14ac:dyDescent="0.25">
      <c r="A74" s="28" t="str">
        <f>VLOOKUP(B74,'[1]LISTADO ATM'!$A$2:$C$821,3,0)</f>
        <v>SUR</v>
      </c>
      <c r="B74" s="28">
        <v>870</v>
      </c>
      <c r="C74" s="28" t="str">
        <f>VLOOKUP(B74,'[1]LISTADO ATM'!$A$2:$B$821,2,0)</f>
        <v xml:space="preserve">ATM Willbes Dominicana (Barahona) </v>
      </c>
      <c r="D74" s="69" t="s">
        <v>17</v>
      </c>
      <c r="E74" s="70"/>
    </row>
    <row r="75" spans="1:5" ht="17.25" customHeight="1" x14ac:dyDescent="0.25">
      <c r="A75" s="28" t="str">
        <f>VLOOKUP(B75,'[1]LISTADO ATM'!$A$2:$C$821,3,0)</f>
        <v>SUR</v>
      </c>
      <c r="B75" s="28">
        <v>356</v>
      </c>
      <c r="C75" s="28" t="str">
        <f>VLOOKUP(B75,'[1]LISTADO ATM'!$A$2:$B$821,2,0)</f>
        <v xml:space="preserve">ATM Estación Sigma (San Cristóbal) </v>
      </c>
      <c r="D75" s="69" t="s">
        <v>17</v>
      </c>
      <c r="E75" s="70"/>
    </row>
    <row r="76" spans="1:5" ht="17.25" customHeight="1" x14ac:dyDescent="0.25">
      <c r="A76" s="28" t="str">
        <f>VLOOKUP(B76,'[1]LISTADO ATM'!$A$2:$C$821,3,0)</f>
        <v>SUR</v>
      </c>
      <c r="B76" s="28">
        <v>403</v>
      </c>
      <c r="C76" s="28" t="str">
        <f>VLOOKUP(B76,'[1]LISTADO ATM'!$A$2:$B$821,2,0)</f>
        <v xml:space="preserve">ATM Oficina Vicente Noble </v>
      </c>
      <c r="D76" s="69" t="s">
        <v>17</v>
      </c>
      <c r="E76" s="70"/>
    </row>
    <row r="77" spans="1:5" ht="17.25" customHeight="1" x14ac:dyDescent="0.25">
      <c r="A77" s="28" t="str">
        <f>VLOOKUP(B77,'[1]LISTADO ATM'!$A$2:$C$821,3,0)</f>
        <v>DISTRITO NACIONAL</v>
      </c>
      <c r="B77" s="28">
        <v>486</v>
      </c>
      <c r="C77" s="28" t="str">
        <f>VLOOKUP(B77,'[1]LISTADO ATM'!$A$2:$B$821,2,0)</f>
        <v xml:space="preserve">ATM Olé La Caleta </v>
      </c>
      <c r="D77" s="69" t="s">
        <v>17</v>
      </c>
      <c r="E77" s="70"/>
    </row>
    <row r="78" spans="1:5" ht="17.25" customHeight="1" x14ac:dyDescent="0.25">
      <c r="A78" s="28" t="str">
        <f>VLOOKUP(B78,'[1]LISTADO ATM'!$A$2:$C$821,3,0)</f>
        <v>DISTRITO NACIONAL</v>
      </c>
      <c r="B78" s="28">
        <v>690</v>
      </c>
      <c r="C78" s="28" t="str">
        <f>VLOOKUP(B78,'[1]LISTADO ATM'!$A$2:$B$821,2,0)</f>
        <v>ATM Eco Petroleo Esperanza</v>
      </c>
      <c r="D78" s="69" t="s">
        <v>17</v>
      </c>
      <c r="E78" s="70"/>
    </row>
    <row r="79" spans="1:5" ht="17.25" customHeight="1" x14ac:dyDescent="0.25">
      <c r="A79" s="28" t="e">
        <f>VLOOKUP(B79,'[1]LISTADO ATM'!$A$2:$C$821,3,0)</f>
        <v>#N/A</v>
      </c>
      <c r="B79" s="28"/>
      <c r="C79" s="28" t="e">
        <f>VLOOKUP(B79,'[1]LISTADO ATM'!$A$2:$B$821,2,0)</f>
        <v>#N/A</v>
      </c>
      <c r="D79" s="41"/>
      <c r="E79" s="42"/>
    </row>
    <row r="80" spans="1:5" ht="17.25" customHeight="1" x14ac:dyDescent="0.25">
      <c r="A80" s="28" t="e">
        <f>VLOOKUP(B80,'[1]LISTADO ATM'!$A$2:$C$821,3,0)</f>
        <v>#N/A</v>
      </c>
      <c r="B80" s="28"/>
      <c r="C80" s="28" t="e">
        <f>VLOOKUP(B80,'[1]LISTADO ATM'!$A$2:$B$821,2,0)</f>
        <v>#N/A</v>
      </c>
      <c r="D80" s="69" t="s">
        <v>17</v>
      </c>
      <c r="E80" s="70"/>
    </row>
    <row r="81" spans="1:5" ht="17.25" customHeight="1" x14ac:dyDescent="0.25">
      <c r="A81" s="28" t="e">
        <f>VLOOKUP(B81,'[1]LISTADO ATM'!$A$2:$C$821,3,0)</f>
        <v>#N/A</v>
      </c>
      <c r="B81" s="28"/>
      <c r="C81" s="28" t="e">
        <f>VLOOKUP(B81,'[1]LISTADO ATM'!$A$2:$B$821,2,0)</f>
        <v>#N/A</v>
      </c>
      <c r="D81" s="41"/>
      <c r="E81" s="42"/>
    </row>
    <row r="82" spans="1:5" ht="17.25" customHeight="1" x14ac:dyDescent="0.25">
      <c r="A82" s="28" t="e">
        <f>VLOOKUP(B82,'[1]LISTADO ATM'!$A$2:$C$821,3,0)</f>
        <v>#N/A</v>
      </c>
      <c r="B82" s="28"/>
      <c r="C82" s="28" t="e">
        <f>VLOOKUP(B82,'[1]LISTADO ATM'!$A$2:$B$821,2,0)</f>
        <v>#N/A</v>
      </c>
      <c r="D82" s="69" t="s">
        <v>17</v>
      </c>
      <c r="E82" s="70"/>
    </row>
    <row r="83" spans="1:5" ht="17.25" customHeight="1" x14ac:dyDescent="0.25">
      <c r="A83" s="28" t="e">
        <f>VLOOKUP(B83,'[1]LISTADO ATM'!$A$2:$C$821,3,0)</f>
        <v>#N/A</v>
      </c>
      <c r="B83" s="28"/>
      <c r="C83" s="28" t="e">
        <f>VLOOKUP(B83,'[1]LISTADO ATM'!$A$2:$B$821,2,0)</f>
        <v>#N/A</v>
      </c>
      <c r="D83" s="69" t="s">
        <v>37</v>
      </c>
      <c r="E83" s="70"/>
    </row>
    <row r="84" spans="1:5" ht="17.25" customHeight="1" x14ac:dyDescent="0.25">
      <c r="A84" s="28" t="e">
        <f>VLOOKUP(B84,'[1]LISTADO ATM'!$A$2:$C$821,3,0)</f>
        <v>#N/A</v>
      </c>
      <c r="B84" s="28"/>
      <c r="C84" s="28" t="e">
        <f>VLOOKUP(B84,'[1]LISTADO ATM'!$A$2:$B$821,2,0)</f>
        <v>#N/A</v>
      </c>
      <c r="D84" s="41"/>
      <c r="E84" s="42"/>
    </row>
    <row r="85" spans="1:5" ht="17.25" customHeight="1" x14ac:dyDescent="0.25">
      <c r="A85" s="28" t="e">
        <f>VLOOKUP(B85,'[1]LISTADO ATM'!$A$2:$C$821,3,0)</f>
        <v>#N/A</v>
      </c>
      <c r="B85" s="28"/>
      <c r="C85" s="28" t="e">
        <f>VLOOKUP(B85,'[1]LISTADO ATM'!$A$2:$B$821,2,0)</f>
        <v>#N/A</v>
      </c>
      <c r="D85" s="41"/>
      <c r="E85" s="42"/>
    </row>
    <row r="86" spans="1:5" ht="17.25" customHeight="1" x14ac:dyDescent="0.25">
      <c r="A86" s="28" t="e">
        <f>VLOOKUP(B86,'[1]LISTADO ATM'!$A$2:$C$821,3,0)</f>
        <v>#N/A</v>
      </c>
      <c r="B86" s="28"/>
      <c r="C86" s="28" t="e">
        <f>VLOOKUP(B86,'[1]LISTADO ATM'!$A$2:$B$821,2,0)</f>
        <v>#N/A</v>
      </c>
      <c r="D86" s="41"/>
      <c r="E86" s="42"/>
    </row>
    <row r="87" spans="1:5" ht="17.25" customHeight="1" x14ac:dyDescent="0.25">
      <c r="A87" s="28" t="e">
        <f>VLOOKUP(B87,'[1]LISTADO ATM'!$A$2:$C$821,3,0)</f>
        <v>#N/A</v>
      </c>
      <c r="B87" s="28"/>
      <c r="C87" s="28" t="e">
        <f>VLOOKUP(B87,'[1]LISTADO ATM'!$A$2:$B$821,2,0)</f>
        <v>#N/A</v>
      </c>
      <c r="D87" s="41"/>
      <c r="E87" s="42"/>
    </row>
    <row r="88" spans="1:5" ht="17.25" customHeight="1" thickBot="1" x14ac:dyDescent="0.3">
      <c r="A88" s="28" t="e">
        <f>VLOOKUP(B88,'[1]LISTADO ATM'!$A$2:$C$821,3,0)</f>
        <v>#N/A</v>
      </c>
      <c r="B88" s="28"/>
      <c r="C88" s="28" t="e">
        <f>VLOOKUP(B88,'[1]LISTADO ATM'!$A$2:$B$821,2,0)</f>
        <v>#N/A</v>
      </c>
      <c r="D88" s="41"/>
      <c r="E88" s="42"/>
    </row>
    <row r="89" spans="1:5" ht="18.75" thickBot="1" x14ac:dyDescent="0.3">
      <c r="A89" s="3"/>
      <c r="B89" s="39">
        <f>COUNT(B65:B88)</f>
        <v>14</v>
      </c>
      <c r="C89" s="29"/>
      <c r="D89" s="29"/>
      <c r="E89" s="30"/>
    </row>
  </sheetData>
  <mergeCells count="30">
    <mergeCell ref="D78:E78"/>
    <mergeCell ref="D82:E82"/>
    <mergeCell ref="D83:E83"/>
    <mergeCell ref="D80:E80"/>
    <mergeCell ref="D76:E76"/>
    <mergeCell ref="D77:E77"/>
    <mergeCell ref="D72:E72"/>
    <mergeCell ref="D73:E73"/>
    <mergeCell ref="D74:E74"/>
    <mergeCell ref="D75:E75"/>
    <mergeCell ref="D69:E69"/>
    <mergeCell ref="D70:E70"/>
    <mergeCell ref="D71:E71"/>
    <mergeCell ref="D68:E68"/>
    <mergeCell ref="D67:E67"/>
    <mergeCell ref="A61:B61"/>
    <mergeCell ref="D66:E66"/>
    <mergeCell ref="D65:E65"/>
    <mergeCell ref="A55:E55"/>
    <mergeCell ref="A60:B60"/>
    <mergeCell ref="A63:E63"/>
    <mergeCell ref="D64:E64"/>
    <mergeCell ref="A1:E1"/>
    <mergeCell ref="A2:E2"/>
    <mergeCell ref="A7:E7"/>
    <mergeCell ref="C24:E24"/>
    <mergeCell ref="A26:E26"/>
    <mergeCell ref="C37:E37"/>
    <mergeCell ref="A39:E39"/>
    <mergeCell ref="A46:E46"/>
  </mergeCells>
  <phoneticPr fontId="11" type="noConversion"/>
  <conditionalFormatting sqref="E41">
    <cfRule type="duplicateValues" dxfId="88" priority="169"/>
  </conditionalFormatting>
  <conditionalFormatting sqref="E67">
    <cfRule type="duplicateValues" dxfId="87" priority="166"/>
  </conditionalFormatting>
  <conditionalFormatting sqref="E66">
    <cfRule type="duplicateValues" dxfId="86" priority="134"/>
  </conditionalFormatting>
  <conditionalFormatting sqref="E68">
    <cfRule type="duplicateValues" dxfId="85" priority="132"/>
  </conditionalFormatting>
  <conditionalFormatting sqref="E12">
    <cfRule type="duplicateValues" dxfId="84" priority="106"/>
  </conditionalFormatting>
  <conditionalFormatting sqref="E10:E11">
    <cfRule type="duplicateValues" dxfId="83" priority="104"/>
  </conditionalFormatting>
  <conditionalFormatting sqref="E74 E72">
    <cfRule type="duplicateValues" dxfId="82" priority="99"/>
  </conditionalFormatting>
  <conditionalFormatting sqref="B15">
    <cfRule type="duplicateValues" dxfId="81" priority="81"/>
  </conditionalFormatting>
  <conditionalFormatting sqref="E13">
    <cfRule type="duplicateValues" dxfId="80" priority="78"/>
  </conditionalFormatting>
  <conditionalFormatting sqref="E14:E15">
    <cfRule type="duplicateValues" dxfId="79" priority="79"/>
  </conditionalFormatting>
  <conditionalFormatting sqref="E18:E20">
    <cfRule type="duplicateValues" dxfId="78" priority="72"/>
  </conditionalFormatting>
  <conditionalFormatting sqref="B31:B34">
    <cfRule type="duplicateValues" dxfId="77" priority="53"/>
  </conditionalFormatting>
  <conditionalFormatting sqref="B31:B34">
    <cfRule type="duplicateValues" dxfId="76" priority="54"/>
    <cfRule type="duplicateValues" dxfId="75" priority="55"/>
  </conditionalFormatting>
  <conditionalFormatting sqref="B31:B34">
    <cfRule type="duplicateValues" dxfId="74" priority="56"/>
    <cfRule type="duplicateValues" dxfId="73" priority="57"/>
    <cfRule type="duplicateValues" dxfId="72" priority="58"/>
    <cfRule type="duplicateValues" dxfId="71" priority="59"/>
  </conditionalFormatting>
  <conditionalFormatting sqref="B36">
    <cfRule type="duplicateValues" dxfId="70" priority="46"/>
  </conditionalFormatting>
  <conditionalFormatting sqref="B36">
    <cfRule type="duplicateValues" dxfId="69" priority="47"/>
    <cfRule type="duplicateValues" dxfId="68" priority="48"/>
  </conditionalFormatting>
  <conditionalFormatting sqref="B36">
    <cfRule type="duplicateValues" dxfId="67" priority="49"/>
    <cfRule type="duplicateValues" dxfId="66" priority="50"/>
    <cfRule type="duplicateValues" dxfId="65" priority="51"/>
    <cfRule type="duplicateValues" dxfId="64" priority="52"/>
  </conditionalFormatting>
  <conditionalFormatting sqref="E31:E34">
    <cfRule type="duplicateValues" dxfId="63" priority="45"/>
  </conditionalFormatting>
  <conditionalFormatting sqref="E36">
    <cfRule type="duplicateValues" dxfId="62" priority="44"/>
  </conditionalFormatting>
  <conditionalFormatting sqref="E89:E1048576 E58:E65 E44:E46 E53:E55 E1:E7 E24:E26 E37:E39 E49">
    <cfRule type="duplicateValues" dxfId="61" priority="533"/>
  </conditionalFormatting>
  <conditionalFormatting sqref="B92:B1048576 B59:B60 B45:B46 B41 B65 B54:B55 B38:B39 B25:B26 B62:B63 B1:B7 B48:B50 B9:B15 B28:B34 B36 B17:B23">
    <cfRule type="duplicateValues" dxfId="60" priority="543"/>
  </conditionalFormatting>
  <conditionalFormatting sqref="F89:F1048576 F53:F65 F1:F15 F17:F42 F44:F50">
    <cfRule type="duplicateValues" dxfId="59" priority="573"/>
  </conditionalFormatting>
  <conditionalFormatting sqref="E48">
    <cfRule type="duplicateValues" dxfId="58" priority="43"/>
  </conditionalFormatting>
  <conditionalFormatting sqref="E69">
    <cfRule type="duplicateValues" dxfId="57" priority="42"/>
  </conditionalFormatting>
  <conditionalFormatting sqref="E71">
    <cfRule type="duplicateValues" dxfId="56" priority="41"/>
  </conditionalFormatting>
  <conditionalFormatting sqref="E70">
    <cfRule type="duplicateValues" dxfId="55" priority="39"/>
  </conditionalFormatting>
  <conditionalFormatting sqref="B42">
    <cfRule type="duplicateValues" dxfId="54" priority="581"/>
  </conditionalFormatting>
  <conditionalFormatting sqref="E42">
    <cfRule type="duplicateValues" dxfId="53" priority="619"/>
  </conditionalFormatting>
  <conditionalFormatting sqref="E28:E30">
    <cfRule type="duplicateValues" dxfId="52" priority="681"/>
  </conditionalFormatting>
  <conditionalFormatting sqref="B17:B20 B22">
    <cfRule type="duplicateValues" dxfId="51" priority="683"/>
  </conditionalFormatting>
  <conditionalFormatting sqref="E17">
    <cfRule type="duplicateValues" dxfId="50" priority="684"/>
  </conditionalFormatting>
  <conditionalFormatting sqref="B22">
    <cfRule type="duplicateValues" dxfId="49" priority="685"/>
  </conditionalFormatting>
  <conditionalFormatting sqref="E22">
    <cfRule type="duplicateValues" dxfId="48" priority="686"/>
  </conditionalFormatting>
  <conditionalFormatting sqref="E82">
    <cfRule type="duplicateValues" dxfId="47" priority="38"/>
  </conditionalFormatting>
  <conditionalFormatting sqref="E83">
    <cfRule type="duplicateValues" dxfId="46" priority="37"/>
  </conditionalFormatting>
  <conditionalFormatting sqref="E9">
    <cfRule type="duplicateValues" dxfId="45" priority="687"/>
  </conditionalFormatting>
  <conditionalFormatting sqref="E79 E75 E84:E88">
    <cfRule type="duplicateValues" dxfId="44" priority="31"/>
  </conditionalFormatting>
  <conditionalFormatting sqref="E80">
    <cfRule type="duplicateValues" dxfId="43" priority="30"/>
  </conditionalFormatting>
  <conditionalFormatting sqref="E73">
    <cfRule type="duplicateValues" dxfId="42" priority="810"/>
  </conditionalFormatting>
  <conditionalFormatting sqref="B51">
    <cfRule type="duplicateValues" dxfId="41" priority="25"/>
  </conditionalFormatting>
  <conditionalFormatting sqref="B51">
    <cfRule type="duplicateValues" dxfId="40" priority="26"/>
  </conditionalFormatting>
  <conditionalFormatting sqref="F51">
    <cfRule type="duplicateValues" dxfId="39" priority="27"/>
  </conditionalFormatting>
  <conditionalFormatting sqref="B51">
    <cfRule type="duplicateValues" dxfId="38" priority="28"/>
  </conditionalFormatting>
  <conditionalFormatting sqref="E51">
    <cfRule type="duplicateValues" dxfId="37" priority="29"/>
  </conditionalFormatting>
  <conditionalFormatting sqref="E76">
    <cfRule type="duplicateValues" dxfId="36" priority="24"/>
  </conditionalFormatting>
  <conditionalFormatting sqref="E77">
    <cfRule type="duplicateValues" dxfId="35" priority="23"/>
  </conditionalFormatting>
  <conditionalFormatting sqref="B81">
    <cfRule type="duplicateValues" dxfId="34" priority="20"/>
  </conditionalFormatting>
  <conditionalFormatting sqref="E81">
    <cfRule type="duplicateValues" dxfId="33" priority="19"/>
  </conditionalFormatting>
  <conditionalFormatting sqref="F81">
    <cfRule type="duplicateValues" dxfId="32" priority="21"/>
  </conditionalFormatting>
  <conditionalFormatting sqref="B81">
    <cfRule type="duplicateValues" dxfId="31" priority="22"/>
  </conditionalFormatting>
  <conditionalFormatting sqref="E78">
    <cfRule type="duplicateValues" dxfId="30" priority="18"/>
  </conditionalFormatting>
  <conditionalFormatting sqref="B52">
    <cfRule type="duplicateValues" dxfId="29" priority="13"/>
  </conditionalFormatting>
  <conditionalFormatting sqref="B52">
    <cfRule type="duplicateValues" dxfId="28" priority="14"/>
  </conditionalFormatting>
  <conditionalFormatting sqref="F52">
    <cfRule type="duplicateValues" dxfId="27" priority="15"/>
  </conditionalFormatting>
  <conditionalFormatting sqref="B52">
    <cfRule type="duplicateValues" dxfId="26" priority="16"/>
  </conditionalFormatting>
  <conditionalFormatting sqref="E52">
    <cfRule type="duplicateValues" dxfId="25" priority="17"/>
  </conditionalFormatting>
  <conditionalFormatting sqref="B1:B15 B17:B42 B44:B1048576">
    <cfRule type="duplicateValues" dxfId="24" priority="12"/>
  </conditionalFormatting>
  <conditionalFormatting sqref="F66:F80 F82:F88">
    <cfRule type="duplicateValues" dxfId="23" priority="860"/>
  </conditionalFormatting>
  <conditionalFormatting sqref="B66:B80 B82:B88">
    <cfRule type="duplicateValues" dxfId="22" priority="864"/>
  </conditionalFormatting>
  <conditionalFormatting sqref="B57 B35">
    <cfRule type="duplicateValues" dxfId="21" priority="892"/>
  </conditionalFormatting>
  <conditionalFormatting sqref="B57 B35">
    <cfRule type="duplicateValues" dxfId="20" priority="894"/>
    <cfRule type="duplicateValues" dxfId="19" priority="895"/>
  </conditionalFormatting>
  <conditionalFormatting sqref="B57 B35">
    <cfRule type="duplicateValues" dxfId="18" priority="898"/>
    <cfRule type="duplicateValues" dxfId="17" priority="899"/>
    <cfRule type="duplicateValues" dxfId="16" priority="900"/>
    <cfRule type="duplicateValues" dxfId="15" priority="901"/>
  </conditionalFormatting>
  <conditionalFormatting sqref="E57 E35">
    <cfRule type="duplicateValues" dxfId="14" priority="906"/>
  </conditionalFormatting>
  <conditionalFormatting sqref="B90:B1048576 B41:B42 B57 B59:B60 B54:B55 B45:B46 B38:B39 B25:B26 B62:B63 B1:B7 B48:B50 B9:B15 B65:B80 B82:B88 B28:B36 B17:B23">
    <cfRule type="duplicateValues" dxfId="13" priority="915"/>
  </conditionalFormatting>
  <conditionalFormatting sqref="B16">
    <cfRule type="duplicateValues" dxfId="12" priority="7"/>
  </conditionalFormatting>
  <conditionalFormatting sqref="F16">
    <cfRule type="duplicateValues" dxfId="11" priority="8"/>
  </conditionalFormatting>
  <conditionalFormatting sqref="B16">
    <cfRule type="duplicateValues" dxfId="10" priority="9"/>
  </conditionalFormatting>
  <conditionalFormatting sqref="E16">
    <cfRule type="duplicateValues" dxfId="9" priority="10"/>
  </conditionalFormatting>
  <conditionalFormatting sqref="B16">
    <cfRule type="duplicateValues" dxfId="8" priority="6"/>
  </conditionalFormatting>
  <conditionalFormatting sqref="B16">
    <cfRule type="duplicateValues" dxfId="7" priority="11"/>
  </conditionalFormatting>
  <conditionalFormatting sqref="B50 B21 B23">
    <cfRule type="duplicateValues" dxfId="6" priority="949"/>
  </conditionalFormatting>
  <conditionalFormatting sqref="E50 E21 E23">
    <cfRule type="duplicateValues" dxfId="5" priority="952"/>
  </conditionalFormatting>
  <conditionalFormatting sqref="E43">
    <cfRule type="duplicateValues" dxfId="4" priority="2"/>
  </conditionalFormatting>
  <conditionalFormatting sqref="B43">
    <cfRule type="duplicateValues" dxfId="3" priority="3"/>
  </conditionalFormatting>
  <conditionalFormatting sqref="F43">
    <cfRule type="duplicateValues" dxfId="2" priority="4"/>
  </conditionalFormatting>
  <conditionalFormatting sqref="B43">
    <cfRule type="duplicateValues" dxfId="1" priority="1"/>
  </conditionalFormatting>
  <conditionalFormatting sqref="B43">
    <cfRule type="duplicateValues" dxfId="0" priority="5"/>
  </conditionalFormatting>
  <hyperlinks>
    <hyperlink ref="E130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2021-05-07T23:50:17Z</dcterms:modified>
</cp:coreProperties>
</file>