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09\"/>
    </mc:Choice>
  </mc:AlternateContent>
  <bookViews>
    <workbookView xWindow="0" yWindow="0" windowWidth="20490" windowHeight="76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6" i="1" l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B39" i="1"/>
  <c r="C38" i="1"/>
  <c r="A38" i="1"/>
  <c r="C37" i="1"/>
  <c r="A37" i="1"/>
  <c r="B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B22" i="1"/>
  <c r="A42" i="1" s="1"/>
  <c r="C21" i="1"/>
  <c r="A21" i="1"/>
  <c r="C20" i="1"/>
  <c r="A20" i="1"/>
  <c r="C19" i="1"/>
  <c r="A19" i="1"/>
  <c r="B15" i="1"/>
  <c r="C14" i="1"/>
  <c r="A14" i="1"/>
  <c r="B10" i="1"/>
  <c r="C9" i="1"/>
  <c r="A9" i="1"/>
  <c r="F2" i="3" l="1"/>
</calcChain>
</file>

<file path=xl/sharedStrings.xml><?xml version="1.0" encoding="utf-8"?>
<sst xmlns="http://schemas.openxmlformats.org/spreadsheetml/2006/main" count="945" uniqueCount="29">
  <si>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</si>
  <si>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</si>
  <si>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</si>
  <si>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</si>
  <si>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</si>
  <si>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</si>
  <si>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</si>
  <si>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</si>
  <si>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</si>
  <si>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</si>
  <si>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</si>
  <si>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</si>
  <si>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</si>
  <si>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</si>
  <si>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</si>
  <si>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</si>
  <si>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</si>
  <si>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</si>
  <si>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</si>
  <si>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</si>
  <si>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</si>
  <si>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Abastecido</t>
  </si>
  <si>
    <t>GAVETA DE DEPOSITO LLENA</t>
  </si>
  <si>
    <t xml:space="preserve">FUERA DE SERVICIO / GAVETAS VACIAS + GAVETAS FALLANDO </t>
  </si>
  <si>
    <t>2 Gavetas Vacias y 1 Fallando</t>
  </si>
  <si>
    <t>3335879804 </t>
  </si>
  <si>
    <t>3335879884 </t>
  </si>
  <si>
    <t>3335879977 </t>
  </si>
  <si>
    <t>3335880090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</si>
</sst>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8"/>
      <tableStyleElement type="headerRow" dxfId="57"/>
      <tableStyleElement type="totalRow" dxfId="56"/>
      <tableStyleElement type="firstColumn" dxfId="55"/>
      <tableStyleElement type="lastColumn" dxfId="54"/>
      <tableStyleElement type="firstRowStripe" dxfId="53"/>
      <tableStyleElement type="firstColumnStripe" dxfId="5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do_default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37" zoomScale="85" zoomScaleNormal="85" workbookViewId="0">
      <selection activeCell="I52" sqref="I52"/>
    </sheetView>
  </sheetViews>
  <sheetFormatPr baseColWidth="10" defaultColWidth="23.42578125" defaultRowHeight="15" x14ac:dyDescent="0.25"/>
  <cols>
    <col min="1" max="1" width="27.140625" bestFit="1" customWidth="1"/>
    <col min="2" max="2" width="20.42578125" customWidth="1"/>
    <col min="3" max="3" width="54.7109375" bestFit="1" customWidth="1"/>
    <col min="4" max="4" width="37.85546875" bestFit="1" customWidth="1"/>
    <col min="5" max="5" width="18.5703125" bestFit="1" customWidth="1"/>
    <col min="6" max="6" width="24.7109375" customWidth="1"/>
  </cols>
  <sheetData>
    <row r="1" spans="1:5" ht="26.45" customHeight="1" x14ac:dyDescent="0.25">
      <c r="A1" s="49" t="s">
        <v>1</v>
      </c>
      <c r="B1" s="50"/>
      <c r="C1" s="50"/>
      <c r="D1" s="50"/>
      <c r="E1" s="51"/>
    </row>
    <row r="2" spans="1:5" ht="25.5" customHeight="1" x14ac:dyDescent="0.25">
      <c r="A2" s="52" t="s">
        <v>0</v>
      </c>
      <c r="B2" s="53"/>
      <c r="C2" s="53"/>
      <c r="D2" s="53"/>
      <c r="E2" s="54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44323.708333333336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44324.25</v>
      </c>
      <c r="C5" s="8"/>
      <c r="D5" s="1"/>
      <c r="E5" s="11"/>
    </row>
    <row r="6" spans="1:5" ht="17.45" customHeight="1" x14ac:dyDescent="0.25">
      <c r="B6" s="1"/>
      <c r="C6" s="1"/>
      <c r="D6" s="1"/>
      <c r="E6" s="13"/>
    </row>
    <row r="7" spans="1:5" ht="17.45" customHeight="1" x14ac:dyDescent="0.25">
      <c r="A7" s="55" t="s">
        <v>4</v>
      </c>
      <c r="B7" s="56"/>
      <c r="C7" s="56"/>
      <c r="D7" s="56"/>
      <c r="E7" s="57"/>
    </row>
    <row r="8" spans="1:5" ht="18.75" customHeight="1" x14ac:dyDescent="0.25">
      <c r="A8" s="2" t="s">
        <v>5</v>
      </c>
      <c r="B8" s="12" t="s">
        <v>6</v>
      </c>
      <c r="C8" s="2" t="s">
        <v>7</v>
      </c>
      <c r="D8" s="12" t="s">
        <v>8</v>
      </c>
      <c r="E8" s="12" t="s">
        <v>9</v>
      </c>
    </row>
    <row r="9" spans="1:5" ht="18.75" customHeight="1" thickBot="1" x14ac:dyDescent="0.3">
      <c r="A9" s="19" t="e">
        <f>VLOOKUP(B9,'[1]LISTADO ATM'!$A$2:$C$821,3,0)</f>
        <v>#N/A</v>
      </c>
      <c r="B9" s="28"/>
      <c r="C9" s="31" t="e">
        <f>VLOOKUP(B9,'[1]LISTADO ATM'!$A$2:$B$821,2,0)</f>
        <v>#N/A</v>
      </c>
      <c r="D9" s="16" t="s">
        <v>21</v>
      </c>
      <c r="E9" s="68"/>
    </row>
    <row r="10" spans="1:5" ht="18.75" thickBot="1" x14ac:dyDescent="0.3">
      <c r="A10" s="3" t="s">
        <v>11</v>
      </c>
      <c r="B10" s="36">
        <f>COUNT(#REF!)</f>
        <v>0</v>
      </c>
      <c r="C10" s="58"/>
      <c r="D10" s="59"/>
      <c r="E10" s="60"/>
    </row>
    <row r="11" spans="1:5" x14ac:dyDescent="0.25">
      <c r="B11" s="5"/>
      <c r="E11" s="5"/>
    </row>
    <row r="12" spans="1:5" ht="17.45" customHeight="1" x14ac:dyDescent="0.25">
      <c r="A12" s="55" t="s">
        <v>16</v>
      </c>
      <c r="B12" s="56"/>
      <c r="C12" s="56"/>
      <c r="D12" s="56"/>
      <c r="E12" s="57"/>
    </row>
    <row r="13" spans="1:5" ht="17.45" customHeight="1" x14ac:dyDescent="0.25">
      <c r="A13" s="2" t="s">
        <v>5</v>
      </c>
      <c r="B13" s="12" t="s">
        <v>6</v>
      </c>
      <c r="C13" s="2" t="s">
        <v>7</v>
      </c>
      <c r="D13" s="2" t="s">
        <v>8</v>
      </c>
      <c r="E13" s="12" t="s">
        <v>9</v>
      </c>
    </row>
    <row r="14" spans="1:5" ht="18" customHeight="1" thickBot="1" x14ac:dyDescent="0.3">
      <c r="A14" s="19" t="e">
        <f>VLOOKUP(B14,'[1]LISTADO ATM'!$A$2:$C$821,3,0)</f>
        <v>#N/A</v>
      </c>
      <c r="B14" s="28"/>
      <c r="C14" s="33" t="e">
        <f>VLOOKUP(B14,'[1]LISTADO ATM'!$A$2:$B$821,2,0)</f>
        <v>#N/A</v>
      </c>
      <c r="D14" s="16" t="s">
        <v>20</v>
      </c>
      <c r="E14" s="34"/>
    </row>
    <row r="15" spans="1:5" ht="17.45" customHeight="1" thickBot="1" x14ac:dyDescent="0.3">
      <c r="A15" s="3" t="s">
        <v>11</v>
      </c>
      <c r="B15" s="36">
        <f>COUNT(#REF!)</f>
        <v>0</v>
      </c>
      <c r="C15" s="61"/>
      <c r="D15" s="62"/>
      <c r="E15" s="63"/>
    </row>
    <row r="16" spans="1:5" ht="15.75" thickBot="1" x14ac:dyDescent="0.3">
      <c r="B16" s="5"/>
      <c r="E16" s="5"/>
    </row>
    <row r="17" spans="1:5" ht="18.75" thickBot="1" x14ac:dyDescent="0.3">
      <c r="A17" s="44" t="s">
        <v>14</v>
      </c>
      <c r="B17" s="45"/>
      <c r="C17" s="45"/>
      <c r="D17" s="45"/>
      <c r="E17" s="46"/>
    </row>
    <row r="18" spans="1:5" ht="18" x14ac:dyDescent="0.25">
      <c r="A18" s="2" t="s">
        <v>5</v>
      </c>
      <c r="B18" s="12" t="s">
        <v>6</v>
      </c>
      <c r="C18" s="2" t="s">
        <v>7</v>
      </c>
      <c r="D18" s="2" t="s">
        <v>8</v>
      </c>
      <c r="E18" s="12" t="s">
        <v>9</v>
      </c>
    </row>
    <row r="19" spans="1:5" ht="18" x14ac:dyDescent="0.25">
      <c r="A19" s="19" t="str">
        <f>VLOOKUP(B19,'[1]LISTADO ATM'!$A$2:$C$821,3,0)</f>
        <v>DISTRITO NACIONAL</v>
      </c>
      <c r="B19" s="28">
        <v>486</v>
      </c>
      <c r="C19" s="31" t="str">
        <f>VLOOKUP(B19,'[1]LISTADO ATM'!$A$2:$B$821,2,0)</f>
        <v xml:space="preserve">ATM Olé La Caleta </v>
      </c>
      <c r="D19" s="15" t="s">
        <v>10</v>
      </c>
      <c r="E19" s="34">
        <v>3335879851</v>
      </c>
    </row>
    <row r="20" spans="1:5" ht="18" x14ac:dyDescent="0.25">
      <c r="A20" s="19" t="str">
        <f>VLOOKUP(B20,'[1]LISTADO ATM'!$A$2:$C$821,3,0)</f>
        <v>DISTRITO NACIONAL</v>
      </c>
      <c r="B20" s="28">
        <v>593</v>
      </c>
      <c r="C20" s="31" t="str">
        <f>VLOOKUP(B20,'[1]LISTADO ATM'!$A$2:$B$821,2,0)</f>
        <v xml:space="preserve">ATM Ministerio Fuerzas Armadas II </v>
      </c>
      <c r="D20" s="15" t="s">
        <v>10</v>
      </c>
      <c r="E20" s="34" t="s">
        <v>26</v>
      </c>
    </row>
    <row r="21" spans="1:5" ht="18.75" thickBot="1" x14ac:dyDescent="0.3">
      <c r="A21" s="19" t="e">
        <f>VLOOKUP(B21,'[1]LISTADO ATM'!$A$2:$C$821,3,0)</f>
        <v>#N/A</v>
      </c>
      <c r="B21" s="28"/>
      <c r="C21" s="31" t="e">
        <f>VLOOKUP(B21,'[1]LISTADO ATM'!$A$2:$B$821,2,0)</f>
        <v>#N/A</v>
      </c>
      <c r="D21" s="15" t="s">
        <v>10</v>
      </c>
      <c r="E21" s="34"/>
    </row>
    <row r="22" spans="1:5" ht="17.45" customHeight="1" thickBot="1" x14ac:dyDescent="0.3">
      <c r="A22" s="32" t="s">
        <v>11</v>
      </c>
      <c r="B22" s="36">
        <f>COUNT(B19:B20)</f>
        <v>2</v>
      </c>
      <c r="C22" s="14"/>
      <c r="D22" s="14"/>
      <c r="E22" s="14"/>
    </row>
    <row r="23" spans="1:5" ht="18" customHeight="1" thickBot="1" x14ac:dyDescent="0.3">
      <c r="B23" s="5"/>
      <c r="E23" s="5"/>
    </row>
    <row r="24" spans="1:5" ht="19.5" customHeight="1" thickBot="1" x14ac:dyDescent="0.3">
      <c r="A24" s="44" t="s">
        <v>23</v>
      </c>
      <c r="B24" s="45"/>
      <c r="C24" s="45"/>
      <c r="D24" s="45"/>
      <c r="E24" s="46"/>
    </row>
    <row r="25" spans="1:5" ht="19.5" customHeight="1" x14ac:dyDescent="0.25">
      <c r="A25" s="2" t="s">
        <v>5</v>
      </c>
      <c r="B25" s="12" t="s">
        <v>6</v>
      </c>
      <c r="C25" s="2" t="s">
        <v>7</v>
      </c>
      <c r="D25" s="2" t="s">
        <v>8</v>
      </c>
      <c r="E25" s="12" t="s">
        <v>9</v>
      </c>
    </row>
    <row r="26" spans="1:5" ht="19.5" customHeight="1" x14ac:dyDescent="0.25">
      <c r="A26" s="19" t="str">
        <f>VLOOKUP(B26,'[1]LISTADO ATM'!$A$2:$C$821,3,0)</f>
        <v>DISTRITO NACIONAL</v>
      </c>
      <c r="B26" s="28">
        <v>147</v>
      </c>
      <c r="C26" s="31" t="str">
        <f>VLOOKUP(B26,'[1]LISTADO ATM'!$A$2:$B$821,2,0)</f>
        <v xml:space="preserve">ATM Kiosco Megacentro I </v>
      </c>
      <c r="D26" s="28" t="s">
        <v>19</v>
      </c>
      <c r="E26" s="34" t="s">
        <v>25</v>
      </c>
    </row>
    <row r="27" spans="1:5" ht="18" x14ac:dyDescent="0.25">
      <c r="A27" s="19" t="str">
        <f>VLOOKUP(B27,'[1]LISTADO ATM'!$A$2:$C$821,3,0)</f>
        <v>SUR</v>
      </c>
      <c r="B27" s="28">
        <v>873</v>
      </c>
      <c r="C27" s="31" t="str">
        <f>VLOOKUP(B27,'[1]LISTADO ATM'!$A$2:$B$821,2,0)</f>
        <v xml:space="preserve">ATM Centro de Caja San Cristóbal II </v>
      </c>
      <c r="D27" s="28" t="s">
        <v>19</v>
      </c>
      <c r="E27" s="34" t="s">
        <v>27</v>
      </c>
    </row>
    <row r="28" spans="1:5" ht="19.5" customHeight="1" x14ac:dyDescent="0.25">
      <c r="A28" s="19" t="str">
        <f>VLOOKUP(B28,'[1]LISTADO ATM'!$A$2:$C$821,3,0)</f>
        <v>DISTRITO NACIONAL</v>
      </c>
      <c r="B28" s="28">
        <v>437</v>
      </c>
      <c r="C28" s="31" t="str">
        <f>VLOOKUP(B28,'[1]LISTADO ATM'!$A$2:$B$821,2,0)</f>
        <v xml:space="preserve">ATM Autobanco Torre III </v>
      </c>
      <c r="D28" s="28" t="s">
        <v>19</v>
      </c>
      <c r="E28" s="34">
        <v>3335880153</v>
      </c>
    </row>
    <row r="29" spans="1:5" ht="19.5" customHeight="1" x14ac:dyDescent="0.25">
      <c r="A29" s="19" t="str">
        <f>VLOOKUP(B29,'[1]LISTADO ATM'!$A$2:$C$821,3,0)</f>
        <v>DISTRITO NACIONAL</v>
      </c>
      <c r="B29" s="28">
        <v>302</v>
      </c>
      <c r="C29" s="31" t="str">
        <f>VLOOKUP(B29,'[1]LISTADO ATM'!$A$2:$B$821,2,0)</f>
        <v xml:space="preserve">ATM S/M Aprezio Los Mameyes  </v>
      </c>
      <c r="D29" s="28" t="s">
        <v>19</v>
      </c>
      <c r="E29" s="34">
        <v>3335880154</v>
      </c>
    </row>
    <row r="30" spans="1:5" ht="19.5" customHeight="1" x14ac:dyDescent="0.25">
      <c r="A30" s="19" t="str">
        <f>VLOOKUP(B30,'[1]LISTADO ATM'!$A$2:$C$821,3,0)</f>
        <v>DISTRITO NACIONAL</v>
      </c>
      <c r="B30" s="28">
        <v>911</v>
      </c>
      <c r="C30" s="31" t="str">
        <f>VLOOKUP(B30,'[1]LISTADO ATM'!$A$2:$B$821,2,0)</f>
        <v xml:space="preserve">ATM Oficina Venezuela II </v>
      </c>
      <c r="D30" s="28" t="s">
        <v>19</v>
      </c>
      <c r="E30" s="34">
        <v>3335880155</v>
      </c>
    </row>
    <row r="31" spans="1:5" ht="18" x14ac:dyDescent="0.25">
      <c r="A31" s="19" t="str">
        <f>VLOOKUP(B31,'[1]LISTADO ATM'!$A$2:$C$821,3,0)</f>
        <v>DISTRITO NACIONAL</v>
      </c>
      <c r="B31" s="28">
        <v>60</v>
      </c>
      <c r="C31" s="31" t="str">
        <f>VLOOKUP(B31,'[1]LISTADO ATM'!$A$2:$B$821,2,0)</f>
        <v xml:space="preserve">ATM Autobanco 27 de Febrero </v>
      </c>
      <c r="D31" s="28" t="s">
        <v>19</v>
      </c>
      <c r="E31" s="34">
        <v>3335880156</v>
      </c>
    </row>
    <row r="32" spans="1:5" ht="18.75" thickBot="1" x14ac:dyDescent="0.3">
      <c r="A32" s="19" t="e">
        <f>VLOOKUP(B32,'[1]LISTADO ATM'!$A$2:$C$821,3,0)</f>
        <v>#N/A</v>
      </c>
      <c r="B32" s="28"/>
      <c r="C32" s="31" t="e">
        <f>VLOOKUP(B32,'[1]LISTADO ATM'!$A$2:$B$821,2,0)</f>
        <v>#N/A</v>
      </c>
      <c r="D32" s="28" t="s">
        <v>19</v>
      </c>
      <c r="E32" s="34"/>
    </row>
    <row r="33" spans="1:5" ht="18" customHeight="1" thickBot="1" x14ac:dyDescent="0.3">
      <c r="A33" s="3"/>
      <c r="B33" s="36">
        <f>COUNT(B26:B27)</f>
        <v>2</v>
      </c>
      <c r="C33" s="14"/>
      <c r="D33" s="37"/>
      <c r="E33" s="38"/>
    </row>
    <row r="34" spans="1:5" ht="15.75" thickBot="1" x14ac:dyDescent="0.3">
      <c r="B34" s="5"/>
      <c r="E34" s="5"/>
    </row>
    <row r="35" spans="1:5" ht="19.5" customHeight="1" x14ac:dyDescent="0.25">
      <c r="A35" s="39" t="s">
        <v>13</v>
      </c>
      <c r="B35" s="40"/>
      <c r="C35" s="40"/>
      <c r="D35" s="40"/>
      <c r="E35" s="41"/>
    </row>
    <row r="36" spans="1:5" ht="18" x14ac:dyDescent="0.25">
      <c r="A36" s="2" t="s">
        <v>5</v>
      </c>
      <c r="B36" s="12" t="s">
        <v>6</v>
      </c>
      <c r="C36" s="4" t="s">
        <v>7</v>
      </c>
      <c r="D36" s="18" t="s">
        <v>8</v>
      </c>
      <c r="E36" s="12" t="s">
        <v>9</v>
      </c>
    </row>
    <row r="37" spans="1:5" ht="18" x14ac:dyDescent="0.25">
      <c r="A37" s="19" t="str">
        <f>VLOOKUP(B37,'[1]LISTADO ATM'!$A$2:$C$821,3,0)</f>
        <v>DISTRITO NACIONAL</v>
      </c>
      <c r="B37" s="28">
        <v>743</v>
      </c>
      <c r="C37" s="31" t="str">
        <f>VLOOKUP(B37,'[1]LISTADO ATM'!$A$2:$B$821,2,0)</f>
        <v xml:space="preserve">ATM Oficina Los Frailes </v>
      </c>
      <c r="D37" s="35" t="s">
        <v>22</v>
      </c>
      <c r="E37" s="31" t="s">
        <v>28</v>
      </c>
    </row>
    <row r="38" spans="1:5" ht="18.75" customHeight="1" thickBot="1" x14ac:dyDescent="0.3">
      <c r="A38" s="19" t="e">
        <f>VLOOKUP(B38,'[1]LISTADO ATM'!$A$2:$C$821,3,0)</f>
        <v>#N/A</v>
      </c>
      <c r="B38" s="28"/>
      <c r="C38" s="31" t="e">
        <f>VLOOKUP(B38,'[1]LISTADO ATM'!$A$2:$B$821,2,0)</f>
        <v>#N/A</v>
      </c>
      <c r="D38" s="35"/>
      <c r="E38" s="31"/>
    </row>
    <row r="39" spans="1:5" ht="18.75" thickBot="1" x14ac:dyDescent="0.3">
      <c r="A39" s="3" t="s">
        <v>11</v>
      </c>
      <c r="B39" s="36">
        <f>COUNT(B37)</f>
        <v>1</v>
      </c>
      <c r="C39" s="14"/>
      <c r="D39" s="17"/>
      <c r="E39" s="17"/>
    </row>
    <row r="40" spans="1:5" ht="15.75" thickBot="1" x14ac:dyDescent="0.3">
      <c r="B40" s="5"/>
      <c r="E40" s="5"/>
    </row>
    <row r="41" spans="1:5" ht="18.75" customHeight="1" thickBot="1" x14ac:dyDescent="0.3">
      <c r="A41" s="42" t="s">
        <v>12</v>
      </c>
      <c r="B41" s="43"/>
      <c r="C41" t="s">
        <v>18</v>
      </c>
      <c r="D41" s="5"/>
      <c r="E41" s="5"/>
    </row>
    <row r="42" spans="1:5" ht="18.75" thickBot="1" x14ac:dyDescent="0.3">
      <c r="A42" s="66">
        <f>+B22+B33+B39</f>
        <v>5</v>
      </c>
      <c r="B42" s="67"/>
    </row>
    <row r="43" spans="1:5" ht="15.75" thickBot="1" x14ac:dyDescent="0.3">
      <c r="B43" s="5"/>
      <c r="E43" s="5"/>
    </row>
    <row r="44" spans="1:5" ht="17.25" customHeight="1" thickBot="1" x14ac:dyDescent="0.3">
      <c r="A44" s="44" t="s">
        <v>15</v>
      </c>
      <c r="B44" s="45"/>
      <c r="C44" s="45"/>
      <c r="D44" s="45"/>
      <c r="E44" s="46"/>
    </row>
    <row r="45" spans="1:5" ht="17.25" customHeight="1" x14ac:dyDescent="0.25">
      <c r="A45" s="6" t="s">
        <v>5</v>
      </c>
      <c r="B45" s="12" t="s">
        <v>6</v>
      </c>
      <c r="C45" s="4" t="s">
        <v>7</v>
      </c>
      <c r="D45" s="47" t="s">
        <v>8</v>
      </c>
      <c r="E45" s="48"/>
    </row>
    <row r="46" spans="1:5" ht="17.25" customHeight="1" x14ac:dyDescent="0.25">
      <c r="A46" s="28" t="str">
        <f>VLOOKUP(B46,'[1]LISTADO ATM'!$A$2:$C$821,3,0)</f>
        <v>ESTE</v>
      </c>
      <c r="B46" s="28">
        <v>802</v>
      </c>
      <c r="C46" s="28" t="str">
        <f>VLOOKUP(B46,'[1]LISTADO ATM'!$A$2:$B$821,2,0)</f>
        <v xml:space="preserve">ATM UNP Aeropuerto La Romana </v>
      </c>
      <c r="D46" s="64" t="s">
        <v>17</v>
      </c>
      <c r="E46" s="65"/>
    </row>
    <row r="47" spans="1:5" ht="17.25" customHeight="1" x14ac:dyDescent="0.25">
      <c r="A47" s="28" t="str">
        <f>VLOOKUP(B47,'[1]LISTADO ATM'!$A$2:$C$821,3,0)</f>
        <v>ESTE</v>
      </c>
      <c r="B47" s="28">
        <v>630</v>
      </c>
      <c r="C47" s="28" t="str">
        <f>VLOOKUP(B47,'[1]LISTADO ATM'!$A$2:$B$821,2,0)</f>
        <v xml:space="preserve">ATM Oficina Plaza Zaglul (SPM) </v>
      </c>
      <c r="D47" s="64" t="s">
        <v>17</v>
      </c>
      <c r="E47" s="65"/>
    </row>
    <row r="48" spans="1:5" ht="17.25" customHeight="1" x14ac:dyDescent="0.25">
      <c r="A48" s="28" t="str">
        <f>VLOOKUP(B48,'[1]LISTADO ATM'!$A$2:$C$821,3,0)</f>
        <v>DISTRITO NACIONAL</v>
      </c>
      <c r="B48" s="28">
        <v>561</v>
      </c>
      <c r="C48" s="28" t="str">
        <f>VLOOKUP(B48,'[1]LISTADO ATM'!$A$2:$B$821,2,0)</f>
        <v xml:space="preserve">ATM Comando Regional P.N. S.D. Este </v>
      </c>
      <c r="D48" s="64" t="s">
        <v>24</v>
      </c>
      <c r="E48" s="65"/>
    </row>
    <row r="49" spans="1:5" ht="17.25" customHeight="1" x14ac:dyDescent="0.25">
      <c r="A49" s="28" t="str">
        <f>VLOOKUP(B49,'[1]LISTADO ATM'!$A$2:$C$821,3,0)</f>
        <v>DISTRITO NACIONAL</v>
      </c>
      <c r="B49" s="28">
        <v>577</v>
      </c>
      <c r="C49" s="28" t="str">
        <f>VLOOKUP(B49,'[1]LISTADO ATM'!$A$2:$B$821,2,0)</f>
        <v xml:space="preserve">ATM Olé Ave. Duarte </v>
      </c>
      <c r="D49" s="64" t="s">
        <v>24</v>
      </c>
      <c r="E49" s="65"/>
    </row>
    <row r="50" spans="1:5" ht="17.25" customHeight="1" x14ac:dyDescent="0.25">
      <c r="A50" s="28" t="str">
        <f>VLOOKUP(B50,'[1]LISTADO ATM'!$A$2:$C$821,3,0)</f>
        <v>SUR</v>
      </c>
      <c r="B50" s="28">
        <v>182</v>
      </c>
      <c r="C50" s="28" t="str">
        <f>VLOOKUP(B50,'[1]LISTADO ATM'!$A$2:$B$821,2,0)</f>
        <v xml:space="preserve">ATM Barahona Comb </v>
      </c>
      <c r="D50" s="64" t="s">
        <v>17</v>
      </c>
      <c r="E50" s="65"/>
    </row>
    <row r="51" spans="1:5" ht="18" customHeight="1" x14ac:dyDescent="0.25">
      <c r="A51" s="28" t="str">
        <f>VLOOKUP(B51,'[1]LISTADO ATM'!$A$2:$C$821,3,0)</f>
        <v>DISTRITO NACIONAL</v>
      </c>
      <c r="B51" s="28">
        <v>471</v>
      </c>
      <c r="C51" s="28" t="str">
        <f>VLOOKUP(B51,'[1]LISTADO ATM'!$A$2:$B$821,2,0)</f>
        <v>ATM Autoservicio DGT I</v>
      </c>
      <c r="D51" s="64" t="s">
        <v>17</v>
      </c>
      <c r="E51" s="65"/>
    </row>
    <row r="52" spans="1:5" ht="17.25" customHeight="1" x14ac:dyDescent="0.25">
      <c r="A52" s="28" t="str">
        <f>VLOOKUP(B52,'[1]LISTADO ATM'!$A$2:$C$821,3,0)</f>
        <v>DISTRITO NACIONAL</v>
      </c>
      <c r="B52" s="28">
        <v>567</v>
      </c>
      <c r="C52" s="28" t="str">
        <f>VLOOKUP(B52,'[1]LISTADO ATM'!$A$2:$B$821,2,0)</f>
        <v xml:space="preserve">ATM Oficina Máximo Gómez </v>
      </c>
      <c r="D52" s="64" t="s">
        <v>24</v>
      </c>
      <c r="E52" s="65"/>
    </row>
    <row r="53" spans="1:5" ht="17.25" customHeight="1" x14ac:dyDescent="0.25">
      <c r="A53" s="28" t="str">
        <f>VLOOKUP(B53,'[1]LISTADO ATM'!$A$2:$C$821,3,0)</f>
        <v>ESTE</v>
      </c>
      <c r="B53" s="28">
        <v>945</v>
      </c>
      <c r="C53" s="28" t="str">
        <f>VLOOKUP(B53,'[1]LISTADO ATM'!$A$2:$B$821,2,0)</f>
        <v xml:space="preserve">ATM UNP El Valle (Hato Mayor) </v>
      </c>
      <c r="D53" s="64" t="s">
        <v>24</v>
      </c>
      <c r="E53" s="65"/>
    </row>
    <row r="54" spans="1:5" ht="17.25" customHeight="1" x14ac:dyDescent="0.25">
      <c r="A54" s="28" t="str">
        <f>VLOOKUP(B54,'[1]LISTADO ATM'!$A$2:$C$821,3,0)</f>
        <v>ESTE</v>
      </c>
      <c r="B54" s="28">
        <v>673</v>
      </c>
      <c r="C54" s="28" t="str">
        <f>VLOOKUP(B54,'[1]LISTADO ATM'!$A$2:$B$821,2,0)</f>
        <v>ATM Clínica Dr. Cruz Jiminián</v>
      </c>
      <c r="D54" s="64" t="s">
        <v>24</v>
      </c>
      <c r="E54" s="65"/>
    </row>
    <row r="55" spans="1:5" ht="17.25" customHeight="1" thickBot="1" x14ac:dyDescent="0.3">
      <c r="A55" s="28" t="e">
        <f>VLOOKUP(B55,'[1]LISTADO ATM'!$A$2:$C$821,3,0)</f>
        <v>#N/A</v>
      </c>
      <c r="B55" s="28"/>
      <c r="C55" s="28" t="e">
        <f>VLOOKUP(B55,'[1]LISTADO ATM'!$A$2:$B$821,2,0)</f>
        <v>#N/A</v>
      </c>
      <c r="D55" s="64"/>
      <c r="E55" s="65"/>
    </row>
    <row r="56" spans="1:5" ht="17.25" customHeight="1" thickBot="1" x14ac:dyDescent="0.3">
      <c r="A56" s="3"/>
      <c r="B56" s="36">
        <f>COUNT(B46:B55)</f>
        <v>9</v>
      </c>
      <c r="C56" s="29"/>
      <c r="D56" s="29"/>
      <c r="E56" s="30"/>
    </row>
  </sheetData>
  <mergeCells count="23">
    <mergeCell ref="D53:E53"/>
    <mergeCell ref="D55:E55"/>
    <mergeCell ref="D54:E54"/>
    <mergeCell ref="D52:E52"/>
    <mergeCell ref="D50:E50"/>
    <mergeCell ref="D51:E51"/>
    <mergeCell ref="D46:E46"/>
    <mergeCell ref="D47:E47"/>
    <mergeCell ref="D48:E48"/>
    <mergeCell ref="D45:E45"/>
    <mergeCell ref="D49:E49"/>
    <mergeCell ref="A41:B41"/>
    <mergeCell ref="A42:B42"/>
    <mergeCell ref="A44:E44"/>
    <mergeCell ref="A1:E1"/>
    <mergeCell ref="A2:E2"/>
    <mergeCell ref="A7:E7"/>
    <mergeCell ref="C10:E10"/>
    <mergeCell ref="A12:E12"/>
    <mergeCell ref="C15:E15"/>
    <mergeCell ref="A17:E17"/>
    <mergeCell ref="A24:E24"/>
    <mergeCell ref="A35:E35"/>
  </mergeCells>
  <phoneticPr fontId="11" type="noConversion"/>
  <conditionalFormatting sqref="E46">
    <cfRule type="duplicateValues" dxfId="18" priority="19"/>
  </conditionalFormatting>
  <conditionalFormatting sqref="E47">
    <cfRule type="duplicateValues" dxfId="17" priority="18"/>
  </conditionalFormatting>
  <conditionalFormatting sqref="E56 E39:E45 E22:E24 E33:E35 E1:E7 E10:E12 E15:E17">
    <cfRule type="duplicateValues" dxfId="16" priority="17"/>
  </conditionalFormatting>
  <conditionalFormatting sqref="E48">
    <cfRule type="duplicateValues" dxfId="15" priority="16"/>
  </conditionalFormatting>
  <conditionalFormatting sqref="E49">
    <cfRule type="duplicateValues" dxfId="14" priority="15"/>
  </conditionalFormatting>
  <conditionalFormatting sqref="E26">
    <cfRule type="duplicateValues" dxfId="13" priority="14"/>
  </conditionalFormatting>
  <conditionalFormatting sqref="E9">
    <cfRule type="duplicateValues" dxfId="12" priority="13"/>
  </conditionalFormatting>
  <conditionalFormatting sqref="E14">
    <cfRule type="duplicateValues" dxfId="11" priority="12"/>
  </conditionalFormatting>
  <conditionalFormatting sqref="B1:B1048576">
    <cfRule type="duplicateValues" dxfId="10" priority="11"/>
  </conditionalFormatting>
  <conditionalFormatting sqref="E50">
    <cfRule type="duplicateValues" dxfId="9" priority="10"/>
  </conditionalFormatting>
  <conditionalFormatting sqref="E51">
    <cfRule type="duplicateValues" dxfId="8" priority="9"/>
  </conditionalFormatting>
  <conditionalFormatting sqref="E52">
    <cfRule type="duplicateValues" dxfId="7" priority="8"/>
  </conditionalFormatting>
  <conditionalFormatting sqref="E53">
    <cfRule type="duplicateValues" dxfId="6" priority="7"/>
  </conditionalFormatting>
  <conditionalFormatting sqref="E54">
    <cfRule type="duplicateValues" dxfId="5" priority="6"/>
  </conditionalFormatting>
  <conditionalFormatting sqref="E37:E38">
    <cfRule type="duplicateValues" dxfId="4" priority="5"/>
  </conditionalFormatting>
  <conditionalFormatting sqref="E19:E21">
    <cfRule type="duplicateValues" dxfId="3" priority="4"/>
  </conditionalFormatting>
  <conditionalFormatting sqref="E55">
    <cfRule type="duplicateValues" dxfId="2" priority="3"/>
  </conditionalFormatting>
  <conditionalFormatting sqref="E27:E32">
    <cfRule type="duplicateValues" dxfId="1" priority="2"/>
  </conditionalFormatting>
  <conditionalFormatting sqref="B1:B56">
    <cfRule type="duplicateValues" dxfId="0" priority="1"/>
  </conditionalFormatting>
  <hyperlinks>
    <hyperlink ref="E98" r:id="rId1" display="javascript:do_default(0)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Luis Manuel Doñe Ramirez</cp:lastModifiedBy>
  <dcterms:created xsi:type="dcterms:W3CDTF">2020-12-19T20:17:28Z</dcterms:created>
  <dcterms:modified xsi:type="dcterms:W3CDTF">2021-05-09T08:52:13Z</dcterms:modified>
</cp:coreProperties>
</file>