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11\"/>
    </mc:Choice>
  </mc:AlternateContent>
  <bookViews>
    <workbookView xWindow="0" yWindow="0" windowWidth="28800" windowHeight="123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8" i="1" l="1"/>
  <c r="B72" i="1"/>
  <c r="A71" i="1"/>
  <c r="C71" i="1"/>
  <c r="C70" i="1"/>
  <c r="A70" i="1"/>
  <c r="C67" i="1"/>
  <c r="C68" i="1"/>
  <c r="C69" i="1"/>
  <c r="A67" i="1"/>
  <c r="A68" i="1"/>
  <c r="A69" i="1"/>
  <c r="A66" i="1"/>
  <c r="C66" i="1"/>
  <c r="B45" i="1"/>
  <c r="A44" i="1"/>
  <c r="C43" i="1"/>
  <c r="A43" i="1"/>
  <c r="B60" i="1"/>
  <c r="B30" i="1" l="1"/>
  <c r="C25" i="1"/>
  <c r="C26" i="1"/>
  <c r="C27" i="1"/>
  <c r="C28" i="1"/>
  <c r="C29" i="1"/>
  <c r="A25" i="1"/>
  <c r="A26" i="1"/>
  <c r="A27" i="1"/>
  <c r="A28" i="1"/>
  <c r="A29" i="1"/>
  <c r="C23" i="1"/>
  <c r="C24" i="1"/>
  <c r="A23" i="1"/>
  <c r="A24" i="1"/>
  <c r="C16" i="1"/>
  <c r="C17" i="1"/>
  <c r="C18" i="1"/>
  <c r="C19" i="1"/>
  <c r="A16" i="1"/>
  <c r="A17" i="1"/>
  <c r="A18" i="1"/>
  <c r="A19" i="1"/>
  <c r="B37" i="1"/>
  <c r="C87" i="1"/>
  <c r="A87" i="1"/>
  <c r="C41" i="1"/>
  <c r="A41" i="1"/>
  <c r="C56" i="1" l="1"/>
  <c r="C57" i="1"/>
  <c r="C58" i="1"/>
  <c r="C59" i="1"/>
  <c r="C14" i="1"/>
  <c r="C15" i="1"/>
  <c r="C20" i="1"/>
  <c r="C21" i="1"/>
  <c r="C22" i="1"/>
  <c r="A14" i="1"/>
  <c r="A15" i="1"/>
  <c r="A20" i="1"/>
  <c r="A21" i="1"/>
  <c r="A22" i="1"/>
  <c r="A56" i="1"/>
  <c r="A57" i="1"/>
  <c r="A58" i="1"/>
  <c r="A59" i="1"/>
  <c r="C42" i="1" l="1"/>
  <c r="A42" i="1"/>
  <c r="C35" i="1"/>
  <c r="C36" i="1"/>
  <c r="A35" i="1"/>
  <c r="A36" i="1"/>
  <c r="C10" i="1"/>
  <c r="C11" i="1"/>
  <c r="C12" i="1"/>
  <c r="C13" i="1"/>
  <c r="A10" i="1"/>
  <c r="A11" i="1"/>
  <c r="A12" i="1"/>
  <c r="A13" i="1"/>
  <c r="C53" i="1"/>
  <c r="A53" i="1"/>
  <c r="C54" i="1"/>
  <c r="C55" i="1"/>
  <c r="A54" i="1"/>
  <c r="A55" i="1"/>
  <c r="C86" i="1" l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65" i="1"/>
  <c r="A65" i="1"/>
  <c r="C64" i="1"/>
  <c r="A64" i="1"/>
  <c r="C52" i="1"/>
  <c r="A52" i="1"/>
  <c r="C51" i="1"/>
  <c r="A51" i="1"/>
  <c r="C50" i="1"/>
  <c r="A50" i="1"/>
  <c r="C49" i="1"/>
  <c r="A49" i="1"/>
  <c r="C34" i="1"/>
  <c r="A34" i="1"/>
  <c r="C9" i="1"/>
  <c r="A9" i="1"/>
  <c r="A75" i="1" l="1"/>
  <c r="F2" i="3"/>
</calcChain>
</file>

<file path=xl/sharedStrings.xml><?xml version="1.0" encoding="utf-8"?>
<sst xmlns="http://schemas.openxmlformats.org/spreadsheetml/2006/main" count="981" uniqueCount="35">
  <si>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</si>
  <si>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</si>
  <si>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</si>
  <si>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</si>
  <si>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</si>
  <si>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</si>
  <si>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</si>
  <si>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</si>
  <si>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</si>
  <si>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</si>
  <si>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</si>
  <si>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</si>
  <si>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</si>
  <si>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</si>
  <si>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</si>
  <si>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</si>
  <si>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</si>
  <si>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</si>
  <si>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</si>
  <si>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</si>
  <si>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</si>
  <si>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Abastecido</t>
  </si>
  <si>
    <t xml:space="preserve">FUERA DE SERVICIO / GAVETAS VACIAS + GAVETAS FALLANDO </t>
  </si>
  <si>
    <t>2 Gavetas Vacias y 1 Fallando</t>
  </si>
  <si>
    <t>3335879804 </t>
  </si>
  <si>
    <t>GAVETA DE DEPOSITO  LLENA</t>
  </si>
  <si>
    <t>2 Gavetas Fallando y 1 Vacia</t>
  </si>
  <si>
    <t>3335881886 </t>
  </si>
  <si>
    <t>3335881888</t>
  </si>
  <si>
    <t>3335881890</t>
  </si>
  <si>
    <t>3335881891</t>
  </si>
  <si>
    <t>3335881887</t>
  </si>
  <si>
    <t>3335882554 </t>
  </si>
  <si>
    <t>3335882561 </t>
  </si>
  <si>
    <t>GAVETA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</si>
</sst>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3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1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do_default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zoomScaleNormal="100" workbookViewId="0">
      <selection sqref="A1:E1"/>
    </sheetView>
  </sheetViews>
  <sheetFormatPr baseColWidth="10" defaultColWidth="23.42578125" defaultRowHeight="15" x14ac:dyDescent="0.25"/>
  <cols>
    <col min="1" max="1" width="27.140625" bestFit="1" customWidth="1"/>
    <col min="2" max="2" width="20.42578125" customWidth="1"/>
    <col min="3" max="3" width="54.7109375" bestFit="1" customWidth="1"/>
    <col min="4" max="4" width="37.85546875" bestFit="1" customWidth="1"/>
    <col min="5" max="5" width="13" bestFit="1" customWidth="1"/>
  </cols>
  <sheetData>
    <row r="1" spans="1:5" ht="26.45" customHeight="1" x14ac:dyDescent="0.25">
      <c r="A1" s="57" t="s">
        <v>1</v>
      </c>
      <c r="B1" s="58"/>
      <c r="C1" s="58"/>
      <c r="D1" s="58"/>
      <c r="E1" s="59"/>
    </row>
    <row r="2" spans="1:5" ht="25.5" customHeight="1" x14ac:dyDescent="0.25">
      <c r="A2" s="60" t="s">
        <v>0</v>
      </c>
      <c r="B2" s="61"/>
      <c r="C2" s="61"/>
      <c r="D2" s="61"/>
      <c r="E2" s="62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44327.25</v>
      </c>
      <c r="C4" s="1"/>
      <c r="D4" s="1"/>
      <c r="E4" s="11"/>
    </row>
    <row r="5" spans="1:5" ht="18.75" thickBot="1" x14ac:dyDescent="0.3">
      <c r="A5" s="7" t="s">
        <v>3</v>
      </c>
      <c r="B5" s="9">
        <v>44327.708333333336</v>
      </c>
      <c r="C5" s="8"/>
      <c r="D5" s="1"/>
      <c r="E5" s="11"/>
    </row>
    <row r="6" spans="1:5" ht="17.45" customHeight="1" x14ac:dyDescent="0.25">
      <c r="B6" s="1"/>
      <c r="C6" s="1"/>
      <c r="D6" s="1"/>
      <c r="E6" s="13"/>
    </row>
    <row r="7" spans="1:5" ht="17.45" customHeight="1" x14ac:dyDescent="0.25">
      <c r="A7" s="63" t="s">
        <v>4</v>
      </c>
      <c r="B7" s="64"/>
      <c r="C7" s="64"/>
      <c r="D7" s="64"/>
      <c r="E7" s="65"/>
    </row>
    <row r="8" spans="1:5" ht="18.75" customHeight="1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.75" customHeight="1" x14ac:dyDescent="0.25">
      <c r="A9" s="19" t="str">
        <f>VLOOKUP(B9,'[1]LISTADO ATM'!$A$2:$C$821,3,0)</f>
        <v>NORTE</v>
      </c>
      <c r="B9" s="28">
        <v>736</v>
      </c>
      <c r="C9" s="33" t="str">
        <f>VLOOKUP(B9,'[1]LISTADO ATM'!$A$2:$B$821,2,0)</f>
        <v xml:space="preserve">ATM Oficina Puerto Plata I </v>
      </c>
      <c r="D9" s="16" t="s">
        <v>21</v>
      </c>
      <c r="E9" s="31" t="s">
        <v>29</v>
      </c>
    </row>
    <row r="10" spans="1:5" ht="18.75" customHeight="1" x14ac:dyDescent="0.25">
      <c r="A10" s="19" t="str">
        <f>VLOOKUP(B10,'[1]LISTADO ATM'!$A$2:$C$821,3,0)</f>
        <v>ESTE</v>
      </c>
      <c r="B10" s="28">
        <v>366</v>
      </c>
      <c r="C10" s="33" t="str">
        <f>VLOOKUP(B10,'[1]LISTADO ATM'!$A$2:$B$821,2,0)</f>
        <v>ATM Oficina Boulevard (Higuey) II</v>
      </c>
      <c r="D10" s="16" t="s">
        <v>21</v>
      </c>
      <c r="E10" s="31">
        <v>3335882049</v>
      </c>
    </row>
    <row r="11" spans="1:5" ht="18.75" customHeight="1" x14ac:dyDescent="0.25">
      <c r="A11" s="19" t="str">
        <f>VLOOKUP(B11,'[1]LISTADO ATM'!$A$2:$C$821,3,0)</f>
        <v>NORTE</v>
      </c>
      <c r="B11" s="28">
        <v>333</v>
      </c>
      <c r="C11" s="33" t="str">
        <f>VLOOKUP(B11,'[1]LISTADO ATM'!$A$2:$B$821,2,0)</f>
        <v>ATM Oficina Turey Maimón</v>
      </c>
      <c r="D11" s="16" t="s">
        <v>21</v>
      </c>
      <c r="E11" s="31">
        <v>3335881867</v>
      </c>
    </row>
    <row r="12" spans="1:5" ht="18.75" customHeight="1" x14ac:dyDescent="0.25">
      <c r="A12" s="19" t="str">
        <f>VLOOKUP(B12,'[1]LISTADO ATM'!$A$2:$C$821,3,0)</f>
        <v>ESTE</v>
      </c>
      <c r="B12" s="28">
        <v>268</v>
      </c>
      <c r="C12" s="33" t="str">
        <f>VLOOKUP(B12,'[1]LISTADO ATM'!$A$2:$B$821,2,0)</f>
        <v xml:space="preserve">ATM Autobanco La Altagracia (Higuey) </v>
      </c>
      <c r="D12" s="16" t="s">
        <v>21</v>
      </c>
      <c r="E12" s="34">
        <v>3335880217</v>
      </c>
    </row>
    <row r="13" spans="1:5" ht="18.75" customHeight="1" x14ac:dyDescent="0.25">
      <c r="A13" s="19" t="str">
        <f>VLOOKUP(B13,'[1]LISTADO ATM'!$A$2:$C$821,3,0)</f>
        <v>DISTRITO NACIONAL</v>
      </c>
      <c r="B13" s="28">
        <v>302</v>
      </c>
      <c r="C13" s="33" t="str">
        <f>VLOOKUP(B13,'[1]LISTADO ATM'!$A$2:$B$821,2,0)</f>
        <v xml:space="preserve">ATM S/M Aprezio Los Mameyes  </v>
      </c>
      <c r="D13" s="16" t="s">
        <v>21</v>
      </c>
      <c r="E13" s="34">
        <v>3335880154</v>
      </c>
    </row>
    <row r="14" spans="1:5" ht="18.75" customHeight="1" x14ac:dyDescent="0.25">
      <c r="A14" s="19" t="str">
        <f>VLOOKUP(B14,'[1]LISTADO ATM'!$A$2:$C$821,3,0)</f>
        <v>DISTRITO NACIONAL</v>
      </c>
      <c r="B14" s="28">
        <v>514</v>
      </c>
      <c r="C14" s="33" t="str">
        <f>VLOOKUP(B14,'[1]LISTADO ATM'!$A$2:$B$821,2,0)</f>
        <v>ATM Autoservicio Charles de Gaulle</v>
      </c>
      <c r="D14" s="16" t="s">
        <v>21</v>
      </c>
      <c r="E14" s="34">
        <v>3335882202</v>
      </c>
    </row>
    <row r="15" spans="1:5" ht="18.75" customHeight="1" x14ac:dyDescent="0.25">
      <c r="A15" s="19" t="str">
        <f>VLOOKUP(B15,'[1]LISTADO ATM'!$A$2:$C$821,3,0)</f>
        <v>DISTRITO NACIONAL</v>
      </c>
      <c r="B15" s="28">
        <v>235</v>
      </c>
      <c r="C15" s="33" t="str">
        <f>VLOOKUP(B15,'[1]LISTADO ATM'!$A$2:$B$821,2,0)</f>
        <v xml:space="preserve">ATM Oficina Multicentro La Sirena San Isidro </v>
      </c>
      <c r="D15" s="16" t="s">
        <v>21</v>
      </c>
      <c r="E15" s="34">
        <v>3335881783</v>
      </c>
    </row>
    <row r="16" spans="1:5" ht="18.75" customHeight="1" x14ac:dyDescent="0.25">
      <c r="A16" s="19" t="str">
        <f>VLOOKUP(B16,'[1]LISTADO ATM'!$A$2:$C$821,3,0)</f>
        <v>DISTRITO NACIONAL</v>
      </c>
      <c r="B16" s="28">
        <v>32</v>
      </c>
      <c r="C16" s="33" t="str">
        <f>VLOOKUP(B16,'[1]LISTADO ATM'!$A$2:$B$821,2,0)</f>
        <v xml:space="preserve">ATM Oficina San Martín II </v>
      </c>
      <c r="D16" s="16" t="s">
        <v>21</v>
      </c>
      <c r="E16" s="34">
        <v>3335881775</v>
      </c>
    </row>
    <row r="17" spans="1:5" ht="18.75" customHeight="1" x14ac:dyDescent="0.25">
      <c r="A17" s="19" t="str">
        <f>VLOOKUP(B17,'[1]LISTADO ATM'!$A$2:$C$821,3,0)</f>
        <v>SUR</v>
      </c>
      <c r="B17" s="28">
        <v>995</v>
      </c>
      <c r="C17" s="33" t="str">
        <f>VLOOKUP(B17,'[1]LISTADO ATM'!$A$2:$B$821,2,0)</f>
        <v xml:space="preserve">ATM Oficina San Cristobal III (Lobby) </v>
      </c>
      <c r="D17" s="16" t="s">
        <v>21</v>
      </c>
      <c r="E17" s="34">
        <v>3335881830</v>
      </c>
    </row>
    <row r="18" spans="1:5" ht="18.75" customHeight="1" x14ac:dyDescent="0.25">
      <c r="A18" s="19" t="str">
        <f>VLOOKUP(B18,'[1]LISTADO ATM'!$A$2:$C$821,3,0)</f>
        <v>DISTRITO NACIONAL</v>
      </c>
      <c r="B18" s="28">
        <v>931</v>
      </c>
      <c r="C18" s="33" t="str">
        <f>VLOOKUP(B18,'[1]LISTADO ATM'!$A$2:$B$821,2,0)</f>
        <v xml:space="preserve">ATM Autobanco Luperón I </v>
      </c>
      <c r="D18" s="16" t="s">
        <v>21</v>
      </c>
      <c r="E18" s="31" t="s">
        <v>28</v>
      </c>
    </row>
    <row r="19" spans="1:5" ht="18.75" customHeight="1" x14ac:dyDescent="0.25">
      <c r="A19" s="19" t="str">
        <f>VLOOKUP(B19,'[1]LISTADO ATM'!$A$2:$C$821,3,0)</f>
        <v>DISTRITO NACIONAL</v>
      </c>
      <c r="B19" s="28">
        <v>884</v>
      </c>
      <c r="C19" s="33" t="str">
        <f>VLOOKUP(B19,'[1]LISTADO ATM'!$A$2:$B$821,2,0)</f>
        <v xml:space="preserve">ATM UNP Olé Sabana Perdida </v>
      </c>
      <c r="D19" s="16" t="s">
        <v>21</v>
      </c>
      <c r="E19" s="34">
        <v>3335881869</v>
      </c>
    </row>
    <row r="20" spans="1:5" ht="18.75" customHeight="1" x14ac:dyDescent="0.25">
      <c r="A20" s="19" t="str">
        <f>VLOOKUP(B20,'[1]LISTADO ATM'!$A$2:$C$821,3,0)</f>
        <v>DISTRITO NACIONAL</v>
      </c>
      <c r="B20" s="28">
        <v>31</v>
      </c>
      <c r="C20" s="33" t="str">
        <f>VLOOKUP(B20,'[1]LISTADO ATM'!$A$2:$B$821,2,0)</f>
        <v xml:space="preserve">ATM Oficina San Martín I </v>
      </c>
      <c r="D20" s="16" t="s">
        <v>21</v>
      </c>
      <c r="E20" s="34" t="s">
        <v>33</v>
      </c>
    </row>
    <row r="21" spans="1:5" ht="18.75" customHeight="1" x14ac:dyDescent="0.25">
      <c r="A21" s="19" t="str">
        <f>VLOOKUP(B21,'[1]LISTADO ATM'!$A$2:$C$821,3,0)</f>
        <v>DISTRITO NACIONAL</v>
      </c>
      <c r="B21" s="28">
        <v>192</v>
      </c>
      <c r="C21" s="33" t="str">
        <f>VLOOKUP(B21,'[1]LISTADO ATM'!$A$2:$B$821,2,0)</f>
        <v xml:space="preserve">ATM Autobanco Luperón II </v>
      </c>
      <c r="D21" s="16" t="s">
        <v>21</v>
      </c>
      <c r="E21" s="34" t="s">
        <v>32</v>
      </c>
    </row>
    <row r="22" spans="1:5" ht="18.75" customHeight="1" x14ac:dyDescent="0.25">
      <c r="A22" s="19" t="str">
        <f>VLOOKUP(B22,'[1]LISTADO ATM'!$A$2:$C$821,3,0)</f>
        <v>DISTRITO NACIONAL</v>
      </c>
      <c r="B22" s="28">
        <v>415</v>
      </c>
      <c r="C22" s="33" t="str">
        <f>VLOOKUP(B22,'[1]LISTADO ATM'!$A$2:$B$821,2,0)</f>
        <v xml:space="preserve">ATM Autobanco San Martín I </v>
      </c>
      <c r="D22" s="16" t="s">
        <v>21</v>
      </c>
      <c r="E22" s="31">
        <v>3335881838</v>
      </c>
    </row>
    <row r="23" spans="1:5" ht="18.75" customHeight="1" x14ac:dyDescent="0.25">
      <c r="A23" s="19" t="str">
        <f>VLOOKUP(B23,'[1]LISTADO ATM'!$A$2:$C$821,3,0)</f>
        <v>SUR</v>
      </c>
      <c r="B23" s="28">
        <v>33</v>
      </c>
      <c r="C23" s="33" t="str">
        <f>VLOOKUP(B23,'[1]LISTADO ATM'!$A$2:$B$821,2,0)</f>
        <v xml:space="preserve">ATM UNP Juan de Herrera </v>
      </c>
      <c r="D23" s="16" t="s">
        <v>21</v>
      </c>
      <c r="E23" s="31">
        <v>3335882030</v>
      </c>
    </row>
    <row r="24" spans="1:5" ht="18.75" customHeight="1" x14ac:dyDescent="0.25">
      <c r="A24" s="19" t="str">
        <f>VLOOKUP(B24,'[1]LISTADO ATM'!$A$2:$C$821,3,0)</f>
        <v>NORTE</v>
      </c>
      <c r="B24" s="28">
        <v>796</v>
      </c>
      <c r="C24" s="33" t="str">
        <f>VLOOKUP(B24,'[1]LISTADO ATM'!$A$2:$B$821,2,0)</f>
        <v xml:space="preserve">ATM Oficina Plaza Ventura (Nagua) </v>
      </c>
      <c r="D24" s="16" t="s">
        <v>21</v>
      </c>
      <c r="E24" s="31">
        <v>3335882471</v>
      </c>
    </row>
    <row r="25" spans="1:5" ht="18.75" customHeight="1" x14ac:dyDescent="0.25">
      <c r="A25" s="19" t="str">
        <f>VLOOKUP(B25,'[1]LISTADO ATM'!$A$2:$C$821,3,0)</f>
        <v>ESTE</v>
      </c>
      <c r="B25" s="28">
        <v>294</v>
      </c>
      <c r="C25" s="33" t="str">
        <f>VLOOKUP(B25,'[1]LISTADO ATM'!$A$2:$B$821,2,0)</f>
        <v xml:space="preserve">ATM Plaza Zaglul San Pedro II </v>
      </c>
      <c r="D25" s="16" t="s">
        <v>21</v>
      </c>
      <c r="E25" s="34">
        <v>3335881788</v>
      </c>
    </row>
    <row r="26" spans="1:5" ht="18.75" customHeight="1" x14ac:dyDescent="0.25">
      <c r="A26" s="19" t="str">
        <f>VLOOKUP(B26,'[1]LISTADO ATM'!$A$2:$C$821,3,0)</f>
        <v>DISTRITO NACIONAL</v>
      </c>
      <c r="B26" s="28">
        <v>363</v>
      </c>
      <c r="C26" s="33" t="str">
        <f>VLOOKUP(B26,'[1]LISTADO ATM'!$A$2:$B$821,2,0)</f>
        <v>ATM S/M Bravo Villa Mella</v>
      </c>
      <c r="D26" s="16" t="s">
        <v>21</v>
      </c>
      <c r="E26" s="34">
        <v>3335882830</v>
      </c>
    </row>
    <row r="27" spans="1:5" ht="18.75" customHeight="1" x14ac:dyDescent="0.25">
      <c r="A27" s="19" t="str">
        <f>VLOOKUP(B27,'[1]LISTADO ATM'!$A$2:$C$821,3,0)</f>
        <v>DISTRITO NACIONAL</v>
      </c>
      <c r="B27" s="28">
        <v>718</v>
      </c>
      <c r="C27" s="33" t="str">
        <f>VLOOKUP(B27,'[1]LISTADO ATM'!$A$2:$B$821,2,0)</f>
        <v xml:space="preserve">ATM Feria Ganadera </v>
      </c>
      <c r="D27" s="16" t="s">
        <v>21</v>
      </c>
      <c r="E27" s="31">
        <v>3335880240</v>
      </c>
    </row>
    <row r="28" spans="1:5" ht="18.75" customHeight="1" x14ac:dyDescent="0.25">
      <c r="A28" s="19" t="str">
        <f>VLOOKUP(B28,'[1]LISTADO ATM'!$A$2:$C$821,3,0)</f>
        <v>DISTRITO NACIONAL</v>
      </c>
      <c r="B28" s="28">
        <v>169</v>
      </c>
      <c r="C28" s="33" t="str">
        <f>VLOOKUP(B28,'[1]LISTADO ATM'!$A$2:$B$821,2,0)</f>
        <v xml:space="preserve">ATM Oficina Caonabo </v>
      </c>
      <c r="D28" s="16" t="s">
        <v>21</v>
      </c>
      <c r="E28" s="34">
        <v>3335882813</v>
      </c>
    </row>
    <row r="29" spans="1:5" ht="18.75" customHeight="1" x14ac:dyDescent="0.25">
      <c r="A29" s="19" t="e">
        <f>VLOOKUP(B29,'[1]LISTADO ATM'!$A$2:$C$821,3,0)</f>
        <v>#N/A</v>
      </c>
      <c r="B29" s="28"/>
      <c r="C29" s="33" t="e">
        <f>VLOOKUP(B29,'[1]LISTADO ATM'!$A$2:$B$821,2,0)</f>
        <v>#N/A</v>
      </c>
      <c r="D29" s="16" t="s">
        <v>21</v>
      </c>
      <c r="E29" s="41"/>
    </row>
    <row r="30" spans="1:5" ht="18.75" thickBot="1" x14ac:dyDescent="0.3">
      <c r="A30" s="3" t="s">
        <v>11</v>
      </c>
      <c r="B30" s="35">
        <f>COUNT(B9:B29)</f>
        <v>20</v>
      </c>
      <c r="C30" s="66"/>
      <c r="D30" s="67"/>
      <c r="E30" s="68"/>
    </row>
    <row r="31" spans="1:5" x14ac:dyDescent="0.25">
      <c r="B31" s="5"/>
      <c r="E31" s="5"/>
    </row>
    <row r="32" spans="1:5" ht="17.45" customHeight="1" x14ac:dyDescent="0.25">
      <c r="A32" s="63" t="s">
        <v>16</v>
      </c>
      <c r="B32" s="64"/>
      <c r="C32" s="64"/>
      <c r="D32" s="64"/>
      <c r="E32" s="65"/>
    </row>
    <row r="33" spans="1:5" ht="17.45" customHeight="1" x14ac:dyDescent="0.25">
      <c r="A33" s="2" t="s">
        <v>5</v>
      </c>
      <c r="B33" s="2" t="s">
        <v>6</v>
      </c>
      <c r="C33" s="2" t="s">
        <v>7</v>
      </c>
      <c r="D33" s="2" t="s">
        <v>8</v>
      </c>
      <c r="E33" s="2" t="s">
        <v>9</v>
      </c>
    </row>
    <row r="34" spans="1:5" ht="18" customHeight="1" x14ac:dyDescent="0.25">
      <c r="A34" s="19" t="str">
        <f>VLOOKUP(B34,'[1]LISTADO ATM'!$A$2:$C$821,3,0)</f>
        <v>DISTRITO NACIONAL</v>
      </c>
      <c r="B34" s="28">
        <v>793</v>
      </c>
      <c r="C34" s="33" t="str">
        <f>VLOOKUP(B34,'[1]LISTADO ATM'!$A$2:$B$821,2,0)</f>
        <v xml:space="preserve">ATM Centro de Caja Agora Mall </v>
      </c>
      <c r="D34" s="16" t="s">
        <v>20</v>
      </c>
      <c r="E34" s="31">
        <v>3335881884</v>
      </c>
    </row>
    <row r="35" spans="1:5" ht="18" customHeight="1" x14ac:dyDescent="0.25">
      <c r="A35" s="19" t="str">
        <f>VLOOKUP(B35,'[1]LISTADO ATM'!$A$2:$C$821,3,0)</f>
        <v>NORTE</v>
      </c>
      <c r="B35" s="28">
        <v>304</v>
      </c>
      <c r="C35" s="33" t="str">
        <f>VLOOKUP(B35,'[1]LISTADO ATM'!$A$2:$B$821,2,0)</f>
        <v xml:space="preserve">ATM Multicentro La Sirena Estrella Sadhala </v>
      </c>
      <c r="D35" s="16" t="s">
        <v>20</v>
      </c>
      <c r="E35" s="31" t="s">
        <v>27</v>
      </c>
    </row>
    <row r="36" spans="1:5" ht="18" customHeight="1" x14ac:dyDescent="0.25">
      <c r="A36" s="19" t="str">
        <f>VLOOKUP(B36,'[1]LISTADO ATM'!$A$2:$C$821,3,0)</f>
        <v>DISTRITO NACIONAL</v>
      </c>
      <c r="B36" s="28">
        <v>326</v>
      </c>
      <c r="C36" s="33" t="str">
        <f>VLOOKUP(B36,'[1]LISTADO ATM'!$A$2:$B$821,2,0)</f>
        <v>ATM Autoservicio Jiménez Moya II</v>
      </c>
      <c r="D36" s="16" t="s">
        <v>20</v>
      </c>
      <c r="E36" s="31" t="s">
        <v>30</v>
      </c>
    </row>
    <row r="37" spans="1:5" ht="17.45" customHeight="1" thickBot="1" x14ac:dyDescent="0.3">
      <c r="A37" s="3" t="s">
        <v>11</v>
      </c>
      <c r="B37" s="35">
        <f>COUNT(B34:B36)</f>
        <v>3</v>
      </c>
      <c r="C37" s="54"/>
      <c r="D37" s="55"/>
      <c r="E37" s="56"/>
    </row>
    <row r="38" spans="1:5" ht="15.75" thickBot="1" x14ac:dyDescent="0.3">
      <c r="B38" s="5"/>
      <c r="E38" s="5"/>
    </row>
    <row r="39" spans="1:5" ht="18.75" thickBot="1" x14ac:dyDescent="0.3">
      <c r="A39" s="44" t="s">
        <v>14</v>
      </c>
      <c r="B39" s="45"/>
      <c r="C39" s="45"/>
      <c r="D39" s="45"/>
      <c r="E39" s="46"/>
    </row>
    <row r="40" spans="1:5" ht="18" x14ac:dyDescent="0.25">
      <c r="A40" s="2" t="s">
        <v>5</v>
      </c>
      <c r="B40" s="2" t="s">
        <v>6</v>
      </c>
      <c r="C40" s="2" t="s">
        <v>7</v>
      </c>
      <c r="D40" s="2" t="s">
        <v>8</v>
      </c>
      <c r="E40" s="2" t="s">
        <v>9</v>
      </c>
    </row>
    <row r="41" spans="1:5" ht="18" x14ac:dyDescent="0.25">
      <c r="A41" s="19" t="str">
        <f>VLOOKUP(B41,'[1]LISTADO ATM'!$A$2:$C$821,3,0)</f>
        <v>DISTRITO NACIONAL</v>
      </c>
      <c r="B41" s="28">
        <v>471</v>
      </c>
      <c r="C41" s="31" t="str">
        <f>VLOOKUP(B41,'[1]LISTADO ATM'!$A$2:$B$821,2,0)</f>
        <v>ATM Autoservicio DGT I</v>
      </c>
      <c r="D41" s="15" t="s">
        <v>10</v>
      </c>
      <c r="E41" s="31" t="s">
        <v>31</v>
      </c>
    </row>
    <row r="42" spans="1:5" ht="18" x14ac:dyDescent="0.25">
      <c r="A42" s="19" t="str">
        <f>VLOOKUP(B42,'[1]LISTADO ATM'!$A$2:$C$821,3,0)</f>
        <v>DISTRITO NACIONAL</v>
      </c>
      <c r="B42" s="28">
        <v>527</v>
      </c>
      <c r="C42" s="31" t="str">
        <f>VLOOKUP(B42,'[1]LISTADO ATM'!$A$2:$B$821,2,0)</f>
        <v>ATM Oficina Zona Oriental II</v>
      </c>
      <c r="D42" s="15" t="s">
        <v>10</v>
      </c>
      <c r="E42" s="31">
        <v>3335883392</v>
      </c>
    </row>
    <row r="43" spans="1:5" ht="18" x14ac:dyDescent="0.25">
      <c r="A43" s="19" t="str">
        <f>VLOOKUP(B43,'[1]LISTADO ATM'!$A$2:$C$821,3,0)</f>
        <v>ESTE</v>
      </c>
      <c r="B43" s="71">
        <v>651</v>
      </c>
      <c r="C43" s="31" t="str">
        <f>VLOOKUP(B43,'[1]LISTADO ATM'!$A$2:$B$821,2,0)</f>
        <v>ATM Eco Petroleo Romana</v>
      </c>
      <c r="D43" s="15" t="s">
        <v>10</v>
      </c>
      <c r="E43" s="34">
        <v>3335883402</v>
      </c>
    </row>
    <row r="44" spans="1:5" ht="18" x14ac:dyDescent="0.25">
      <c r="A44" s="19" t="str">
        <f>VLOOKUP(B44,'[1]LISTADO ATM'!$A$2:$C$821,3,0)</f>
        <v>DISTRITO NACIONAL</v>
      </c>
      <c r="B44" s="71">
        <v>354</v>
      </c>
      <c r="C44" s="40"/>
      <c r="D44" s="15" t="s">
        <v>10</v>
      </c>
      <c r="E44" s="31">
        <v>3335883403</v>
      </c>
    </row>
    <row r="45" spans="1:5" ht="17.45" customHeight="1" thickBot="1" x14ac:dyDescent="0.3">
      <c r="A45" s="32" t="s">
        <v>11</v>
      </c>
      <c r="B45" s="35">
        <f>COUNT(B41:B44)</f>
        <v>4</v>
      </c>
      <c r="C45" s="14"/>
      <c r="D45" s="14"/>
      <c r="E45" s="14"/>
    </row>
    <row r="46" spans="1:5" ht="18" customHeight="1" thickBot="1" x14ac:dyDescent="0.3">
      <c r="B46" s="5"/>
      <c r="E46" s="5"/>
    </row>
    <row r="47" spans="1:5" ht="19.5" customHeight="1" thickBot="1" x14ac:dyDescent="0.3">
      <c r="A47" s="44" t="s">
        <v>22</v>
      </c>
      <c r="B47" s="45"/>
      <c r="C47" s="45"/>
      <c r="D47" s="45"/>
      <c r="E47" s="46"/>
    </row>
    <row r="48" spans="1:5" ht="19.5" customHeight="1" x14ac:dyDescent="0.25">
      <c r="A48" s="2" t="s">
        <v>5</v>
      </c>
      <c r="B48" s="2" t="s">
        <v>6</v>
      </c>
      <c r="C48" s="2" t="s">
        <v>7</v>
      </c>
      <c r="D48" s="2" t="s">
        <v>8</v>
      </c>
      <c r="E48" s="2" t="s">
        <v>9</v>
      </c>
    </row>
    <row r="49" spans="1:5" ht="19.5" customHeight="1" x14ac:dyDescent="0.25">
      <c r="A49" s="19" t="str">
        <f>VLOOKUP(B49,'[1]LISTADO ATM'!$A$2:$C$821,3,0)</f>
        <v>DISTRITO NACIONAL</v>
      </c>
      <c r="B49" s="28">
        <v>147</v>
      </c>
      <c r="C49" s="31" t="str">
        <f>VLOOKUP(B49,'[1]LISTADO ATM'!$A$2:$B$821,2,0)</f>
        <v xml:space="preserve">ATM Kiosco Megacentro I </v>
      </c>
      <c r="D49" s="28" t="s">
        <v>19</v>
      </c>
      <c r="E49" s="34" t="s">
        <v>24</v>
      </c>
    </row>
    <row r="50" spans="1:5" ht="18" x14ac:dyDescent="0.25">
      <c r="A50" s="19" t="str">
        <f>VLOOKUP(B50,'[1]LISTADO ATM'!$A$2:$C$821,3,0)</f>
        <v>DISTRITO NACIONAL</v>
      </c>
      <c r="B50" s="28">
        <v>567</v>
      </c>
      <c r="C50" s="31" t="str">
        <f>VLOOKUP(B50,'[1]LISTADO ATM'!$A$2:$B$821,2,0)</f>
        <v xml:space="preserve">ATM Oficina Máximo Gómez </v>
      </c>
      <c r="D50" s="28" t="s">
        <v>19</v>
      </c>
      <c r="E50" s="34">
        <v>3335881822</v>
      </c>
    </row>
    <row r="51" spans="1:5" ht="18" x14ac:dyDescent="0.25">
      <c r="A51" s="19" t="str">
        <f>VLOOKUP(B51,'[1]LISTADO ATM'!$A$2:$C$821,3,0)</f>
        <v>DISTRITO NACIONAL</v>
      </c>
      <c r="B51" s="28">
        <v>949</v>
      </c>
      <c r="C51" s="31" t="str">
        <f>VLOOKUP(B51,'[1]LISTADO ATM'!$A$2:$B$821,2,0)</f>
        <v xml:space="preserve">ATM S/M Bravo San Isidro Coral Mall </v>
      </c>
      <c r="D51" s="28" t="s">
        <v>19</v>
      </c>
      <c r="E51" s="31">
        <v>3335881827</v>
      </c>
    </row>
    <row r="52" spans="1:5" ht="18" x14ac:dyDescent="0.25">
      <c r="A52" s="19" t="str">
        <f>VLOOKUP(B52,'[1]LISTADO ATM'!$A$2:$C$821,3,0)</f>
        <v>DISTRITO NACIONAL</v>
      </c>
      <c r="B52" s="28">
        <v>577</v>
      </c>
      <c r="C52" s="31" t="str">
        <f>VLOOKUP(B52,'[1]LISTADO ATM'!$A$2:$B$821,2,0)</f>
        <v xml:space="preserve">ATM Olé Ave. Duarte </v>
      </c>
      <c r="D52" s="28" t="s">
        <v>19</v>
      </c>
      <c r="E52" s="31">
        <v>3335881882</v>
      </c>
    </row>
    <row r="53" spans="1:5" ht="18" x14ac:dyDescent="0.25">
      <c r="A53" s="19" t="str">
        <f>VLOOKUP(B53,'[1]LISTADO ATM'!$A$2:$C$821,3,0)</f>
        <v>NORTE</v>
      </c>
      <c r="B53" s="28">
        <v>138</v>
      </c>
      <c r="C53" s="31" t="str">
        <f>VLOOKUP(B53,'[1]LISTADO ATM'!$A$2:$B$821,2,0)</f>
        <v xml:space="preserve">ATM UNP Fantino </v>
      </c>
      <c r="D53" s="28" t="s">
        <v>19</v>
      </c>
      <c r="E53" s="31">
        <v>3335882279</v>
      </c>
    </row>
    <row r="54" spans="1:5" ht="18" x14ac:dyDescent="0.25">
      <c r="A54" s="19" t="str">
        <f>VLOOKUP(B54,'[1]LISTADO ATM'!$A$2:$C$821,3,0)</f>
        <v>ESTE</v>
      </c>
      <c r="B54" s="28">
        <v>613</v>
      </c>
      <c r="C54" s="31" t="str">
        <f>VLOOKUP(B54,'[1]LISTADO ATM'!$A$2:$B$821,2,0)</f>
        <v xml:space="preserve">ATM Almacenes Zaglul (La Altagracia) </v>
      </c>
      <c r="D54" s="28" t="s">
        <v>19</v>
      </c>
      <c r="E54" s="31">
        <v>3335882412</v>
      </c>
    </row>
    <row r="55" spans="1:5" ht="18" x14ac:dyDescent="0.25">
      <c r="A55" s="19" t="str">
        <f>VLOOKUP(B55,'[1]LISTADO ATM'!$A$2:$C$821,3,0)</f>
        <v>DISTRITO NACIONAL</v>
      </c>
      <c r="B55" s="28">
        <v>642</v>
      </c>
      <c r="C55" s="31" t="str">
        <f>VLOOKUP(B55,'[1]LISTADO ATM'!$A$2:$B$821,2,0)</f>
        <v xml:space="preserve">ATM OMSA Sto. Dgo. </v>
      </c>
      <c r="D55" s="28" t="s">
        <v>19</v>
      </c>
      <c r="E55" s="31">
        <v>3335882825</v>
      </c>
    </row>
    <row r="56" spans="1:5" ht="18" x14ac:dyDescent="0.25">
      <c r="A56" s="19" t="str">
        <f>VLOOKUP(B56,'[1]LISTADO ATM'!$A$2:$C$821,3,0)</f>
        <v>DISTRITO NACIONAL</v>
      </c>
      <c r="B56" s="28">
        <v>225</v>
      </c>
      <c r="C56" s="31" t="str">
        <f>VLOOKUP(B56,'[1]LISTADO ATM'!$A$2:$B$821,2,0)</f>
        <v xml:space="preserve">ATM S/M Nacional Arroyo Hondo </v>
      </c>
      <c r="D56" s="28" t="s">
        <v>19</v>
      </c>
      <c r="E56" s="34">
        <v>3335883330</v>
      </c>
    </row>
    <row r="57" spans="1:5" ht="18" x14ac:dyDescent="0.25">
      <c r="A57" s="19" t="str">
        <f>VLOOKUP(B57,'[1]LISTADO ATM'!$A$2:$C$821,3,0)</f>
        <v>ESTE</v>
      </c>
      <c r="B57" s="28">
        <v>963</v>
      </c>
      <c r="C57" s="31" t="str">
        <f>VLOOKUP(B57,'[1]LISTADO ATM'!$A$2:$B$821,2,0)</f>
        <v xml:space="preserve">ATM Multiplaza La Romana </v>
      </c>
      <c r="D57" s="28" t="s">
        <v>19</v>
      </c>
      <c r="E57" s="34">
        <v>3335883393</v>
      </c>
    </row>
    <row r="58" spans="1:5" ht="18" x14ac:dyDescent="0.25">
      <c r="A58" s="19" t="str">
        <f>VLOOKUP(B58,'[1]LISTADO ATM'!$A$2:$C$821,3,0)</f>
        <v>DISTRITO NACIONAL</v>
      </c>
      <c r="B58" s="28">
        <v>224</v>
      </c>
      <c r="C58" s="31" t="str">
        <f>VLOOKUP(B58,'[1]LISTADO ATM'!$A$2:$B$821,2,0)</f>
        <v xml:space="preserve">ATM S/M Nacional El Millón (Núñez de Cáceres) </v>
      </c>
      <c r="D58" s="28" t="s">
        <v>19</v>
      </c>
      <c r="E58" s="34">
        <v>3335883394</v>
      </c>
    </row>
    <row r="59" spans="1:5" ht="18" x14ac:dyDescent="0.25">
      <c r="A59" s="19" t="e">
        <f>VLOOKUP(B59,'[1]LISTADO ATM'!$A$2:$C$821,3,0)</f>
        <v>#N/A</v>
      </c>
      <c r="B59" s="28"/>
      <c r="C59" s="31" t="e">
        <f>VLOOKUP(B59,'[1]LISTADO ATM'!$A$2:$B$821,2,0)</f>
        <v>#N/A</v>
      </c>
      <c r="D59" s="28"/>
      <c r="E59" s="34"/>
    </row>
    <row r="60" spans="1:5" ht="18" customHeight="1" thickBot="1" x14ac:dyDescent="0.3">
      <c r="A60" s="3"/>
      <c r="B60" s="35">
        <f>COUNT(B49:B59)</f>
        <v>10</v>
      </c>
      <c r="C60" s="14"/>
      <c r="D60" s="36"/>
      <c r="E60" s="37"/>
    </row>
    <row r="61" spans="1:5" ht="15.75" thickBot="1" x14ac:dyDescent="0.3">
      <c r="B61" s="5"/>
      <c r="E61" s="5"/>
    </row>
    <row r="62" spans="1:5" ht="19.5" customHeight="1" x14ac:dyDescent="0.25">
      <c r="A62" s="47" t="s">
        <v>13</v>
      </c>
      <c r="B62" s="48"/>
      <c r="C62" s="48"/>
      <c r="D62" s="48"/>
      <c r="E62" s="49"/>
    </row>
    <row r="63" spans="1:5" ht="18" x14ac:dyDescent="0.25">
      <c r="A63" s="2" t="s">
        <v>5</v>
      </c>
      <c r="B63" s="2" t="s">
        <v>6</v>
      </c>
      <c r="C63" s="4" t="s">
        <v>7</v>
      </c>
      <c r="D63" s="18" t="s">
        <v>8</v>
      </c>
      <c r="E63" s="12" t="s">
        <v>9</v>
      </c>
    </row>
    <row r="64" spans="1:5" ht="18.75" customHeight="1" x14ac:dyDescent="0.25">
      <c r="A64" s="19" t="str">
        <f>VLOOKUP(B64,'[1]LISTADO ATM'!$A$2:$C$821,3,0)</f>
        <v>SUR</v>
      </c>
      <c r="B64" s="28">
        <v>301</v>
      </c>
      <c r="C64" s="31" t="str">
        <f>VLOOKUP(B64,'[1]LISTADO ATM'!$A$2:$B$821,2,0)</f>
        <v xml:space="preserve">ATM UNP Alfa y Omega (Barahona) </v>
      </c>
      <c r="D64" s="28" t="s">
        <v>25</v>
      </c>
      <c r="E64" s="31">
        <v>3335881176</v>
      </c>
    </row>
    <row r="65" spans="1:5" ht="18.75" customHeight="1" x14ac:dyDescent="0.25">
      <c r="A65" s="19" t="str">
        <f>VLOOKUP(B65,'[1]LISTADO ATM'!$A$2:$C$821,3,0)</f>
        <v>DISTRITO NACIONAL</v>
      </c>
      <c r="B65" s="28">
        <v>231</v>
      </c>
      <c r="C65" s="31" t="str">
        <f>VLOOKUP(B65,'[1]LISTADO ATM'!$A$2:$B$821,2,0)</f>
        <v xml:space="preserve">ATM Oficina Zona Oriental </v>
      </c>
      <c r="D65" s="28" t="s">
        <v>25</v>
      </c>
      <c r="E65" s="31">
        <v>3335881883</v>
      </c>
    </row>
    <row r="66" spans="1:5" ht="18.75" customHeight="1" x14ac:dyDescent="0.25">
      <c r="A66" s="19" t="str">
        <f>VLOOKUP(B66,'[1]LISTADO ATM'!$A$2:$C$821,3,0)</f>
        <v>ESTE</v>
      </c>
      <c r="B66" s="28">
        <v>399</v>
      </c>
      <c r="C66" s="31" t="str">
        <f>VLOOKUP(B66,'[1]LISTADO ATM'!$A$2:$B$821,2,0)</f>
        <v xml:space="preserve">ATM Oficina La Romana II </v>
      </c>
      <c r="D66" s="28" t="s">
        <v>34</v>
      </c>
      <c r="E66" s="31">
        <v>3335883406</v>
      </c>
    </row>
    <row r="67" spans="1:5" ht="18.75" customHeight="1" x14ac:dyDescent="0.25">
      <c r="A67" s="19" t="str">
        <f>VLOOKUP(B67,'[1]LISTADO ATM'!$A$2:$C$821,3,0)</f>
        <v>DISTRITO NACIONAL</v>
      </c>
      <c r="B67" s="28">
        <v>70</v>
      </c>
      <c r="C67" s="31" t="str">
        <f>VLOOKUP(B67,'[1]LISTADO ATM'!$A$2:$B$821,2,0)</f>
        <v xml:space="preserve">ATM Autoservicio Plaza Lama Zona Oriental </v>
      </c>
      <c r="D67" s="28" t="s">
        <v>25</v>
      </c>
      <c r="E67" s="31">
        <v>3335883416</v>
      </c>
    </row>
    <row r="68" spans="1:5" ht="18.75" customHeight="1" x14ac:dyDescent="0.25">
      <c r="A68" s="19" t="str">
        <f>VLOOKUP(B68,'[1]LISTADO ATM'!$A$2:$C$821,3,0)</f>
        <v>DISTRITO NACIONAL</v>
      </c>
      <c r="B68" s="28">
        <v>946</v>
      </c>
      <c r="C68" s="31" t="str">
        <f>VLOOKUP(B68,'[1]LISTADO ATM'!$A$2:$B$821,2,0)</f>
        <v xml:space="preserve">ATM Oficina Núñez de Cáceres I </v>
      </c>
      <c r="D68" s="72" t="s">
        <v>25</v>
      </c>
      <c r="E68" s="31">
        <v>3335883417</v>
      </c>
    </row>
    <row r="69" spans="1:5" ht="18.75" customHeight="1" x14ac:dyDescent="0.25">
      <c r="A69" s="19" t="str">
        <f>VLOOKUP(B69,'[1]LISTADO ATM'!$A$2:$C$821,3,0)</f>
        <v>DISTRITO NACIONAL</v>
      </c>
      <c r="B69" s="28">
        <v>165</v>
      </c>
      <c r="C69" s="31" t="str">
        <f>VLOOKUP(B69,'[1]LISTADO ATM'!$A$2:$B$821,2,0)</f>
        <v>ATM Autoservicio Megacentro</v>
      </c>
      <c r="D69" s="72" t="s">
        <v>25</v>
      </c>
      <c r="E69" s="31">
        <v>3335883419</v>
      </c>
    </row>
    <row r="70" spans="1:5" ht="18.75" customHeight="1" x14ac:dyDescent="0.25">
      <c r="A70" s="19" t="str">
        <f>VLOOKUP(B70,'[1]LISTADO ATM'!$A$2:$C$821,3,0)</f>
        <v>NORTE</v>
      </c>
      <c r="B70" s="28">
        <v>857</v>
      </c>
      <c r="C70" s="31" t="str">
        <f>VLOOKUP(B70,'[1]LISTADO ATM'!$A$2:$B$821,2,0)</f>
        <v xml:space="preserve">ATM Oficina Los Alamos </v>
      </c>
      <c r="D70" s="72" t="s">
        <v>25</v>
      </c>
      <c r="E70" s="31">
        <v>3335883420</v>
      </c>
    </row>
    <row r="71" spans="1:5" ht="18.75" customHeight="1" x14ac:dyDescent="0.25">
      <c r="A71" s="19" t="str">
        <f>VLOOKUP(B71,'[1]LISTADO ATM'!$A$2:$C$821,3,0)</f>
        <v>ESTE</v>
      </c>
      <c r="B71" s="71">
        <v>386</v>
      </c>
      <c r="C71" s="31" t="str">
        <f>VLOOKUP(B71,'[1]LISTADO ATM'!$A$2:$B$821,2,0)</f>
        <v xml:space="preserve">ATM Plaza Verón II </v>
      </c>
      <c r="D71" s="28" t="s">
        <v>34</v>
      </c>
      <c r="E71" s="31">
        <v>3335883421</v>
      </c>
    </row>
    <row r="72" spans="1:5" ht="18.75" thickBot="1" x14ac:dyDescent="0.3">
      <c r="A72" s="3" t="s">
        <v>11</v>
      </c>
      <c r="B72" s="35">
        <f>COUNT(B64:B71)</f>
        <v>8</v>
      </c>
      <c r="C72" s="14"/>
      <c r="D72" s="17"/>
      <c r="E72" s="17"/>
    </row>
    <row r="73" spans="1:5" ht="15.75" thickBot="1" x14ac:dyDescent="0.3">
      <c r="B73" s="5"/>
      <c r="E73" s="5"/>
    </row>
    <row r="74" spans="1:5" ht="18.75" customHeight="1" thickBot="1" x14ac:dyDescent="0.3">
      <c r="A74" s="50" t="s">
        <v>12</v>
      </c>
      <c r="B74" s="51"/>
      <c r="C74" t="s">
        <v>18</v>
      </c>
      <c r="D74" s="5"/>
      <c r="E74" s="5"/>
    </row>
    <row r="75" spans="1:5" ht="18.75" thickBot="1" x14ac:dyDescent="0.3">
      <c r="A75" s="52">
        <f>+B45+B60+B72</f>
        <v>22</v>
      </c>
      <c r="B75" s="53"/>
    </row>
    <row r="76" spans="1:5" ht="15.75" thickBot="1" x14ac:dyDescent="0.3">
      <c r="B76" s="5"/>
      <c r="E76" s="5"/>
    </row>
    <row r="77" spans="1:5" ht="17.25" customHeight="1" thickBot="1" x14ac:dyDescent="0.3">
      <c r="A77" s="44" t="s">
        <v>15</v>
      </c>
      <c r="B77" s="45"/>
      <c r="C77" s="45"/>
      <c r="D77" s="45"/>
      <c r="E77" s="46"/>
    </row>
    <row r="78" spans="1:5" ht="17.25" customHeight="1" x14ac:dyDescent="0.25">
      <c r="A78" s="6" t="s">
        <v>5</v>
      </c>
      <c r="B78" s="12" t="s">
        <v>6</v>
      </c>
      <c r="C78" s="4" t="s">
        <v>7</v>
      </c>
      <c r="D78" s="69" t="s">
        <v>8</v>
      </c>
      <c r="E78" s="70"/>
    </row>
    <row r="79" spans="1:5" ht="17.25" customHeight="1" x14ac:dyDescent="0.25">
      <c r="A79" s="28" t="str">
        <f>VLOOKUP(B79,'[1]LISTADO ATM'!$A$2:$C$821,3,0)</f>
        <v>ESTE</v>
      </c>
      <c r="B79" s="28">
        <v>802</v>
      </c>
      <c r="C79" s="28" t="str">
        <f>VLOOKUP(B79,'[1]LISTADO ATM'!$A$2:$B$821,2,0)</f>
        <v xml:space="preserve">ATM UNP Aeropuerto La Romana </v>
      </c>
      <c r="D79" s="42" t="s">
        <v>17</v>
      </c>
      <c r="E79" s="43"/>
    </row>
    <row r="80" spans="1:5" ht="17.25" customHeight="1" x14ac:dyDescent="0.25">
      <c r="A80" s="28" t="str">
        <f>VLOOKUP(B80,'[1]LISTADO ATM'!$A$2:$C$821,3,0)</f>
        <v>ESTE</v>
      </c>
      <c r="B80" s="28">
        <v>630</v>
      </c>
      <c r="C80" s="28" t="str">
        <f>VLOOKUP(B80,'[1]LISTADO ATM'!$A$2:$B$821,2,0)</f>
        <v xml:space="preserve">ATM Oficina Plaza Zaglul (SPM) </v>
      </c>
      <c r="D80" s="42" t="s">
        <v>17</v>
      </c>
      <c r="E80" s="43"/>
    </row>
    <row r="81" spans="1:5" ht="17.25" customHeight="1" x14ac:dyDescent="0.25">
      <c r="A81" s="28" t="str">
        <f>VLOOKUP(B81,'[1]LISTADO ATM'!$A$2:$C$821,3,0)</f>
        <v>DISTRITO NACIONAL</v>
      </c>
      <c r="B81" s="28">
        <v>561</v>
      </c>
      <c r="C81" s="28" t="str">
        <f>VLOOKUP(B81,'[1]LISTADO ATM'!$A$2:$B$821,2,0)</f>
        <v xml:space="preserve">ATM Comando Regional P.N. S.D. Este </v>
      </c>
      <c r="D81" s="42" t="s">
        <v>23</v>
      </c>
      <c r="E81" s="43"/>
    </row>
    <row r="82" spans="1:5" ht="17.25" customHeight="1" x14ac:dyDescent="0.25">
      <c r="A82" s="28" t="str">
        <f>VLOOKUP(B82,'[1]LISTADO ATM'!$A$2:$C$821,3,0)</f>
        <v>ESTE</v>
      </c>
      <c r="B82" s="28">
        <v>673</v>
      </c>
      <c r="C82" s="28" t="str">
        <f>VLOOKUP(B82,'[1]LISTADO ATM'!$A$2:$B$821,2,0)</f>
        <v>ATM Clínica Dr. Cruz Jiminián</v>
      </c>
      <c r="D82" s="42" t="s">
        <v>23</v>
      </c>
      <c r="E82" s="43"/>
    </row>
    <row r="83" spans="1:5" ht="16.5" customHeight="1" x14ac:dyDescent="0.25">
      <c r="A83" s="28" t="str">
        <f>VLOOKUP(B83,'[1]LISTADO ATM'!$A$2:$C$821,3,0)</f>
        <v>SUR</v>
      </c>
      <c r="B83" s="28">
        <v>873</v>
      </c>
      <c r="C83" s="28" t="str">
        <f>VLOOKUP(B83,'[1]LISTADO ATM'!$A$2:$B$821,2,0)</f>
        <v xml:space="preserve">ATM Centro de Caja San Cristóbal II </v>
      </c>
      <c r="D83" s="42" t="s">
        <v>23</v>
      </c>
      <c r="E83" s="43"/>
    </row>
    <row r="84" spans="1:5" ht="17.25" customHeight="1" x14ac:dyDescent="0.25">
      <c r="A84" s="28" t="str">
        <f>VLOOKUP(B84,'[1]LISTADO ATM'!$A$2:$C$821,3,0)</f>
        <v>DISTRITO NACIONAL</v>
      </c>
      <c r="B84" s="28">
        <v>416</v>
      </c>
      <c r="C84" s="28" t="str">
        <f>VLOOKUP(B84,'[1]LISTADO ATM'!$A$2:$B$821,2,0)</f>
        <v xml:space="preserve">ATM Autobanco San Martín II </v>
      </c>
      <c r="D84" s="42" t="s">
        <v>17</v>
      </c>
      <c r="E84" s="43"/>
    </row>
    <row r="85" spans="1:5" ht="17.25" customHeight="1" x14ac:dyDescent="0.25">
      <c r="A85" s="28" t="str">
        <f>VLOOKUP(B85,'[1]LISTADO ATM'!$A$2:$C$821,3,0)</f>
        <v>DISTRITO NACIONAL</v>
      </c>
      <c r="B85" s="28">
        <v>449</v>
      </c>
      <c r="C85" s="28" t="str">
        <f>VLOOKUP(B85,'[1]LISTADO ATM'!$A$2:$B$821,2,0)</f>
        <v>ATM Autobanco Lope de Vega II</v>
      </c>
      <c r="D85" s="42" t="s">
        <v>26</v>
      </c>
      <c r="E85" s="43"/>
    </row>
    <row r="86" spans="1:5" ht="17.25" customHeight="1" x14ac:dyDescent="0.25">
      <c r="A86" s="28" t="str">
        <f>VLOOKUP(B86,'[1]LISTADO ATM'!$A$2:$C$821,3,0)</f>
        <v>DISTRITO NACIONAL</v>
      </c>
      <c r="B86" s="28">
        <v>670</v>
      </c>
      <c r="C86" s="28" t="str">
        <f>VLOOKUP(B86,'[1]LISTADO ATM'!$A$2:$B$821,2,0)</f>
        <v>ATM Estación Texaco Algodón</v>
      </c>
      <c r="D86" s="42" t="s">
        <v>17</v>
      </c>
      <c r="E86" s="43"/>
    </row>
    <row r="87" spans="1:5" ht="17.25" customHeight="1" x14ac:dyDescent="0.25">
      <c r="A87" s="28" t="e">
        <f>VLOOKUP(B87,'[1]LISTADO ATM'!$A$2:$C$821,3,0)</f>
        <v>#N/A</v>
      </c>
      <c r="B87" s="28"/>
      <c r="C87" s="28" t="e">
        <f>VLOOKUP(B87,'[1]LISTADO ATM'!$A$2:$B$821,2,0)</f>
        <v>#N/A</v>
      </c>
      <c r="D87" s="38"/>
      <c r="E87" s="39"/>
    </row>
    <row r="88" spans="1:5" ht="17.25" customHeight="1" thickBot="1" x14ac:dyDescent="0.3">
      <c r="A88" s="3"/>
      <c r="B88" s="35">
        <f>COUNT(B79:B86)</f>
        <v>8</v>
      </c>
      <c r="C88" s="29"/>
      <c r="D88" s="29"/>
      <c r="E88" s="30"/>
    </row>
  </sheetData>
  <mergeCells count="21">
    <mergeCell ref="D78:E78"/>
    <mergeCell ref="D79:E79"/>
    <mergeCell ref="D82:E82"/>
    <mergeCell ref="D83:E83"/>
    <mergeCell ref="D84:E84"/>
    <mergeCell ref="D85:E85"/>
    <mergeCell ref="D80:E80"/>
    <mergeCell ref="D81:E81"/>
    <mergeCell ref="C37:E37"/>
    <mergeCell ref="A39:E39"/>
    <mergeCell ref="A1:E1"/>
    <mergeCell ref="A2:E2"/>
    <mergeCell ref="A7:E7"/>
    <mergeCell ref="C30:E30"/>
    <mergeCell ref="A32:E32"/>
    <mergeCell ref="A47:E47"/>
    <mergeCell ref="A62:E62"/>
    <mergeCell ref="A74:B74"/>
    <mergeCell ref="A75:B75"/>
    <mergeCell ref="A77:E77"/>
    <mergeCell ref="D86:E86"/>
  </mergeCells>
  <phoneticPr fontId="11" type="noConversion"/>
  <conditionalFormatting sqref="B64:B1048576 B1:B7 B9:B32 B34:B39 B41:B47 B49:B62">
    <cfRule type="duplicateValues" dxfId="3" priority="7"/>
  </conditionalFormatting>
  <conditionalFormatting sqref="E42">
    <cfRule type="duplicateValues" dxfId="2" priority="2"/>
  </conditionalFormatting>
  <conditionalFormatting sqref="E49:E1048576 E43 E41 E1:E7 E9:E32 E34:E39 E45:E47">
    <cfRule type="duplicateValues" dxfId="1" priority="16"/>
  </conditionalFormatting>
  <conditionalFormatting sqref="E44">
    <cfRule type="duplicateValues" dxfId="0" priority="1"/>
  </conditionalFormatting>
  <hyperlinks>
    <hyperlink ref="E95" r:id="rId1" display="javascript:do_default(0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2021-05-12T03:01:46Z</dcterms:modified>
</cp:coreProperties>
</file>