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2\"/>
    </mc:Choice>
  </mc:AlternateContent>
  <bookViews>
    <workbookView xWindow="0" yWindow="0" windowWidth="15270" windowHeight="4575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C21" i="1"/>
  <c r="B22" i="1"/>
  <c r="A46" i="1" l="1"/>
  <c r="C46" i="1"/>
  <c r="B47" i="1"/>
  <c r="B35" i="1"/>
  <c r="B67" i="1"/>
  <c r="A20" i="1"/>
  <c r="C20" i="1"/>
  <c r="A44" i="1" l="1"/>
  <c r="A45" i="1"/>
  <c r="C44" i="1"/>
  <c r="C45" i="1"/>
  <c r="A40" i="1"/>
  <c r="A41" i="1"/>
  <c r="A42" i="1"/>
  <c r="A43" i="1"/>
  <c r="C40" i="1"/>
  <c r="C41" i="1"/>
  <c r="C42" i="1"/>
  <c r="C43" i="1"/>
  <c r="A66" i="1"/>
  <c r="C66" i="1"/>
  <c r="A65" i="1"/>
  <c r="C65" i="1"/>
  <c r="A64" i="1"/>
  <c r="C64" i="1"/>
  <c r="A63" i="1"/>
  <c r="C63" i="1"/>
  <c r="A33" i="1"/>
  <c r="A34" i="1"/>
  <c r="C33" i="1"/>
  <c r="C34" i="1"/>
  <c r="A19" i="1"/>
  <c r="C19" i="1"/>
  <c r="A62" i="1"/>
  <c r="C62" i="1"/>
  <c r="B10" i="1" l="1"/>
  <c r="B15" i="1"/>
  <c r="C32" i="1" l="1"/>
  <c r="A32" i="1"/>
  <c r="C29" i="1" l="1"/>
  <c r="A29" i="1"/>
  <c r="C30" i="1"/>
  <c r="C31" i="1"/>
  <c r="A30" i="1"/>
  <c r="A31" i="1"/>
  <c r="C61" i="1" l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39" i="1"/>
  <c r="A39" i="1"/>
  <c r="C28" i="1"/>
  <c r="A28" i="1"/>
  <c r="C27" i="1"/>
  <c r="A27" i="1"/>
  <c r="C26" i="1"/>
  <c r="A26" i="1"/>
  <c r="C14" i="1"/>
  <c r="A14" i="1"/>
  <c r="C9" i="1"/>
  <c r="A9" i="1"/>
  <c r="A50" i="1" l="1"/>
  <c r="F2" i="3"/>
</calcChain>
</file>

<file path=xl/sharedStrings.xml><?xml version="1.0" encoding="utf-8"?>
<sst xmlns="http://schemas.openxmlformats.org/spreadsheetml/2006/main" count="955" uniqueCount="28">
  <si>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</si>
  <si>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</si>
  <si>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</si>
  <si>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</si>
  <si>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</si>
  <si>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</si>
  <si>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</si>
  <si>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</si>
  <si>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</si>
  <si>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</si>
  <si>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</si>
  <si>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</si>
  <si>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</si>
  <si>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</si>
  <si>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</si>
  <si>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</si>
  <si>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</si>
  <si>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</si>
  <si>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</si>
  <si>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</si>
  <si>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</si>
  <si>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</si>
  <si>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</si>
  <si>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2 Gavetas Vacias y 1 Fallando</t>
  </si>
  <si>
    <t>GAVETA DE DEPOSITO  LLENA</t>
  </si>
  <si>
    <t>2 Gavetas Fallando y 1 Vacia</t>
  </si>
  <si>
    <t>GAVETA DE RECHAZO LLENA</t>
  </si>
  <si>
    <t>3335883402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</si>
</sst>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zoomScale="85" zoomScaleNormal="85" workbookViewId="0">
      <selection activeCell="F18" sqref="F18"/>
    </sheetView>
  </sheetViews>
  <sheetFormatPr baseColWidth="10" defaultColWidth="23.42578125" defaultRowHeight="15" x14ac:dyDescent="0.25"/>
  <cols>
    <col min="1" max="1" width="27.140625" bestFit="1" customWidth="1"/>
    <col min="2" max="2" width="20.42578125" customWidth="1"/>
    <col min="3" max="3" width="54.7109375" bestFit="1" customWidth="1"/>
    <col min="4" max="4" width="37.85546875" bestFit="1" customWidth="1"/>
    <col min="5" max="5" width="18.5703125" bestFit="1" customWidth="1"/>
    <col min="6" max="6" width="24.7109375" customWidth="1"/>
  </cols>
  <sheetData>
    <row r="1" spans="1:5" ht="26.45" customHeight="1" x14ac:dyDescent="0.25">
      <c r="A1" s="54" t="s">
        <v>1</v>
      </c>
      <c r="B1" s="55"/>
      <c r="C1" s="55"/>
      <c r="D1" s="55"/>
      <c r="E1" s="56"/>
    </row>
    <row r="2" spans="1:5" ht="25.5" customHeight="1" x14ac:dyDescent="0.25">
      <c r="A2" s="57" t="s">
        <v>0</v>
      </c>
      <c r="B2" s="58"/>
      <c r="C2" s="58"/>
      <c r="D2" s="58"/>
      <c r="E2" s="5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44327.708333333336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44328.25</v>
      </c>
      <c r="C5" s="8"/>
      <c r="D5" s="1"/>
      <c r="E5" s="11"/>
    </row>
    <row r="6" spans="1:5" ht="17.45" customHeight="1" x14ac:dyDescent="0.25">
      <c r="B6" s="1"/>
      <c r="C6" s="1"/>
      <c r="D6" s="1"/>
      <c r="E6" s="13"/>
    </row>
    <row r="7" spans="1:5" ht="17.45" customHeight="1" x14ac:dyDescent="0.25">
      <c r="A7" s="60" t="s">
        <v>4</v>
      </c>
      <c r="B7" s="61"/>
      <c r="C7" s="61"/>
      <c r="D7" s="61"/>
      <c r="E7" s="62"/>
    </row>
    <row r="8" spans="1:5" ht="18.75" customHeight="1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.75" customHeight="1" thickBot="1" x14ac:dyDescent="0.3">
      <c r="A9" s="19" t="e">
        <f>VLOOKUP(B9,'[1]LISTADO ATM'!$A$2:$C$821,3,0)</f>
        <v>#N/A</v>
      </c>
      <c r="B9" s="28"/>
      <c r="C9" s="33" t="e">
        <f>VLOOKUP(B9,'[1]LISTADO ATM'!$A$2:$B$821,2,0)</f>
        <v>#N/A</v>
      </c>
      <c r="D9" s="16" t="s">
        <v>21</v>
      </c>
      <c r="E9" s="31"/>
    </row>
    <row r="10" spans="1:5" ht="18.75" thickBot="1" x14ac:dyDescent="0.3">
      <c r="A10" s="3" t="s">
        <v>11</v>
      </c>
      <c r="B10" s="38">
        <f>COUNT(B9:B9)</f>
        <v>0</v>
      </c>
      <c r="C10" s="63"/>
      <c r="D10" s="64"/>
      <c r="E10" s="65"/>
    </row>
    <row r="11" spans="1:5" x14ac:dyDescent="0.25">
      <c r="B11" s="5"/>
      <c r="E11" s="5"/>
    </row>
    <row r="12" spans="1:5" ht="17.45" customHeight="1" x14ac:dyDescent="0.25">
      <c r="A12" s="60" t="s">
        <v>16</v>
      </c>
      <c r="B12" s="61"/>
      <c r="C12" s="61"/>
      <c r="D12" s="61"/>
      <c r="E12" s="62"/>
    </row>
    <row r="13" spans="1:5" ht="17.45" customHeight="1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customHeight="1" thickBot="1" x14ac:dyDescent="0.3">
      <c r="A14" s="19" t="e">
        <f>VLOOKUP(B14,'[1]LISTADO ATM'!$A$2:$C$821,3,0)</f>
        <v>#N/A</v>
      </c>
      <c r="B14" s="28"/>
      <c r="C14" s="33" t="e">
        <f>VLOOKUP(B14,'[1]LISTADO ATM'!$A$2:$B$821,2,0)</f>
        <v>#N/A</v>
      </c>
      <c r="D14" s="16" t="s">
        <v>20</v>
      </c>
      <c r="E14" s="31"/>
    </row>
    <row r="15" spans="1:5" ht="17.45" customHeight="1" thickBot="1" x14ac:dyDescent="0.3">
      <c r="A15" s="3" t="s">
        <v>11</v>
      </c>
      <c r="B15" s="38">
        <f>COUNT(B14:B14)</f>
        <v>0</v>
      </c>
      <c r="C15" s="51"/>
      <c r="D15" s="52"/>
      <c r="E15" s="53"/>
    </row>
    <row r="16" spans="1:5" ht="15.75" thickBot="1" x14ac:dyDescent="0.3">
      <c r="B16" s="5"/>
      <c r="E16" s="5"/>
    </row>
    <row r="17" spans="1:5" ht="18.75" thickBot="1" x14ac:dyDescent="0.3">
      <c r="A17" s="44" t="s">
        <v>14</v>
      </c>
      <c r="B17" s="45"/>
      <c r="C17" s="45"/>
      <c r="D17" s="45"/>
      <c r="E17" s="46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69" t="str">
        <f>VLOOKUP(B19,'[1]LISTADO ATM'!$A$2:$C$821,3,0)</f>
        <v>DISTRITO NACIONAL</v>
      </c>
      <c r="B19" s="28">
        <v>527</v>
      </c>
      <c r="C19" s="31" t="str">
        <f>VLOOKUP(B19,'[1]LISTADO ATM'!$A$2:$B$821,2,0)</f>
        <v>ATM Oficina Zona Oriental II</v>
      </c>
      <c r="D19" s="15" t="s">
        <v>10</v>
      </c>
      <c r="E19" s="34">
        <v>3335883392</v>
      </c>
    </row>
    <row r="20" spans="1:5" ht="18" x14ac:dyDescent="0.25">
      <c r="A20" s="69" t="str">
        <f>VLOOKUP(B20,'[1]LISTADO ATM'!$A$2:$C$821,3,0)</f>
        <v>DISTRITO NACIONAL</v>
      </c>
      <c r="B20" s="28">
        <v>354</v>
      </c>
      <c r="C20" s="31" t="str">
        <f>VLOOKUP(B20,'[1]LISTADO ATM'!$A$2:$B$821,2,0)</f>
        <v xml:space="preserve">ATM Oficina Núñez de Cáceres II </v>
      </c>
      <c r="D20" s="15" t="s">
        <v>10</v>
      </c>
      <c r="E20" s="34">
        <v>3335883403</v>
      </c>
    </row>
    <row r="21" spans="1:5" ht="18.75" thickBot="1" x14ac:dyDescent="0.3">
      <c r="A21" s="69" t="str">
        <f>VLOOKUP(B21,'[1]LISTADO ATM'!$A$2:$C$821,3,0)</f>
        <v>ESTE</v>
      </c>
      <c r="B21" s="41">
        <v>651</v>
      </c>
      <c r="C21" s="31" t="str">
        <f>VLOOKUP(B21,'[1]LISTADO ATM'!$A$2:$B$821,2,0)</f>
        <v>ATM Eco Petroleo Romana</v>
      </c>
      <c r="D21" s="15" t="s">
        <v>10</v>
      </c>
      <c r="E21" s="34" t="s">
        <v>27</v>
      </c>
    </row>
    <row r="22" spans="1:5" ht="17.45" customHeight="1" thickBot="1" x14ac:dyDescent="0.3">
      <c r="A22" s="32" t="s">
        <v>11</v>
      </c>
      <c r="B22" s="38">
        <f>COUNT(B19:B21)</f>
        <v>3</v>
      </c>
      <c r="C22" s="14"/>
      <c r="D22" s="14"/>
      <c r="E22" s="14"/>
    </row>
    <row r="23" spans="1:5" ht="18" customHeight="1" thickBot="1" x14ac:dyDescent="0.3">
      <c r="B23" s="5"/>
      <c r="E23" s="5"/>
    </row>
    <row r="24" spans="1:5" ht="19.5" customHeight="1" thickBot="1" x14ac:dyDescent="0.3">
      <c r="A24" s="44" t="s">
        <v>22</v>
      </c>
      <c r="B24" s="45"/>
      <c r="C24" s="45"/>
      <c r="D24" s="45"/>
      <c r="E24" s="46"/>
    </row>
    <row r="25" spans="1:5" ht="19.5" customHeight="1" x14ac:dyDescent="0.25">
      <c r="A25" s="2" t="s">
        <v>5</v>
      </c>
      <c r="B25" s="2" t="s">
        <v>6</v>
      </c>
      <c r="C25" s="2" t="s">
        <v>7</v>
      </c>
      <c r="D25" s="2" t="s">
        <v>8</v>
      </c>
      <c r="E25" s="2" t="s">
        <v>9</v>
      </c>
    </row>
    <row r="26" spans="1:5" ht="18" x14ac:dyDescent="0.25">
      <c r="A26" s="19" t="str">
        <f>VLOOKUP(B26,'[1]LISTADO ATM'!$A$2:$C$821,3,0)</f>
        <v>DISTRITO NACIONAL</v>
      </c>
      <c r="B26" s="28">
        <v>567</v>
      </c>
      <c r="C26" s="31" t="str">
        <f>VLOOKUP(B26,'[1]LISTADO ATM'!$A$2:$B$821,2,0)</f>
        <v xml:space="preserve">ATM Oficina Máximo Gómez </v>
      </c>
      <c r="D26" s="28" t="s">
        <v>19</v>
      </c>
      <c r="E26" s="34">
        <v>3335881822</v>
      </c>
    </row>
    <row r="27" spans="1:5" ht="18" x14ac:dyDescent="0.25">
      <c r="A27" s="19" t="str">
        <f>VLOOKUP(B27,'[1]LISTADO ATM'!$A$2:$C$821,3,0)</f>
        <v>DISTRITO NACIONAL</v>
      </c>
      <c r="B27" s="28">
        <v>949</v>
      </c>
      <c r="C27" s="31" t="str">
        <f>VLOOKUP(B27,'[1]LISTADO ATM'!$A$2:$B$821,2,0)</f>
        <v xml:space="preserve">ATM S/M Bravo San Isidro Coral Mall </v>
      </c>
      <c r="D27" s="28" t="s">
        <v>19</v>
      </c>
      <c r="E27" s="31">
        <v>3335881827</v>
      </c>
    </row>
    <row r="28" spans="1:5" ht="18" x14ac:dyDescent="0.25">
      <c r="A28" s="19" t="str">
        <f>VLOOKUP(B28,'[1]LISTADO ATM'!$A$2:$C$821,3,0)</f>
        <v>DISTRITO NACIONAL</v>
      </c>
      <c r="B28" s="28">
        <v>577</v>
      </c>
      <c r="C28" s="31" t="str">
        <f>VLOOKUP(B28,'[1]LISTADO ATM'!$A$2:$B$821,2,0)</f>
        <v xml:space="preserve">ATM Olé Ave. Duarte </v>
      </c>
      <c r="D28" s="28" t="s">
        <v>19</v>
      </c>
      <c r="E28" s="31">
        <v>3335881882</v>
      </c>
    </row>
    <row r="29" spans="1:5" ht="18" x14ac:dyDescent="0.25">
      <c r="A29" s="19" t="str">
        <f>VLOOKUP(B29,'[1]LISTADO ATM'!$A$2:$C$821,3,0)</f>
        <v>NORTE</v>
      </c>
      <c r="B29" s="28">
        <v>138</v>
      </c>
      <c r="C29" s="31" t="str">
        <f>VLOOKUP(B29,'[1]LISTADO ATM'!$A$2:$B$821,2,0)</f>
        <v xml:space="preserve">ATM UNP Fantino </v>
      </c>
      <c r="D29" s="28" t="s">
        <v>19</v>
      </c>
      <c r="E29" s="31">
        <v>3335882279</v>
      </c>
    </row>
    <row r="30" spans="1:5" ht="18" x14ac:dyDescent="0.25">
      <c r="A30" s="19" t="str">
        <f>VLOOKUP(B30,'[1]LISTADO ATM'!$A$2:$C$821,3,0)</f>
        <v>ESTE</v>
      </c>
      <c r="B30" s="28">
        <v>613</v>
      </c>
      <c r="C30" s="31" t="str">
        <f>VLOOKUP(B30,'[1]LISTADO ATM'!$A$2:$B$821,2,0)</f>
        <v xml:space="preserve">ATM Almacenes Zaglul (La Altagracia) </v>
      </c>
      <c r="D30" s="28" t="s">
        <v>19</v>
      </c>
      <c r="E30" s="31">
        <v>3335882412</v>
      </c>
    </row>
    <row r="31" spans="1:5" ht="18" x14ac:dyDescent="0.25">
      <c r="A31" s="19" t="str">
        <f>VLOOKUP(B31,'[1]LISTADO ATM'!$A$2:$C$821,3,0)</f>
        <v>DISTRITO NACIONAL</v>
      </c>
      <c r="B31" s="28">
        <v>642</v>
      </c>
      <c r="C31" s="31" t="str">
        <f>VLOOKUP(B31,'[1]LISTADO ATM'!$A$2:$B$821,2,0)</f>
        <v xml:space="preserve">ATM OMSA Sto. Dgo. </v>
      </c>
      <c r="D31" s="28" t="s">
        <v>19</v>
      </c>
      <c r="E31" s="31">
        <v>3335882825</v>
      </c>
    </row>
    <row r="32" spans="1:5" ht="18" x14ac:dyDescent="0.25">
      <c r="A32" s="19" t="str">
        <f>VLOOKUP(B32,'[1]LISTADO ATM'!$A$2:$C$821,3,0)</f>
        <v>DISTRITO NACIONAL</v>
      </c>
      <c r="B32" s="28">
        <v>225</v>
      </c>
      <c r="C32" s="31" t="str">
        <f>VLOOKUP(B32,'[1]LISTADO ATM'!$A$2:$B$821,2,0)</f>
        <v xml:space="preserve">ATM S/M Nacional Arroyo Hondo </v>
      </c>
      <c r="D32" s="28" t="s">
        <v>19</v>
      </c>
      <c r="E32" s="34">
        <v>3335883330</v>
      </c>
    </row>
    <row r="33" spans="1:5" ht="18" x14ac:dyDescent="0.25">
      <c r="A33" s="19" t="str">
        <f>VLOOKUP(B33,'[1]LISTADO ATM'!$A$2:$C$821,3,0)</f>
        <v>ESTE</v>
      </c>
      <c r="B33" s="41">
        <v>963</v>
      </c>
      <c r="C33" s="31" t="str">
        <f>VLOOKUP(B33,'[1]LISTADO ATM'!$A$2:$B$821,2,0)</f>
        <v xml:space="preserve">ATM Multiplaza La Romana </v>
      </c>
      <c r="D33" s="28" t="s">
        <v>19</v>
      </c>
      <c r="E33" s="34">
        <v>3335883393</v>
      </c>
    </row>
    <row r="34" spans="1:5" ht="18" x14ac:dyDescent="0.25">
      <c r="A34" s="19" t="str">
        <f>VLOOKUP(B34,'[1]LISTADO ATM'!$A$2:$C$821,3,0)</f>
        <v>DISTRITO NACIONAL</v>
      </c>
      <c r="B34" s="28">
        <v>224</v>
      </c>
      <c r="C34" s="31" t="str">
        <f>VLOOKUP(B34,'[1]LISTADO ATM'!$A$2:$B$821,2,0)</f>
        <v xml:space="preserve">ATM S/M Nacional El Millón (Núñez de Cáceres) </v>
      </c>
      <c r="D34" s="28" t="s">
        <v>19</v>
      </c>
      <c r="E34" s="34">
        <v>3335883394</v>
      </c>
    </row>
    <row r="35" spans="1:5" ht="18" customHeight="1" thickBot="1" x14ac:dyDescent="0.3">
      <c r="A35" s="3"/>
      <c r="B35" s="70">
        <f>COUNT(B26:B34)</f>
        <v>9</v>
      </c>
      <c r="C35" s="14"/>
      <c r="D35" s="36"/>
      <c r="E35" s="37"/>
    </row>
    <row r="36" spans="1:5" ht="15.75" thickBot="1" x14ac:dyDescent="0.3">
      <c r="B36" s="5"/>
      <c r="E36" s="5"/>
    </row>
    <row r="37" spans="1:5" ht="19.5" customHeight="1" x14ac:dyDescent="0.25">
      <c r="A37" s="66" t="s">
        <v>13</v>
      </c>
      <c r="B37" s="67"/>
      <c r="C37" s="67"/>
      <c r="D37" s="67"/>
      <c r="E37" s="68"/>
    </row>
    <row r="38" spans="1:5" ht="18" x14ac:dyDescent="0.25">
      <c r="A38" s="2" t="s">
        <v>5</v>
      </c>
      <c r="B38" s="2" t="s">
        <v>6</v>
      </c>
      <c r="C38" s="4" t="s">
        <v>7</v>
      </c>
      <c r="D38" s="18" t="s">
        <v>8</v>
      </c>
      <c r="E38" s="12" t="s">
        <v>9</v>
      </c>
    </row>
    <row r="39" spans="1:5" ht="18.75" customHeight="1" x14ac:dyDescent="0.25">
      <c r="A39" s="19" t="str">
        <f>VLOOKUP(B39,'[1]LISTADO ATM'!$A$2:$C$821,3,0)</f>
        <v>DISTRITO NACIONAL</v>
      </c>
      <c r="B39" s="28">
        <v>231</v>
      </c>
      <c r="C39" s="31" t="str">
        <f>VLOOKUP(B39,'[1]LISTADO ATM'!$A$2:$B$821,2,0)</f>
        <v xml:space="preserve">ATM Oficina Zona Oriental </v>
      </c>
      <c r="D39" s="35" t="s">
        <v>24</v>
      </c>
      <c r="E39" s="31">
        <v>3335881883</v>
      </c>
    </row>
    <row r="40" spans="1:5" ht="18.75" customHeight="1" x14ac:dyDescent="0.25">
      <c r="A40" s="19" t="str">
        <f>VLOOKUP(B40,'[1]LISTADO ATM'!$A$2:$C$821,3,0)</f>
        <v>DISTRITO NACIONAL</v>
      </c>
      <c r="B40" s="28">
        <v>70</v>
      </c>
      <c r="C40" s="31" t="str">
        <f>VLOOKUP(B40,'[1]LISTADO ATM'!$A$2:$B$821,2,0)</f>
        <v xml:space="preserve">ATM Autoservicio Plaza Lama Zona Oriental </v>
      </c>
      <c r="D40" s="35" t="s">
        <v>24</v>
      </c>
      <c r="E40" s="31">
        <v>3335883416</v>
      </c>
    </row>
    <row r="41" spans="1:5" ht="18.75" customHeight="1" x14ac:dyDescent="0.25">
      <c r="A41" s="19" t="str">
        <f>VLOOKUP(B41,'[1]LISTADO ATM'!$A$2:$C$821,3,0)</f>
        <v>DISTRITO NACIONAL</v>
      </c>
      <c r="B41" s="28">
        <v>946</v>
      </c>
      <c r="C41" s="31" t="str">
        <f>VLOOKUP(B41,'[1]LISTADO ATM'!$A$2:$B$821,2,0)</f>
        <v xml:space="preserve">ATM Oficina Núñez de Cáceres I </v>
      </c>
      <c r="D41" s="35" t="s">
        <v>24</v>
      </c>
      <c r="E41" s="31">
        <v>3335883417</v>
      </c>
    </row>
    <row r="42" spans="1:5" ht="18.75" customHeight="1" x14ac:dyDescent="0.25">
      <c r="A42" s="19" t="str">
        <f>VLOOKUP(B42,'[1]LISTADO ATM'!$A$2:$C$821,3,0)</f>
        <v>DISTRITO NACIONAL</v>
      </c>
      <c r="B42" s="28">
        <v>165</v>
      </c>
      <c r="C42" s="31" t="str">
        <f>VLOOKUP(B42,'[1]LISTADO ATM'!$A$2:$B$821,2,0)</f>
        <v>ATM Autoservicio Megacentro</v>
      </c>
      <c r="D42" s="35" t="s">
        <v>24</v>
      </c>
      <c r="E42" s="31">
        <v>3335883419</v>
      </c>
    </row>
    <row r="43" spans="1:5" ht="18.75" customHeight="1" x14ac:dyDescent="0.25">
      <c r="A43" s="19" t="str">
        <f>VLOOKUP(B43,'[1]LISTADO ATM'!$A$2:$C$821,3,0)</f>
        <v>NORTE</v>
      </c>
      <c r="B43" s="28">
        <v>857</v>
      </c>
      <c r="C43" s="31" t="str">
        <f>VLOOKUP(B43,'[1]LISTADO ATM'!$A$2:$B$821,2,0)</f>
        <v xml:space="preserve">ATM Oficina Los Alamos </v>
      </c>
      <c r="D43" s="35" t="s">
        <v>24</v>
      </c>
      <c r="E43" s="31">
        <v>3335883420</v>
      </c>
    </row>
    <row r="44" spans="1:5" ht="18.75" customHeight="1" x14ac:dyDescent="0.25">
      <c r="A44" s="19" t="str">
        <f>VLOOKUP(B44,'[1]LISTADO ATM'!$A$2:$C$821,3,0)</f>
        <v>ESTE</v>
      </c>
      <c r="B44" s="28">
        <v>399</v>
      </c>
      <c r="C44" s="31" t="str">
        <f>VLOOKUP(B44,'[1]LISTADO ATM'!$A$2:$B$821,2,0)</f>
        <v xml:space="preserve">ATM Oficina La Romana II </v>
      </c>
      <c r="D44" s="35" t="s">
        <v>26</v>
      </c>
      <c r="E44" s="31">
        <v>3335883406</v>
      </c>
    </row>
    <row r="45" spans="1:5" ht="18.75" customHeight="1" x14ac:dyDescent="0.25">
      <c r="A45" s="19" t="str">
        <f>VLOOKUP(B45,'[1]LISTADO ATM'!$A$2:$C$821,3,0)</f>
        <v>ESTE</v>
      </c>
      <c r="B45" s="28">
        <v>386</v>
      </c>
      <c r="C45" s="31" t="str">
        <f>VLOOKUP(B45,'[1]LISTADO ATM'!$A$2:$B$821,2,0)</f>
        <v xml:space="preserve">ATM Plaza Verón II </v>
      </c>
      <c r="D45" s="35" t="s">
        <v>26</v>
      </c>
      <c r="E45" s="31">
        <v>3335883421</v>
      </c>
    </row>
    <row r="46" spans="1:5" ht="18.75" customHeight="1" x14ac:dyDescent="0.25">
      <c r="A46" s="19" t="str">
        <f>VLOOKUP(B46,'[1]LISTADO ATM'!$A$2:$C$821,3,0)</f>
        <v>NORTE</v>
      </c>
      <c r="B46" s="28">
        <v>431</v>
      </c>
      <c r="C46" s="31" t="str">
        <f>VLOOKUP(B46,'[1]LISTADO ATM'!$A$2:$B$821,2,0)</f>
        <v xml:space="preserve">ATM Autoservicio Sol (Santiago) </v>
      </c>
      <c r="D46" s="35" t="s">
        <v>24</v>
      </c>
      <c r="E46" s="31">
        <v>3335883430</v>
      </c>
    </row>
    <row r="47" spans="1:5" ht="18.75" thickBot="1" x14ac:dyDescent="0.3">
      <c r="A47" s="3" t="s">
        <v>11</v>
      </c>
      <c r="B47" s="70">
        <f>COUNT(B39:B46)</f>
        <v>8</v>
      </c>
      <c r="C47" s="14"/>
      <c r="D47" s="17"/>
      <c r="E47" s="17"/>
    </row>
    <row r="48" spans="1:5" ht="15.75" thickBot="1" x14ac:dyDescent="0.3">
      <c r="B48" s="5"/>
      <c r="E48" s="5"/>
    </row>
    <row r="49" spans="1:5" ht="18.75" customHeight="1" thickBot="1" x14ac:dyDescent="0.3">
      <c r="A49" s="47" t="s">
        <v>12</v>
      </c>
      <c r="B49" s="48"/>
      <c r="C49" t="s">
        <v>18</v>
      </c>
      <c r="D49" s="5"/>
      <c r="E49" s="5"/>
    </row>
    <row r="50" spans="1:5" ht="18.75" thickBot="1" x14ac:dyDescent="0.3">
      <c r="A50" s="39">
        <f>+B22+B35+B47</f>
        <v>20</v>
      </c>
      <c r="B50" s="40"/>
    </row>
    <row r="51" spans="1:5" ht="15.75" thickBot="1" x14ac:dyDescent="0.3">
      <c r="B51" s="5"/>
      <c r="E51" s="5"/>
    </row>
    <row r="52" spans="1:5" ht="17.25" customHeight="1" thickBot="1" x14ac:dyDescent="0.3">
      <c r="A52" s="44" t="s">
        <v>15</v>
      </c>
      <c r="B52" s="45"/>
      <c r="C52" s="45"/>
      <c r="D52" s="45"/>
      <c r="E52" s="46"/>
    </row>
    <row r="53" spans="1:5" ht="17.25" customHeight="1" x14ac:dyDescent="0.25">
      <c r="A53" s="6" t="s">
        <v>5</v>
      </c>
      <c r="B53" s="12" t="s">
        <v>6</v>
      </c>
      <c r="C53" s="4" t="s">
        <v>7</v>
      </c>
      <c r="D53" s="49" t="s">
        <v>8</v>
      </c>
      <c r="E53" s="50"/>
    </row>
    <row r="54" spans="1:5" ht="17.25" customHeight="1" x14ac:dyDescent="0.25">
      <c r="A54" s="28" t="str">
        <f>VLOOKUP(B54,'[1]LISTADO ATM'!$A$2:$C$821,3,0)</f>
        <v>ESTE</v>
      </c>
      <c r="B54" s="28">
        <v>802</v>
      </c>
      <c r="C54" s="28" t="str">
        <f>VLOOKUP(B54,'[1]LISTADO ATM'!$A$2:$B$821,2,0)</f>
        <v xml:space="preserve">ATM UNP Aeropuerto La Romana </v>
      </c>
      <c r="D54" s="42" t="s">
        <v>17</v>
      </c>
      <c r="E54" s="43"/>
    </row>
    <row r="55" spans="1:5" ht="17.25" customHeight="1" x14ac:dyDescent="0.25">
      <c r="A55" s="28" t="str">
        <f>VLOOKUP(B55,'[1]LISTADO ATM'!$A$2:$C$821,3,0)</f>
        <v>DISTRITO NACIONAL</v>
      </c>
      <c r="B55" s="28">
        <v>561</v>
      </c>
      <c r="C55" s="28" t="str">
        <f>VLOOKUP(B55,'[1]LISTADO ATM'!$A$2:$B$821,2,0)</f>
        <v xml:space="preserve">ATM Comando Regional P.N. S.D. Este </v>
      </c>
      <c r="D55" s="42" t="s">
        <v>23</v>
      </c>
      <c r="E55" s="43"/>
    </row>
    <row r="56" spans="1:5" ht="17.25" customHeight="1" x14ac:dyDescent="0.25">
      <c r="A56" s="28" t="str">
        <f>VLOOKUP(B56,'[1]LISTADO ATM'!$A$2:$C$821,3,0)</f>
        <v>ESTE</v>
      </c>
      <c r="B56" s="28">
        <v>673</v>
      </c>
      <c r="C56" s="28" t="str">
        <f>VLOOKUP(B56,'[1]LISTADO ATM'!$A$2:$B$821,2,0)</f>
        <v>ATM Clínica Dr. Cruz Jiminián</v>
      </c>
      <c r="D56" s="42" t="s">
        <v>23</v>
      </c>
      <c r="E56" s="43"/>
    </row>
    <row r="57" spans="1:5" ht="16.5" customHeight="1" x14ac:dyDescent="0.25">
      <c r="A57" s="28" t="str">
        <f>VLOOKUP(B57,'[1]LISTADO ATM'!$A$2:$C$821,3,0)</f>
        <v>SUR</v>
      </c>
      <c r="B57" s="28">
        <v>873</v>
      </c>
      <c r="C57" s="28" t="str">
        <f>VLOOKUP(B57,'[1]LISTADO ATM'!$A$2:$B$821,2,0)</f>
        <v xml:space="preserve">ATM Centro de Caja San Cristóbal II </v>
      </c>
      <c r="D57" s="42" t="s">
        <v>23</v>
      </c>
      <c r="E57" s="43"/>
    </row>
    <row r="58" spans="1:5" ht="17.25" customHeight="1" x14ac:dyDescent="0.25">
      <c r="A58" s="28" t="str">
        <f>VLOOKUP(B58,'[1]LISTADO ATM'!$A$2:$C$821,3,0)</f>
        <v>DISTRITO NACIONAL</v>
      </c>
      <c r="B58" s="28">
        <v>416</v>
      </c>
      <c r="C58" s="28" t="str">
        <f>VLOOKUP(B58,'[1]LISTADO ATM'!$A$2:$B$821,2,0)</f>
        <v xml:space="preserve">ATM Autobanco San Martín II </v>
      </c>
      <c r="D58" s="42" t="s">
        <v>17</v>
      </c>
      <c r="E58" s="43"/>
    </row>
    <row r="59" spans="1:5" ht="17.25" customHeight="1" x14ac:dyDescent="0.25">
      <c r="A59" s="28" t="str">
        <f>VLOOKUP(B59,'[1]LISTADO ATM'!$A$2:$C$821,3,0)</f>
        <v>DISTRITO NACIONAL</v>
      </c>
      <c r="B59" s="28">
        <v>449</v>
      </c>
      <c r="C59" s="28" t="str">
        <f>VLOOKUP(B59,'[1]LISTADO ATM'!$A$2:$B$821,2,0)</f>
        <v>ATM Autobanco Lope de Vega II</v>
      </c>
      <c r="D59" s="42" t="s">
        <v>25</v>
      </c>
      <c r="E59" s="43"/>
    </row>
    <row r="60" spans="1:5" ht="17.25" customHeight="1" x14ac:dyDescent="0.25">
      <c r="A60" s="28" t="str">
        <f>VLOOKUP(B60,'[1]LISTADO ATM'!$A$2:$C$821,3,0)</f>
        <v>NORTE</v>
      </c>
      <c r="B60" s="28">
        <v>496</v>
      </c>
      <c r="C60" s="28" t="str">
        <f>VLOOKUP(B60,'[1]LISTADO ATM'!$A$2:$B$821,2,0)</f>
        <v xml:space="preserve">ATM Multicentro La Sirena Bonao </v>
      </c>
      <c r="D60" s="42" t="s">
        <v>25</v>
      </c>
      <c r="E60" s="43"/>
    </row>
    <row r="61" spans="1:5" ht="17.25" customHeight="1" x14ac:dyDescent="0.25">
      <c r="A61" s="28" t="str">
        <f>VLOOKUP(B61,'[1]LISTADO ATM'!$A$2:$C$821,3,0)</f>
        <v>DISTRITO NACIONAL</v>
      </c>
      <c r="B61" s="28">
        <v>670</v>
      </c>
      <c r="C61" s="28" t="str">
        <f>VLOOKUP(B61,'[1]LISTADO ATM'!$A$2:$B$821,2,0)</f>
        <v>ATM Estación Texaco Algodón</v>
      </c>
      <c r="D61" s="42" t="s">
        <v>17</v>
      </c>
      <c r="E61" s="43"/>
    </row>
    <row r="62" spans="1:5" ht="17.25" customHeight="1" x14ac:dyDescent="0.25">
      <c r="A62" s="28" t="str">
        <f>VLOOKUP(B62,'[1]LISTADO ATM'!$A$2:$C$821,3,0)</f>
        <v>DISTRITO NACIONAL</v>
      </c>
      <c r="B62" s="28">
        <v>578</v>
      </c>
      <c r="C62" s="28" t="str">
        <f>VLOOKUP(B62,'[1]LISTADO ATM'!$A$2:$B$821,2,0)</f>
        <v xml:space="preserve">ATM Procuraduría General de la República </v>
      </c>
      <c r="D62" s="42" t="s">
        <v>23</v>
      </c>
      <c r="E62" s="43"/>
    </row>
    <row r="63" spans="1:5" ht="17.25" customHeight="1" x14ac:dyDescent="0.25">
      <c r="A63" s="28" t="str">
        <f>VLOOKUP(B63,'[1]LISTADO ATM'!$A$2:$C$821,3,0)</f>
        <v>DISTRITO NACIONAL</v>
      </c>
      <c r="B63" s="28">
        <v>471</v>
      </c>
      <c r="C63" s="28" t="str">
        <f>VLOOKUP(B63,'[1]LISTADO ATM'!$A$2:$B$821,2,0)</f>
        <v>ATM Autoservicio DGT I</v>
      </c>
      <c r="D63" s="42" t="s">
        <v>17</v>
      </c>
      <c r="E63" s="43"/>
    </row>
    <row r="64" spans="1:5" ht="17.25" customHeight="1" x14ac:dyDescent="0.25">
      <c r="A64" s="28" t="str">
        <f>VLOOKUP(B64,'[1]LISTADO ATM'!$A$2:$C$821,3,0)</f>
        <v>NORTE</v>
      </c>
      <c r="B64" s="28">
        <v>903</v>
      </c>
      <c r="C64" s="28" t="str">
        <f>VLOOKUP(B64,'[1]LISTADO ATM'!$A$2:$B$821,2,0)</f>
        <v xml:space="preserve">ATM Oficina La Vega Real I </v>
      </c>
      <c r="D64" s="42" t="s">
        <v>23</v>
      </c>
      <c r="E64" s="43"/>
    </row>
    <row r="65" spans="1:5" ht="17.25" customHeight="1" x14ac:dyDescent="0.25">
      <c r="A65" s="28" t="str">
        <f>VLOOKUP(B65,'[1]LISTADO ATM'!$A$2:$C$821,3,0)</f>
        <v>DISTRITO NACIONAL</v>
      </c>
      <c r="B65" s="28">
        <v>408</v>
      </c>
      <c r="C65" s="28" t="str">
        <f>VLOOKUP(B65,'[1]LISTADO ATM'!$A$2:$B$821,2,0)</f>
        <v xml:space="preserve">ATM Autobanco Las Palmas de Herrera </v>
      </c>
      <c r="D65" s="42" t="s">
        <v>17</v>
      </c>
      <c r="E65" s="43"/>
    </row>
    <row r="66" spans="1:5" ht="17.25" customHeight="1" thickBot="1" x14ac:dyDescent="0.3">
      <c r="A66" s="28" t="str">
        <f>VLOOKUP(B66,'[1]LISTADO ATM'!$A$2:$C$821,3,0)</f>
        <v>DISTRITO NACIONAL</v>
      </c>
      <c r="B66" s="28">
        <v>559</v>
      </c>
      <c r="C66" s="28" t="str">
        <f>VLOOKUP(B66,'[1]LISTADO ATM'!$A$2:$B$821,2,0)</f>
        <v xml:space="preserve">ATM UNP Metro I </v>
      </c>
      <c r="D66" s="42" t="s">
        <v>17</v>
      </c>
      <c r="E66" s="43"/>
    </row>
    <row r="67" spans="1:5" ht="17.25" customHeight="1" thickBot="1" x14ac:dyDescent="0.3">
      <c r="A67" s="3"/>
      <c r="B67" s="38">
        <f>COUNT(B54:B66)</f>
        <v>13</v>
      </c>
      <c r="C67" s="29"/>
      <c r="D67" s="29"/>
      <c r="E67" s="30"/>
    </row>
  </sheetData>
  <mergeCells count="25">
    <mergeCell ref="A24:E24"/>
    <mergeCell ref="A37:E37"/>
    <mergeCell ref="D60:E60"/>
    <mergeCell ref="D61:E61"/>
    <mergeCell ref="C15:E15"/>
    <mergeCell ref="A17:E17"/>
    <mergeCell ref="A1:E1"/>
    <mergeCell ref="A2:E2"/>
    <mergeCell ref="A7:E7"/>
    <mergeCell ref="C10:E10"/>
    <mergeCell ref="A12:E12"/>
    <mergeCell ref="D66:E66"/>
    <mergeCell ref="A52:E52"/>
    <mergeCell ref="A49:B49"/>
    <mergeCell ref="D62:E62"/>
    <mergeCell ref="D63:E63"/>
    <mergeCell ref="D64:E64"/>
    <mergeCell ref="D65:E65"/>
    <mergeCell ref="D53:E53"/>
    <mergeCell ref="D54:E54"/>
    <mergeCell ref="D56:E56"/>
    <mergeCell ref="D57:E57"/>
    <mergeCell ref="D58:E58"/>
    <mergeCell ref="D59:E59"/>
    <mergeCell ref="D55:E55"/>
  </mergeCells>
  <phoneticPr fontId="11" type="noConversion"/>
  <conditionalFormatting sqref="E67:E1048576 E1:E7 E14:E17 E19 E26:E45 E9:E12 E22:E24 E47:E61">
    <cfRule type="duplicateValues" dxfId="12" priority="47"/>
  </conditionalFormatting>
  <conditionalFormatting sqref="E62">
    <cfRule type="duplicateValues" dxfId="11" priority="27"/>
  </conditionalFormatting>
  <conditionalFormatting sqref="E63">
    <cfRule type="duplicateValues" dxfId="10" priority="24"/>
  </conditionalFormatting>
  <conditionalFormatting sqref="E64">
    <cfRule type="duplicateValues" dxfId="9" priority="23"/>
  </conditionalFormatting>
  <conditionalFormatting sqref="E65">
    <cfRule type="duplicateValues" dxfId="8" priority="22"/>
  </conditionalFormatting>
  <conditionalFormatting sqref="E66">
    <cfRule type="duplicateValues" dxfId="7" priority="21"/>
  </conditionalFormatting>
  <conditionalFormatting sqref="E20">
    <cfRule type="duplicateValues" dxfId="6" priority="19"/>
  </conditionalFormatting>
  <conditionalFormatting sqref="E46">
    <cfRule type="duplicateValues" dxfId="5" priority="18"/>
  </conditionalFormatting>
  <conditionalFormatting sqref="E21">
    <cfRule type="duplicateValues" dxfId="4" priority="17"/>
  </conditionalFormatting>
  <conditionalFormatting sqref="B1:B1048576">
    <cfRule type="duplicateValues" dxfId="3" priority="9"/>
  </conditionalFormatting>
  <conditionalFormatting sqref="B1:B7 B9 B14 B19:B21 B26:B34 B23:B24 B16:B17 B11:B12 B48:B49 B36:B37 B39:B46 B51:B66 B68:B1048576">
    <cfRule type="duplicateValues" dxfId="2" priority="48"/>
  </conditionalFormatting>
  <conditionalFormatting sqref="B69:B1048576">
    <cfRule type="duplicateValues" dxfId="1" priority="73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2021-05-12T09:54:49Z</dcterms:modified>
</cp:coreProperties>
</file>