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4\"/>
    </mc:Choice>
  </mc:AlternateContent>
  <bookViews>
    <workbookView xWindow="0" yWindow="0" windowWidth="2040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1" l="1"/>
  <c r="A60" i="1"/>
  <c r="A61" i="1"/>
  <c r="A62" i="1"/>
  <c r="A63" i="1"/>
  <c r="A64" i="1"/>
  <c r="B65" i="1"/>
  <c r="C34" i="1"/>
  <c r="B35" i="1"/>
  <c r="A24" i="1" l="1"/>
  <c r="C24" i="1"/>
  <c r="B25" i="1"/>
  <c r="C60" i="1"/>
  <c r="C61" i="1"/>
  <c r="C62" i="1"/>
  <c r="C63" i="1"/>
  <c r="C64" i="1"/>
  <c r="A23" i="1"/>
  <c r="C23" i="1"/>
  <c r="A33" i="1" l="1"/>
  <c r="C33" i="1"/>
  <c r="B15" i="1" l="1"/>
  <c r="A41" i="1"/>
  <c r="C41" i="1"/>
  <c r="B10" i="1"/>
  <c r="C46" i="1" l="1"/>
  <c r="A46" i="1"/>
  <c r="B47" i="1"/>
  <c r="C45" i="1"/>
  <c r="A45" i="1"/>
  <c r="A44" i="1"/>
  <c r="C44" i="1"/>
  <c r="C43" i="1"/>
  <c r="A43" i="1"/>
  <c r="A32" i="1"/>
  <c r="C32" i="1"/>
  <c r="C59" i="1" l="1"/>
  <c r="C22" i="1"/>
  <c r="A22" i="1"/>
  <c r="A59" i="1"/>
  <c r="C14" i="1" l="1"/>
  <c r="A14" i="1"/>
  <c r="C21" i="1"/>
  <c r="A21" i="1"/>
  <c r="C30" i="1"/>
  <c r="A30" i="1"/>
  <c r="C57" i="1" l="1"/>
  <c r="A57" i="1"/>
  <c r="C9" i="1"/>
  <c r="A9" i="1"/>
  <c r="C42" i="1"/>
  <c r="A42" i="1"/>
  <c r="A20" i="1"/>
  <c r="C20" i="1"/>
  <c r="C58" i="1" l="1"/>
  <c r="A58" i="1"/>
  <c r="C56" i="1"/>
  <c r="A56" i="1"/>
  <c r="C55" i="1"/>
  <c r="A55" i="1"/>
  <c r="C54" i="1"/>
  <c r="A54" i="1"/>
  <c r="C40" i="1"/>
  <c r="A40" i="1"/>
  <c r="C39" i="1"/>
  <c r="A39" i="1"/>
  <c r="C31" i="1"/>
  <c r="A31" i="1"/>
  <c r="C29" i="1"/>
  <c r="A29" i="1"/>
  <c r="C19" i="1"/>
  <c r="A19" i="1"/>
  <c r="A50" i="1" l="1"/>
  <c r="F2" i="3"/>
</calcChain>
</file>

<file path=xl/sharedStrings.xml><?xml version="1.0" encoding="utf-8"?>
<sst xmlns="http://schemas.openxmlformats.org/spreadsheetml/2006/main" count="958" uniqueCount="33">
  <si>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</si>
  <si>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</si>
  <si>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</si>
  <si>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</si>
  <si>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</si>
  <si>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</si>
  <si>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</si>
  <si>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</si>
  <si>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</si>
  <si>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</si>
  <si>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</si>
  <si>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</si>
  <si>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</si>
  <si>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</si>
  <si>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</si>
  <si>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</si>
  <si>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</si>
  <si>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</si>
  <si>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</si>
  <si>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</si>
  <si>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</si>
  <si>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</si>
  <si>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</si>
  <si>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2 Gavetas Vacias y 1 Fallando</t>
  </si>
  <si>
    <t>3335884999</t>
  </si>
  <si>
    <t>3335885000</t>
  </si>
  <si>
    <t>GAVETA DE DEPOSITO LLENA</t>
  </si>
  <si>
    <t>3335884778</t>
  </si>
  <si>
    <t>3335884995</t>
  </si>
  <si>
    <t>3335884998</t>
  </si>
  <si>
    <t>GAVETA DE RECHAZO LLENA</t>
  </si>
  <si>
    <t>2 Gavetas Fallando y 1 Vacia</t>
  </si>
  <si>
    <t>3335886139 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</si>
</sst>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zoomScale="85" zoomScaleNormal="85" workbookViewId="0">
      <selection activeCell="C4" sqref="C4"/>
    </sheetView>
  </sheetViews>
  <sheetFormatPr baseColWidth="10" defaultColWidth="23.42578125" defaultRowHeight="15" x14ac:dyDescent="0.25"/>
  <cols>
    <col min="1" max="1" width="27.140625" bestFit="1" customWidth="1"/>
    <col min="2" max="2" width="20.42578125" customWidth="1"/>
    <col min="3" max="3" width="54.7109375" bestFit="1" customWidth="1"/>
    <col min="4" max="4" width="44.85546875" bestFit="1" customWidth="1"/>
    <col min="5" max="5" width="18.5703125" bestFit="1" customWidth="1"/>
  </cols>
  <sheetData>
    <row r="1" spans="1:5" ht="26.45" customHeight="1" x14ac:dyDescent="0.25">
      <c r="A1" s="51" t="s">
        <v>1</v>
      </c>
      <c r="B1" s="52"/>
      <c r="C1" s="52"/>
      <c r="D1" s="52"/>
      <c r="E1" s="53"/>
    </row>
    <row r="2" spans="1:5" ht="25.5" customHeight="1" x14ac:dyDescent="0.25">
      <c r="A2" s="54" t="s">
        <v>0</v>
      </c>
      <c r="B2" s="55"/>
      <c r="C2" s="55"/>
      <c r="D2" s="55"/>
      <c r="E2" s="56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44330.25</v>
      </c>
      <c r="C4" s="1"/>
      <c r="D4" s="1"/>
      <c r="E4" s="11"/>
    </row>
    <row r="5" spans="1:5" ht="18.75" thickBot="1" x14ac:dyDescent="0.3">
      <c r="A5" s="7" t="s">
        <v>3</v>
      </c>
      <c r="B5" s="9">
        <v>44330.708333333336</v>
      </c>
      <c r="C5" s="8"/>
      <c r="D5" s="1"/>
      <c r="E5" s="11"/>
    </row>
    <row r="6" spans="1:5" ht="17.45" customHeight="1" x14ac:dyDescent="0.25">
      <c r="B6" s="1"/>
      <c r="C6" s="1"/>
      <c r="D6" s="1"/>
      <c r="E6" s="13"/>
    </row>
    <row r="7" spans="1:5" ht="17.45" customHeight="1" x14ac:dyDescent="0.25">
      <c r="A7" s="57" t="s">
        <v>4</v>
      </c>
      <c r="B7" s="58"/>
      <c r="C7" s="58"/>
      <c r="D7" s="58"/>
      <c r="E7" s="59"/>
    </row>
    <row r="8" spans="1:5" ht="18.75" customHeight="1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.75" customHeight="1" x14ac:dyDescent="0.25">
      <c r="A9" s="38" t="e">
        <f>VLOOKUP(B9,'[1]LISTADO ATM'!$A$2:$C$821,3,0)</f>
        <v>#N/A</v>
      </c>
      <c r="B9" s="28"/>
      <c r="C9" s="31" t="e">
        <f>VLOOKUP(B9,'[1]LISTADO ATM'!$A$2:$B$821,2,0)</f>
        <v>#N/A</v>
      </c>
      <c r="D9" s="16" t="s">
        <v>21</v>
      </c>
      <c r="E9" s="31"/>
    </row>
    <row r="10" spans="1:5" ht="18.75" thickBot="1" x14ac:dyDescent="0.3">
      <c r="A10" s="3" t="s">
        <v>11</v>
      </c>
      <c r="B10" s="39">
        <f>COUNT(B9:B9)</f>
        <v>0</v>
      </c>
      <c r="C10" s="60"/>
      <c r="D10" s="61"/>
      <c r="E10" s="62"/>
    </row>
    <row r="11" spans="1:5" x14ac:dyDescent="0.25">
      <c r="B11" s="5"/>
      <c r="E11" s="5"/>
    </row>
    <row r="12" spans="1:5" ht="17.45" customHeight="1" x14ac:dyDescent="0.25">
      <c r="A12" s="57" t="s">
        <v>16</v>
      </c>
      <c r="B12" s="58"/>
      <c r="C12" s="58"/>
      <c r="D12" s="58"/>
      <c r="E12" s="59"/>
    </row>
    <row r="13" spans="1:5" ht="17.45" customHeight="1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customHeight="1" x14ac:dyDescent="0.25">
      <c r="A14" s="19" t="e">
        <f>VLOOKUP(B14,'[1]LISTADO ATM'!$A$2:$C$821,3,0)</f>
        <v>#N/A</v>
      </c>
      <c r="B14" s="28"/>
      <c r="C14" s="33" t="e">
        <f>VLOOKUP(B14,'[1]LISTADO ATM'!$A$2:$B$821,2,0)</f>
        <v>#N/A</v>
      </c>
      <c r="D14" s="16" t="s">
        <v>20</v>
      </c>
      <c r="E14" s="31"/>
    </row>
    <row r="15" spans="1:5" ht="17.45" customHeight="1" thickBot="1" x14ac:dyDescent="0.3">
      <c r="A15" s="3" t="s">
        <v>11</v>
      </c>
      <c r="B15" s="39">
        <f>COUNT(B14:B14)</f>
        <v>0</v>
      </c>
      <c r="C15" s="45"/>
      <c r="D15" s="46"/>
      <c r="E15" s="47"/>
    </row>
    <row r="16" spans="1:5" ht="15.75" thickBot="1" x14ac:dyDescent="0.3">
      <c r="B16" s="5"/>
      <c r="E16" s="5"/>
    </row>
    <row r="17" spans="1:5" ht="18.75" thickBot="1" x14ac:dyDescent="0.3">
      <c r="A17" s="48" t="s">
        <v>14</v>
      </c>
      <c r="B17" s="49"/>
      <c r="C17" s="49"/>
      <c r="D17" s="49"/>
      <c r="E17" s="50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38" t="str">
        <f>VLOOKUP(B19,'[1]LISTADO ATM'!$A$2:$C$821,3,0)</f>
        <v>DISTRITO NACIONAL</v>
      </c>
      <c r="B19" s="28">
        <v>235</v>
      </c>
      <c r="C19" s="31" t="str">
        <f>VLOOKUP(B19,'[1]LISTADO ATM'!$A$2:$B$821,2,0)</f>
        <v xml:space="preserve">ATM Oficina Multicentro La Sirena San Isidro </v>
      </c>
      <c r="D19" s="15" t="s">
        <v>10</v>
      </c>
      <c r="E19" s="34" t="s">
        <v>24</v>
      </c>
    </row>
    <row r="20" spans="1:5" ht="18" x14ac:dyDescent="0.25">
      <c r="A20" s="38" t="str">
        <f>VLOOKUP(B20,'[1]LISTADO ATM'!$A$2:$C$821,3,0)</f>
        <v>ESTE</v>
      </c>
      <c r="B20" s="28">
        <v>104</v>
      </c>
      <c r="C20" s="31" t="str">
        <f>VLOOKUP(B20,'[1]LISTADO ATM'!$A$2:$B$821,2,0)</f>
        <v xml:space="preserve">ATM Jumbo Higuey </v>
      </c>
      <c r="D20" s="15" t="s">
        <v>10</v>
      </c>
      <c r="E20" s="34">
        <v>3335885645</v>
      </c>
    </row>
    <row r="21" spans="1:5" ht="18" x14ac:dyDescent="0.25">
      <c r="A21" s="38" t="str">
        <f>VLOOKUP(B21,'[1]LISTADO ATM'!$A$2:$C$821,3,0)</f>
        <v>DISTRITO NACIONAL</v>
      </c>
      <c r="B21" s="28">
        <v>717</v>
      </c>
      <c r="C21" s="31" t="str">
        <f>VLOOKUP(B21,'[1]LISTADO ATM'!$A$2:$B$821,2,0)</f>
        <v xml:space="preserve">ATM Oficina Los Alcarrizos </v>
      </c>
      <c r="D21" s="15" t="s">
        <v>10</v>
      </c>
      <c r="E21" s="34" t="s">
        <v>32</v>
      </c>
    </row>
    <row r="22" spans="1:5" ht="17.25" customHeight="1" x14ac:dyDescent="0.25">
      <c r="A22" s="28" t="str">
        <f>VLOOKUP(B22,'[1]LISTADO ATM'!$A$2:$C$821,3,0)</f>
        <v>SUR</v>
      </c>
      <c r="B22" s="28">
        <v>252</v>
      </c>
      <c r="C22" s="28" t="str">
        <f>VLOOKUP(B22,'[1]LISTADO ATM'!$A$2:$B$821,2,0)</f>
        <v xml:space="preserve">ATM Banco Agrícola (Barahona) </v>
      </c>
      <c r="D22" s="15" t="s">
        <v>10</v>
      </c>
      <c r="E22" s="34">
        <v>3335886326</v>
      </c>
    </row>
    <row r="23" spans="1:5" ht="17.25" customHeight="1" x14ac:dyDescent="0.25">
      <c r="A23" s="28" t="str">
        <f>VLOOKUP(B23,'[1]LISTADO ATM'!$A$2:$C$821,3,0)</f>
        <v>DISTRITO NACIONAL</v>
      </c>
      <c r="B23" s="28">
        <v>813</v>
      </c>
      <c r="C23" s="28" t="str">
        <f>VLOOKUP(B23,'[1]LISTADO ATM'!$A$2:$B$821,2,0)</f>
        <v>ATM Oficina Occidental Mall</v>
      </c>
      <c r="D23" s="15" t="s">
        <v>10</v>
      </c>
      <c r="E23" s="34">
        <v>3335886432</v>
      </c>
    </row>
    <row r="24" spans="1:5" ht="17.25" customHeight="1" x14ac:dyDescent="0.25">
      <c r="A24" s="69" t="str">
        <f>VLOOKUP(B24,'[1]LISTADO ATM'!$A$2:$C$821,3,0)</f>
        <v>DISTRITO NACIONAL</v>
      </c>
      <c r="B24" s="28">
        <v>24</v>
      </c>
      <c r="C24" s="28" t="str">
        <f>VLOOKUP(B24,'[1]LISTADO ATM'!$A$2:$B$821,2,0)</f>
        <v xml:space="preserve">ATM Oficina Eusebio Manzueta </v>
      </c>
      <c r="D24" s="15" t="s">
        <v>10</v>
      </c>
      <c r="E24" s="34">
        <v>3335886433</v>
      </c>
    </row>
    <row r="25" spans="1:5" ht="17.45" customHeight="1" thickBot="1" x14ac:dyDescent="0.3">
      <c r="A25" s="32" t="s">
        <v>11</v>
      </c>
      <c r="B25" s="39">
        <f>COUNT(B19:B24)</f>
        <v>6</v>
      </c>
      <c r="C25" s="14"/>
      <c r="D25" s="14"/>
      <c r="E25" s="14"/>
    </row>
    <row r="26" spans="1:5" ht="18" customHeight="1" thickBot="1" x14ac:dyDescent="0.3">
      <c r="B26" s="5"/>
      <c r="E26" s="5"/>
    </row>
    <row r="27" spans="1:5" ht="19.5" customHeight="1" thickBot="1" x14ac:dyDescent="0.3">
      <c r="A27" s="48" t="s">
        <v>22</v>
      </c>
      <c r="B27" s="49"/>
      <c r="C27" s="49"/>
      <c r="D27" s="49"/>
      <c r="E27" s="50"/>
    </row>
    <row r="28" spans="1:5" ht="19.5" customHeight="1" x14ac:dyDescent="0.25">
      <c r="A28" s="2" t="s">
        <v>5</v>
      </c>
      <c r="B28" s="2" t="s">
        <v>6</v>
      </c>
      <c r="C28" s="2" t="s">
        <v>7</v>
      </c>
      <c r="D28" s="2" t="s">
        <v>8</v>
      </c>
      <c r="E28" s="2" t="s">
        <v>9</v>
      </c>
    </row>
    <row r="29" spans="1:5" ht="18" x14ac:dyDescent="0.25">
      <c r="A29" s="19" t="str">
        <f>VLOOKUP(B29,'[1]LISTADO ATM'!$A$2:$C$821,3,0)</f>
        <v>DISTRITO NACIONAL</v>
      </c>
      <c r="B29" s="28">
        <v>911</v>
      </c>
      <c r="C29" s="31" t="str">
        <f>VLOOKUP(B29,'[1]LISTADO ATM'!$A$2:$B$821,2,0)</f>
        <v xml:space="preserve">ATM Oficina Venezuela II </v>
      </c>
      <c r="D29" s="28" t="s">
        <v>19</v>
      </c>
      <c r="E29" s="34" t="s">
        <v>25</v>
      </c>
    </row>
    <row r="30" spans="1:5" ht="18" x14ac:dyDescent="0.25">
      <c r="A30" s="38" t="str">
        <f>VLOOKUP(B30,'[1]LISTADO ATM'!$A$2:$C$821,3,0)</f>
        <v>DISTRITO NACIONAL</v>
      </c>
      <c r="B30" s="28">
        <v>436</v>
      </c>
      <c r="C30" s="31" t="str">
        <f>VLOOKUP(B30,'[1]LISTADO ATM'!$A$2:$B$821,2,0)</f>
        <v xml:space="preserve">ATM Autobanco Torre II </v>
      </c>
      <c r="D30" s="28" t="s">
        <v>19</v>
      </c>
      <c r="E30" s="34">
        <v>3335885877</v>
      </c>
    </row>
    <row r="31" spans="1:5" ht="18" x14ac:dyDescent="0.25">
      <c r="A31" s="19" t="str">
        <f>VLOOKUP(B31,'[1]LISTADO ATM'!$A$2:$C$821,3,0)</f>
        <v>DISTRITO NACIONAL</v>
      </c>
      <c r="B31" s="28">
        <v>486</v>
      </c>
      <c r="C31" s="31" t="str">
        <f>VLOOKUP(B31,'[1]LISTADO ATM'!$A$2:$B$821,2,0)</f>
        <v xml:space="preserve">ATM Olé La Caleta </v>
      </c>
      <c r="D31" s="28" t="s">
        <v>19</v>
      </c>
      <c r="E31" s="31">
        <v>3335886107</v>
      </c>
    </row>
    <row r="32" spans="1:5" ht="18" x14ac:dyDescent="0.25">
      <c r="A32" s="19" t="str">
        <f>VLOOKUP(B32,'[1]LISTADO ATM'!$A$2:$C$821,3,0)</f>
        <v>DISTRITO NACIONAL</v>
      </c>
      <c r="B32" s="28">
        <v>515</v>
      </c>
      <c r="C32" s="31" t="str">
        <f>VLOOKUP(B32,'[1]LISTADO ATM'!$A$2:$B$821,2,0)</f>
        <v xml:space="preserve">ATM Oficina Agora Mall I </v>
      </c>
      <c r="D32" s="28" t="s">
        <v>19</v>
      </c>
      <c r="E32" s="34">
        <v>3335886333</v>
      </c>
    </row>
    <row r="33" spans="1:5" ht="18" x14ac:dyDescent="0.25">
      <c r="A33" s="19" t="str">
        <f>VLOOKUP(B33,'[1]LISTADO ATM'!$A$2:$C$821,3,0)</f>
        <v>DISTRITO NACIONAL</v>
      </c>
      <c r="B33" s="28">
        <v>721</v>
      </c>
      <c r="C33" s="31" t="str">
        <f>VLOOKUP(B33,'[1]LISTADO ATM'!$A$2:$B$821,2,0)</f>
        <v xml:space="preserve">ATM Oficina Charles de Gaulle II </v>
      </c>
      <c r="D33" s="28" t="s">
        <v>19</v>
      </c>
      <c r="E33" s="34">
        <v>3335886430</v>
      </c>
    </row>
    <row r="34" spans="1:5" ht="18" x14ac:dyDescent="0.25">
      <c r="A34" s="19" t="str">
        <f>VLOOKUP(B34,'[1]LISTADO ATM'!$A$2:$C$821,3,0)</f>
        <v>NORTE</v>
      </c>
      <c r="B34" s="28">
        <v>333</v>
      </c>
      <c r="C34" s="31" t="str">
        <f>VLOOKUP(B34,'[1]LISTADO ATM'!$A$2:$B$821,2,0)</f>
        <v>ATM Oficina Turey Maimón</v>
      </c>
      <c r="D34" s="28" t="s">
        <v>19</v>
      </c>
      <c r="E34" s="34">
        <v>3335886434</v>
      </c>
    </row>
    <row r="35" spans="1:5" ht="18" customHeight="1" thickBot="1" x14ac:dyDescent="0.3">
      <c r="A35" s="3"/>
      <c r="B35" s="39">
        <f>COUNT(B29:B34)</f>
        <v>6</v>
      </c>
      <c r="C35" s="14"/>
      <c r="D35" s="40"/>
      <c r="E35" s="41"/>
    </row>
    <row r="36" spans="1:5" ht="15.75" thickBot="1" x14ac:dyDescent="0.3">
      <c r="B36" s="5"/>
      <c r="E36" s="5"/>
    </row>
    <row r="37" spans="1:5" ht="19.5" customHeight="1" x14ac:dyDescent="0.25">
      <c r="A37" s="42" t="s">
        <v>13</v>
      </c>
      <c r="B37" s="43"/>
      <c r="C37" s="43"/>
      <c r="D37" s="43"/>
      <c r="E37" s="44"/>
    </row>
    <row r="38" spans="1:5" ht="18" x14ac:dyDescent="0.25">
      <c r="A38" s="2" t="s">
        <v>5</v>
      </c>
      <c r="B38" s="2" t="s">
        <v>6</v>
      </c>
      <c r="C38" s="4" t="s">
        <v>7</v>
      </c>
      <c r="D38" s="18" t="s">
        <v>8</v>
      </c>
      <c r="E38" s="12" t="s">
        <v>9</v>
      </c>
    </row>
    <row r="39" spans="1:5" ht="18.75" customHeight="1" x14ac:dyDescent="0.25">
      <c r="A39" s="19" t="str">
        <f>VLOOKUP(B39,'[1]LISTADO ATM'!$A$2:$C$821,3,0)</f>
        <v>DISTRITO NACIONAL</v>
      </c>
      <c r="B39" s="28">
        <v>231</v>
      </c>
      <c r="C39" s="31" t="str">
        <f>VLOOKUP(B39,'[1]LISTADO ATM'!$A$2:$B$821,2,0)</f>
        <v xml:space="preserve">ATM Oficina Zona Oriental </v>
      </c>
      <c r="D39" s="35" t="s">
        <v>26</v>
      </c>
      <c r="E39" s="31" t="s">
        <v>27</v>
      </c>
    </row>
    <row r="40" spans="1:5" ht="18.75" customHeight="1" x14ac:dyDescent="0.25">
      <c r="A40" s="19" t="str">
        <f>VLOOKUP(B40,'[1]LISTADO ATM'!$A$2:$C$821,3,0)</f>
        <v>DISTRITO NACIONAL</v>
      </c>
      <c r="B40" s="28">
        <v>312</v>
      </c>
      <c r="C40" s="31" t="str">
        <f>VLOOKUP(B40,'[1]LISTADO ATM'!$A$2:$B$821,2,0)</f>
        <v xml:space="preserve">ATM Oficina Tiradentes II (Naco) </v>
      </c>
      <c r="D40" s="35" t="s">
        <v>26</v>
      </c>
      <c r="E40" s="31" t="s">
        <v>28</v>
      </c>
    </row>
    <row r="41" spans="1:5" ht="18.75" customHeight="1" x14ac:dyDescent="0.25">
      <c r="A41" s="19" t="str">
        <f>VLOOKUP(B41,'[1]LISTADO ATM'!$A$2:$C$821,3,0)</f>
        <v>DISTRITO NACIONAL</v>
      </c>
      <c r="B41" s="28">
        <v>946</v>
      </c>
      <c r="C41" s="31" t="str">
        <f>VLOOKUP(B41,'[1]LISTADO ATM'!$A$2:$B$821,2,0)</f>
        <v xml:space="preserve">ATM Oficina Núñez de Cáceres I </v>
      </c>
      <c r="D41" s="35" t="s">
        <v>26</v>
      </c>
      <c r="E41" s="31" t="s">
        <v>29</v>
      </c>
    </row>
    <row r="42" spans="1:5" ht="18.75" customHeight="1" x14ac:dyDescent="0.25">
      <c r="A42" s="19" t="str">
        <f>VLOOKUP(B42,'[1]LISTADO ATM'!$A$2:$C$821,3,0)</f>
        <v>DISTRITO NACIONAL</v>
      </c>
      <c r="B42" s="28">
        <v>793</v>
      </c>
      <c r="C42" s="31" t="str">
        <f>VLOOKUP(B42,'[1]LISTADO ATM'!$A$2:$B$821,2,0)</f>
        <v xml:space="preserve">ATM Centro de Caja Agora Mall </v>
      </c>
      <c r="D42" s="35" t="s">
        <v>26</v>
      </c>
      <c r="E42" s="31">
        <v>3335885457</v>
      </c>
    </row>
    <row r="43" spans="1:5" ht="18.75" customHeight="1" x14ac:dyDescent="0.25">
      <c r="A43" s="19" t="str">
        <f>VLOOKUP(B43,'[1]LISTADO ATM'!$A$2:$C$821,3,0)</f>
        <v>DISTRITO NACIONAL</v>
      </c>
      <c r="B43" s="28">
        <v>85</v>
      </c>
      <c r="C43" s="31" t="str">
        <f>VLOOKUP(B43,'[1]LISTADO ATM'!$A$2:$B$821,2,0)</f>
        <v xml:space="preserve">ATM Oficina San Isidro (Fuerza Aérea) </v>
      </c>
      <c r="D43" s="35" t="s">
        <v>30</v>
      </c>
      <c r="E43" s="31">
        <v>3335886372</v>
      </c>
    </row>
    <row r="44" spans="1:5" ht="18.75" customHeight="1" x14ac:dyDescent="0.25">
      <c r="A44" s="19" t="str">
        <f>VLOOKUP(B44,'[1]LISTADO ATM'!$A$2:$C$821,3,0)</f>
        <v>DISTRITO NACIONAL</v>
      </c>
      <c r="B44" s="28">
        <v>980</v>
      </c>
      <c r="C44" s="31" t="str">
        <f>VLOOKUP(B44,'[1]LISTADO ATM'!$A$2:$B$821,2,0)</f>
        <v xml:space="preserve">ATM Oficina Bella Vista Mall II </v>
      </c>
      <c r="D44" s="35" t="s">
        <v>26</v>
      </c>
      <c r="E44" s="31">
        <v>3335886402</v>
      </c>
    </row>
    <row r="45" spans="1:5" ht="18.75" customHeight="1" x14ac:dyDescent="0.25">
      <c r="A45" s="19" t="str">
        <f>VLOOKUP(B45,'[1]LISTADO ATM'!$A$2:$C$821,3,0)</f>
        <v>NORTE</v>
      </c>
      <c r="B45" s="28">
        <v>304</v>
      </c>
      <c r="C45" s="31" t="str">
        <f>VLOOKUP(B45,'[1]LISTADO ATM'!$A$2:$B$821,2,0)</f>
        <v xml:space="preserve">ATM Multicentro La Sirena Estrella Sadhala </v>
      </c>
      <c r="D45" s="35" t="s">
        <v>26</v>
      </c>
      <c r="E45" s="31">
        <v>3335886404</v>
      </c>
    </row>
    <row r="46" spans="1:5" ht="18.75" customHeight="1" x14ac:dyDescent="0.25">
      <c r="A46" s="19" t="str">
        <f>VLOOKUP(B46,'[1]LISTADO ATM'!$A$2:$C$821,3,0)</f>
        <v>ESTE</v>
      </c>
      <c r="B46" s="28">
        <v>912</v>
      </c>
      <c r="C46" s="31" t="str">
        <f>VLOOKUP(B46,'[1]LISTADO ATM'!$A$2:$B$821,2,0)</f>
        <v xml:space="preserve">ATM Oficina San Pedro II </v>
      </c>
      <c r="D46" s="35" t="s">
        <v>26</v>
      </c>
      <c r="E46" s="31">
        <v>3335886405</v>
      </c>
    </row>
    <row r="47" spans="1:5" ht="18.75" thickBot="1" x14ac:dyDescent="0.3">
      <c r="A47" s="3" t="s">
        <v>11</v>
      </c>
      <c r="B47" s="39">
        <f>COUNT(B39:B46)</f>
        <v>8</v>
      </c>
      <c r="C47" s="14"/>
      <c r="D47" s="17"/>
      <c r="E47" s="17"/>
    </row>
    <row r="48" spans="1:5" ht="15.75" thickBot="1" x14ac:dyDescent="0.3">
      <c r="B48" s="5"/>
      <c r="E48" s="5"/>
    </row>
    <row r="49" spans="1:5" ht="18.75" customHeight="1" thickBot="1" x14ac:dyDescent="0.3">
      <c r="A49" s="65" t="s">
        <v>12</v>
      </c>
      <c r="B49" s="66"/>
      <c r="C49" t="s">
        <v>18</v>
      </c>
      <c r="D49" s="5"/>
      <c r="E49" s="5"/>
    </row>
    <row r="50" spans="1:5" ht="18.75" thickBot="1" x14ac:dyDescent="0.3">
      <c r="A50" s="36">
        <f>+B25+B35+B47</f>
        <v>20</v>
      </c>
      <c r="B50" s="37"/>
    </row>
    <row r="51" spans="1:5" ht="15.75" thickBot="1" x14ac:dyDescent="0.3">
      <c r="B51" s="5"/>
      <c r="E51" s="5"/>
    </row>
    <row r="52" spans="1:5" ht="17.25" customHeight="1" thickBot="1" x14ac:dyDescent="0.3">
      <c r="A52" s="48" t="s">
        <v>15</v>
      </c>
      <c r="B52" s="49"/>
      <c r="C52" s="49"/>
      <c r="D52" s="49"/>
      <c r="E52" s="50"/>
    </row>
    <row r="53" spans="1:5" ht="17.25" customHeight="1" x14ac:dyDescent="0.25">
      <c r="A53" s="6" t="s">
        <v>5</v>
      </c>
      <c r="B53" s="12" t="s">
        <v>6</v>
      </c>
      <c r="C53" s="4" t="s">
        <v>7</v>
      </c>
      <c r="D53" s="67" t="s">
        <v>8</v>
      </c>
      <c r="E53" s="68"/>
    </row>
    <row r="54" spans="1:5" ht="16.5" customHeight="1" x14ac:dyDescent="0.25">
      <c r="A54" s="28" t="str">
        <f>VLOOKUP(B54,'[1]LISTADO ATM'!$A$2:$C$821,3,0)</f>
        <v>SUR</v>
      </c>
      <c r="B54" s="28">
        <v>873</v>
      </c>
      <c r="C54" s="28" t="str">
        <f>VLOOKUP(B54,'[1]LISTADO ATM'!$A$2:$B$821,2,0)</f>
        <v xml:space="preserve">ATM Centro de Caja San Cristóbal II </v>
      </c>
      <c r="D54" s="63" t="s">
        <v>23</v>
      </c>
      <c r="E54" s="64"/>
    </row>
    <row r="55" spans="1:5" ht="17.25" customHeight="1" x14ac:dyDescent="0.25">
      <c r="A55" s="28" t="str">
        <f>VLOOKUP(B55,'[1]LISTADO ATM'!$A$2:$C$821,3,0)</f>
        <v>ESTE</v>
      </c>
      <c r="B55" s="28">
        <v>213</v>
      </c>
      <c r="C55" s="28" t="str">
        <f>VLOOKUP(B55,'[1]LISTADO ATM'!$A$2:$B$821,2,0)</f>
        <v xml:space="preserve">ATM Almacenes Iberia (La Romana) </v>
      </c>
      <c r="D55" s="63" t="s">
        <v>23</v>
      </c>
      <c r="E55" s="64"/>
    </row>
    <row r="56" spans="1:5" ht="17.25" customHeight="1" x14ac:dyDescent="0.25">
      <c r="A56" s="28" t="str">
        <f>VLOOKUP(B56,'[1]LISTADO ATM'!$A$2:$C$821,3,0)</f>
        <v>DISTRITO NACIONAL</v>
      </c>
      <c r="B56" s="28">
        <v>389</v>
      </c>
      <c r="C56" s="28" t="str">
        <f>VLOOKUP(B56,'[1]LISTADO ATM'!$A$2:$B$821,2,0)</f>
        <v xml:space="preserve">ATM Casino Hotel Princess </v>
      </c>
      <c r="D56" s="63" t="s">
        <v>31</v>
      </c>
      <c r="E56" s="64"/>
    </row>
    <row r="57" spans="1:5" ht="17.25" customHeight="1" x14ac:dyDescent="0.25">
      <c r="A57" s="28" t="str">
        <f>VLOOKUP(B57,'[1]LISTADO ATM'!$A$2:$C$821,3,0)</f>
        <v>NORTE</v>
      </c>
      <c r="B57" s="28">
        <v>903</v>
      </c>
      <c r="C57" s="28" t="str">
        <f>VLOOKUP(B57,'[1]LISTADO ATM'!$A$2:$B$821,2,0)</f>
        <v xml:space="preserve">ATM Oficina La Vega Real I </v>
      </c>
      <c r="D57" s="63" t="s">
        <v>17</v>
      </c>
      <c r="E57" s="64"/>
    </row>
    <row r="58" spans="1:5" ht="17.25" customHeight="1" x14ac:dyDescent="0.25">
      <c r="A58" s="28" t="str">
        <f>VLOOKUP(B58,'[1]LISTADO ATM'!$A$2:$C$821,3,0)</f>
        <v>DISTRITO NACIONAL</v>
      </c>
      <c r="B58" s="28">
        <v>57</v>
      </c>
      <c r="C58" s="28" t="str">
        <f>VLOOKUP(B58,'[1]LISTADO ATM'!$A$2:$B$821,2,0)</f>
        <v xml:space="preserve">ATM Oficina Malecon Center </v>
      </c>
      <c r="D58" s="63" t="s">
        <v>31</v>
      </c>
      <c r="E58" s="64"/>
    </row>
    <row r="59" spans="1:5" ht="17.25" customHeight="1" x14ac:dyDescent="0.25">
      <c r="A59" s="28" t="str">
        <f>VLOOKUP(B59,'[1]LISTADO ATM'!$A$2:$C$821,3,0)</f>
        <v>DISTRITO NACIONAL</v>
      </c>
      <c r="B59" s="28">
        <v>577</v>
      </c>
      <c r="C59" s="28" t="str">
        <f>VLOOKUP(B59,'[1]LISTADO ATM'!$A$2:$B$821,2,0)</f>
        <v xml:space="preserve">ATM Olé Ave. Duarte </v>
      </c>
      <c r="D59" s="63" t="s">
        <v>23</v>
      </c>
      <c r="E59" s="64"/>
    </row>
    <row r="60" spans="1:5" ht="17.25" customHeight="1" x14ac:dyDescent="0.25">
      <c r="A60" s="28" t="str">
        <f>VLOOKUP(B60,'[1]LISTADO ATM'!$A$2:$C$821,3,0)</f>
        <v>ESTE</v>
      </c>
      <c r="B60" s="28">
        <v>16</v>
      </c>
      <c r="C60" s="28" t="str">
        <f>VLOOKUP(B60,'[1]LISTADO ATM'!$A$2:$B$821,2,0)</f>
        <v>ATM Estación Texaco Sabana de la Mar</v>
      </c>
      <c r="D60" s="63" t="s">
        <v>17</v>
      </c>
      <c r="E60" s="64"/>
    </row>
    <row r="61" spans="1:5" ht="17.25" customHeight="1" x14ac:dyDescent="0.25">
      <c r="A61" s="28" t="str">
        <f>VLOOKUP(B61,'[1]LISTADO ATM'!$A$2:$C$821,3,0)</f>
        <v>ESTE</v>
      </c>
      <c r="B61" s="28">
        <v>68</v>
      </c>
      <c r="C61" s="28" t="str">
        <f>VLOOKUP(B61,'[1]LISTADO ATM'!$A$2:$B$821,2,0)</f>
        <v xml:space="preserve">ATM Hotel Nickelodeon (Punta Cana) </v>
      </c>
      <c r="D61" s="63" t="s">
        <v>17</v>
      </c>
      <c r="E61" s="64"/>
    </row>
    <row r="62" spans="1:5" ht="17.25" customHeight="1" x14ac:dyDescent="0.25">
      <c r="A62" s="28" t="str">
        <f>VLOOKUP(B62,'[1]LISTADO ATM'!$A$2:$C$821,3,0)</f>
        <v>NORTE</v>
      </c>
      <c r="B62" s="28">
        <v>315</v>
      </c>
      <c r="C62" s="28" t="str">
        <f>VLOOKUP(B62,'[1]LISTADO ATM'!$A$2:$B$821,2,0)</f>
        <v xml:space="preserve">ATM Oficina Estrella Sadalá </v>
      </c>
      <c r="D62" s="63" t="s">
        <v>23</v>
      </c>
      <c r="E62" s="64"/>
    </row>
    <row r="63" spans="1:5" ht="17.25" customHeight="1" x14ac:dyDescent="0.25">
      <c r="A63" s="28" t="str">
        <f>VLOOKUP(B63,'[1]LISTADO ATM'!$A$2:$C$821,3,0)</f>
        <v>DISTRITO NACIONAL</v>
      </c>
      <c r="B63" s="28">
        <v>382</v>
      </c>
      <c r="C63" s="28" t="str">
        <f>VLOOKUP(B63,'[1]LISTADO ATM'!$A$2:$B$821,2,0)</f>
        <v>ATM Estación del Metro María Montés</v>
      </c>
      <c r="D63" s="63" t="s">
        <v>17</v>
      </c>
      <c r="E63" s="64"/>
    </row>
    <row r="64" spans="1:5" ht="17.25" customHeight="1" x14ac:dyDescent="0.25">
      <c r="A64" s="28" t="str">
        <f>VLOOKUP(B64,'[1]LISTADO ATM'!$A$2:$C$821,3,0)</f>
        <v>DISTRITO NACIONAL</v>
      </c>
      <c r="B64" s="28">
        <v>745</v>
      </c>
      <c r="C64" s="28" t="str">
        <f>VLOOKUP(B64,'[1]LISTADO ATM'!$A$2:$B$821,2,0)</f>
        <v xml:space="preserve">ATM Oficina Ave. Duarte </v>
      </c>
      <c r="D64" s="63" t="s">
        <v>23</v>
      </c>
      <c r="E64" s="64"/>
    </row>
    <row r="65" spans="1:5" ht="17.25" customHeight="1" thickBot="1" x14ac:dyDescent="0.3">
      <c r="A65" s="3"/>
      <c r="B65" s="39">
        <f>COUNT(B54:B64)</f>
        <v>11</v>
      </c>
      <c r="C65" s="29"/>
      <c r="D65" s="29"/>
      <c r="E65" s="30"/>
    </row>
  </sheetData>
  <mergeCells count="23">
    <mergeCell ref="D61:E61"/>
    <mergeCell ref="D62:E62"/>
    <mergeCell ref="D63:E63"/>
    <mergeCell ref="D64:E64"/>
    <mergeCell ref="D60:E60"/>
    <mergeCell ref="A49:B49"/>
    <mergeCell ref="A52:E52"/>
    <mergeCell ref="D53:E53"/>
    <mergeCell ref="D54:E54"/>
    <mergeCell ref="D57:E57"/>
    <mergeCell ref="D59:E59"/>
    <mergeCell ref="D55:E55"/>
    <mergeCell ref="D56:E56"/>
    <mergeCell ref="D58:E58"/>
    <mergeCell ref="A37:E37"/>
    <mergeCell ref="C15:E15"/>
    <mergeCell ref="A17:E17"/>
    <mergeCell ref="A1:E1"/>
    <mergeCell ref="A2:E2"/>
    <mergeCell ref="A7:E7"/>
    <mergeCell ref="C10:E10"/>
    <mergeCell ref="A12:E12"/>
    <mergeCell ref="A27:E27"/>
  </mergeCells>
  <phoneticPr fontId="11" type="noConversion"/>
  <hyperlinks>
    <hyperlink ref="E42" r:id="rId1" display="javascript:do_default(0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6" sqref="F6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2021-05-14T09:54:09Z</dcterms:modified>
</cp:coreProperties>
</file>