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REPORTE!$A$4:$Q$92</definedName>
    <definedName name="_xlnm._FilterDatabase" localSheetId="1" hidden="1">'Sin Efectivo'!$A$116:$E$130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K16" i="1" l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3" i="1"/>
  <c r="A102" i="1"/>
  <c r="A101" i="1"/>
  <c r="A100" i="1"/>
  <c r="A99" i="1"/>
  <c r="A98" i="1"/>
  <c r="A97" i="1"/>
  <c r="A96" i="1"/>
  <c r="A95" i="1"/>
  <c r="A94" i="1"/>
  <c r="A93" i="1"/>
  <c r="A92" i="1"/>
  <c r="A84" i="1" l="1"/>
  <c r="A85" i="1"/>
  <c r="A86" i="1"/>
  <c r="A87" i="1"/>
  <c r="A88" i="1"/>
  <c r="A89" i="1"/>
  <c r="A90" i="1"/>
  <c r="A91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B131" i="16" l="1"/>
  <c r="A41" i="1" l="1"/>
  <c r="A40" i="1"/>
  <c r="A39" i="1"/>
  <c r="A38" i="1"/>
  <c r="A37" i="1"/>
  <c r="A3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B172" i="16"/>
  <c r="B158" i="16"/>
  <c r="B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7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5" i="1" l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20" i="1"/>
  <c r="A19" i="1"/>
  <c r="A1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F15" i="1"/>
  <c r="G15" i="1"/>
  <c r="H15" i="1"/>
  <c r="I15" i="1"/>
  <c r="J15" i="1"/>
  <c r="K15" i="1"/>
  <c r="A17" i="1"/>
  <c r="A16" i="1"/>
  <c r="A15" i="1"/>
  <c r="A14" i="1" l="1"/>
  <c r="A13" i="1"/>
  <c r="A12" i="1"/>
  <c r="A11" i="1"/>
  <c r="A10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29" i="1" l="1"/>
  <c r="G29" i="1"/>
  <c r="H29" i="1"/>
  <c r="I29" i="1"/>
  <c r="J29" i="1"/>
  <c r="K29" i="1"/>
  <c r="A29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<sst xmlns="http://schemas.openxmlformats.org/spreadsheetml/2006/main" count="13607" uniqueCount="2630">
  <si>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</si>
  <si>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</si>
  <si>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</si>
  <si>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</si>
  <si>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</si>
  <si>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</si>
  <si>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</si>
  <si>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</si>
  <si>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</si>
  <si>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</si>
  <si>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</si>
  <si>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</si>
  <si>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</si>
  <si>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</si>
  <si>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</si>
  <si>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</si>
  <si>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</si>
  <si>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</si>
  <si>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</si>
  <si>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</si>
  <si>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</si>
  <si>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</si>
  <si>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</si>
  <si>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</si>
  <si>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</si>
  <si>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</si>
  <si>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</si>
  <si>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</si>
  <si>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</si>
  <si>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</si>
  <si>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</si>
  <si>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</si>
  <si>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</si>
  <si>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</si>
  <si>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</si>
  <si>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</si>
  <si>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</si>
  <si>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</si>
  <si>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</si>
  <si>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</si>
  <si>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</si>
  <si>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</si>
  <si>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</si>
  <si>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</si>
  <si>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</si>
  <si>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</si>
  <si>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</si>
  <si>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</si>
  <si>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</si>
  <si>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</si>
  <si>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</si>
  <si>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</si>
  <si>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</si>
  <si>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</si>
  <si>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</si>
  <si>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</si>
  <si>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</si>
  <si>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</si>
  <si>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</si>
  <si>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</si>
  <si>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</si>
  <si>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</si>
  <si>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</si>
  <si>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</si>
  <si>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</si>
  <si>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</si>
  <si>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</si>
  <si>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</si>
  <si>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</si>
  <si>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</si>
  <si>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</si>
  <si>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</si>
  <si>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</si>
  <si>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</si>
  <si>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</si>
  <si>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</si>
  <si>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</si>
  <si>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</si>
  <si>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</si>
  <si>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</si>
  <si>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</si>
  <si>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</si>
  <si>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</si>
  <si>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</si>
  <si>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</si>
  <si>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</si>
  <si>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</si>
  <si>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</si>
  <si>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</si>
  <si>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</si>
  <si>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</si>
  <si>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</si>
  <si>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</si>
  <si>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</si>
  <si>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</si>
  <si>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</si>
  <si>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</si>
  <si>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</si>
  <si>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</si>
  <si>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</si>
  <si>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</si>
  <si>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</si>
  <si>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</si>
  <si>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</si>
  <si>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</si>
  <si>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</si>
  <si>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</si>
  <si>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</si>
  <si>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</si>
  <si>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</si>
  <si>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</si>
  <si>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</si>
  <si>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</si>
  <si>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</si>
  <si>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</si>
  <si>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</si>
  <si>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</si>
  <si>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</si>
  <si>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</si>
  <si>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</si>
  <si>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</si>
  <si>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</si>
  <si>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</si>
  <si>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</si>
  <si>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</si>
  <si>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</si>
  <si>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</si>
  <si>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</si>
  <si>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</si>
  <si>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</si>
  <si>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</si>
  <si>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</si>
  <si>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</si>
  <si>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</si>
  <si>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</si>
  <si>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</si>
  <si>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</si>
  <si>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</si>
  <si>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</si>
  <si>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</si>
  <si>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</si>
  <si>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</si>
  <si>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</si>
  <si>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</si>
  <si>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</si>
  <si>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</si>
  <si>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</si>
  <si>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</si>
  <si>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</si>
  <si>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</si>
  <si>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</si>
  <si>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</si>
  <si>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</si>
  <si>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</si>
  <si>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</si>
  <si>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</si>
  <si>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</si>
  <si>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</si>
  <si>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</si>
  <si>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</si>
  <si>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</si>
  <si>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</si>
  <si>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</si>
  <si>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</si>
  <si>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</si>
  <si>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</si>
  <si>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</si>
  <si>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</si>
  <si>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</si>
  <si>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</si>
  <si>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</si>
  <si>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</si>
  <si>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</si>
  <si>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</si>
  <si>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</si>
  <si>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</si>
  <si>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</si>
  <si>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</si>
  <si>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</si>
  <si>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</si>
  <si>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</si>
  <si>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</si>
  <si>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</si>
  <si>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</si>
  <si>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</si>
  <si>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</si>
  <si>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</si>
  <si>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</si>
  <si>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</si>
  <si>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</si>
  <si>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</si>
  <si>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</si>
  <si>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</si>
  <si>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</si>
  <si>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</si>
  <si>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</si>
  <si>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</si>
  <si>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</si>
  <si>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</si>
  <si>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</si>
  <si>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</si>
  <si>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</si>
  <si>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</si>
  <si>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</si>
  <si>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</si>
  <si>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</si>
  <si>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</si>
  <si>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</si>
  <si>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</si>
  <si>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</si>
  <si>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</si>
  <si>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</si>
  <si>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</si>
  <si>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</si>
  <si>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</si>
  <si>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</si>
  <si>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</si>
  <si>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</si>
  <si>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</si>
  <si>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</si>
  <si>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</si>
  <si>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</si>
  <si>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</si>
  <si>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</si>
  <si>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</si>
  <si>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</si>
  <si>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</si>
  <si>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</si>
  <si>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</si>
  <si>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</si>
  <si>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</si>
  <si>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</si>
  <si>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</si>
  <si>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</si>
  <si>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</si>
  <si>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</si>
  <si>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</si>
  <si>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</si>
  <si>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</si>
  <si>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</si>
  <si>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</si>
  <si>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</si>
  <si>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</si>
  <si>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</si>
  <si>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</si>
  <si>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</si>
  <si>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</si>
  <si>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</si>
  <si>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</si>
  <si>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</si>
  <si>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</si>
  <si>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</si>
  <si>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</si>
  <si>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</si>
  <si>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</si>
  <si>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</si>
  <si>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</si>
  <si>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</si>
  <si>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</si>
  <si>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</si>
  <si>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</si>
  <si>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</si>
  <si>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</si>
  <si>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</si>
  <si>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</si>
  <si>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</si>
  <si>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</si>
  <si>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</si>
  <si>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</si>
  <si>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</si>
  <si>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</si>
  <si>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</si>
  <si>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</si>
  <si>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</si>
  <si>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</si>
  <si>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</si>
  <si>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</si>
  <si>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</si>
  <si>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</si>
  <si>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</si>
  <si>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</si>
  <si>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</si>
  <si>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</si>
  <si>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</si>
  <si>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</si>
  <si>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</si>
  <si>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</si>
  <si>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</si>
  <si>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</si>
  <si>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</si>
  <si>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</si>
  <si>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</si>
  <si>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</si>
  <si>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</si>
  <si>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</si>
  <si>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</si>
  <si>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</si>
  <si>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</si>
  <si>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</si>
  <si>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</si>
  <si>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</si>
  <si>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</si>
  <si>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</si>
  <si>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</si>
  <si>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</si>
  <si>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</si>
  <si>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</si>
  <si>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</si>
  <si>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</si>
  <si>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</si>
  <si>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</si>
  <si>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</si>
  <si>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</si>
  <si>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</si>
  <si>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</si>
  <si>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</si>
  <si>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</si>
  <si>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</si>
  <si>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</si>
  <si>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</si>
  <si>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</si>
  <si>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</si>
  <si>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</si>
  <si>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</si>
  <si>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</si>
  <si>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</si>
  <si>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</si>
  <si>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</si>
  <si>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</si>
  <si>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</si>
  <si>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</si>
  <si>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</si>
  <si>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</si>
  <si>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</si>
  <si>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</si>
  <si>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</si>
  <si>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</si>
  <si>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</si>
  <si>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</si>
  <si>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</si>
  <si>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</si>
  <si>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</si>
  <si>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</si>
  <si>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</si>
  <si>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</si>
  <si>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</si>
  <si>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</si>
  <si>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</si>
  <si>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</si>
  <si>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</si>
  <si>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</si>
  <si>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</si>
  <si>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</si>
  <si>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</si>
  <si>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</si>
  <si>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</si>
  <si>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</si>
  <si>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</si>
  <si>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</si>
  <si>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</si>
  <si>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</si>
  <si>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</si>
  <si>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</si>
  <si>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</si>
  <si>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</si>
  <si>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</si>
  <si>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</si>
  <si>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</si>
  <si>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</si>
  <si>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</si>
  <si>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</si>
  <si>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</si>
  <si>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</si>
  <si>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</si>
  <si>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</si>
  <si>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</si>
  <si>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</si>
  <si>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</si>
  <si>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</si>
  <si>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</si>
  <si>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</si>
  <si>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</si>
  <si>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</si>
  <si>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</si>
  <si>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</si>
  <si>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</si>
  <si>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</si>
  <si>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</si>
  <si>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</si>
  <si>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</si>
  <si>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</si>
  <si>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</si>
  <si>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</si>
  <si>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</si>
  <si>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</si>
  <si>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</si>
  <si>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</si>
  <si>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</si>
  <si>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</si>
  <si>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</si>
  <si>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</si>
  <si>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</si>
  <si>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</si>
  <si>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</si>
  <si>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</si>
  <si>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</si>
  <si>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</si>
  <si>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</si>
  <si>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</si>
  <si>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</si>
  <si>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</si>
  <si>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</si>
  <si>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</si>
  <si>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</si>
  <si>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</si>
  <si>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</si>
  <si>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</si>
  <si>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</si>
  <si>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</si>
  <si>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</si>
  <si>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</si>
  <si>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</si>
  <si>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</si>
  <si>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</si>
  <si>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</si>
  <si>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</si>
  <si>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</si>
  <si>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</si>
  <si>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</si>
  <si>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</si>
  <si>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</si>
  <si>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</si>
  <si>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</si>
  <si>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</si>
  <si>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</si>
  <si>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</si>
  <si>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</si>
  <si>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</si>
  <si>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</si>
  <si>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</si>
  <si>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</si>
  <si>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</si>
  <si>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</si>
  <si>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</si>
  <si>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</si>
  <si>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</si>
  <si>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</si>
  <si>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</si>
  <si>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</si>
  <si>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</si>
  <si>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</si>
  <si>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</si>
  <si>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</si>
  <si>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</si>
  <si>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</si>
  <si>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</si>
  <si>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</si>
  <si>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</si>
  <si>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</si>
  <si>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</si>
  <si>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</si>
  <si>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</si>
  <si>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</si>
  <si>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</si>
  <si>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</si>
  <si>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</si>
  <si>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</si>
  <si>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</si>
  <si>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</si>
  <si>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</si>
  <si>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</si>
  <si>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</si>
  <si>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</si>
  <si>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</si>
  <si>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</si>
  <si>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</si>
  <si>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</si>
  <si>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</si>
  <si>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</si>
  <si>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</si>
  <si>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</si>
  <si>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</si>
  <si>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</si>
  <si>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</si>
  <si>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</si>
  <si>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</si>
  <si>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</si>
  <si>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</si>
  <si>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</si>
  <si>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</si>
  <si>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</si>
  <si>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</si>
  <si>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</si>
  <si>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</si>
  <si>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</si>
  <si>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</si>
  <si>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</si>
  <si>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</si>
  <si>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</si>
  <si>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</si>
  <si>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</si>
  <si>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</si>
  <si>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</si>
  <si>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</si>
  <si>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</si>
  <si>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</si>
  <si>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</si>
  <si>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</si>
  <si>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</si>
  <si>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</si>
  <si>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</si>
  <si>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</si>
  <si>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</si>
  <si>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</si>
  <si>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</si>
  <si>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</si>
  <si>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</si>
  <si>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</si>
  <si>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</si>
  <si>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</si>
  <si>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</si>
  <si>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</si>
  <si>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</si>
  <si>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</si>
  <si>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</si>
  <si>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</si>
  <si>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</si>
  <si>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</si>
  <si>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</si>
  <si>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</si>
  <si>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</si>
  <si>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</si>
  <si>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</si>
  <si>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</si>
  <si>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</si>
  <si>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</si>
  <si>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</si>
  <si>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</si>
  <si>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</si>
  <si>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</si>
  <si>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</si>
  <si>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</si>
  <si>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</si>
  <si>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</si>
  <si>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</si>
  <si>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</si>
  <si>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</si>
  <si>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</si>
  <si>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</si>
  <si>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</si>
  <si>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</si>
  <si>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</si>
  <si>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</si>
  <si>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</si>
  <si>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</si>
  <si>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</si>
  <si>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</si>
  <si>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</si>
  <si>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</si>
  <si>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</si>
  <si>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</si>
  <si>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</si>
  <si>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</si>
  <si>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</si>
  <si>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</si>
  <si>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</si>
  <si>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</si>
  <si>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</si>
  <si>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</si>
  <si>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</si>
  <si>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</si>
  <si>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</si>
  <si>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</si>
  <si>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</si>
  <si>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</si>
  <si>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</si>
  <si>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</si>
  <si>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</si>
  <si>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</si>
  <si>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</si>
  <si>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</si>
  <si>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</si>
  <si>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</si>
  <si>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</si>
  <si>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</si>
  <si>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</si>
  <si>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</si>
  <si>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</si>
  <si>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</si>
  <si>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</si>
  <si>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</si>
  <si>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</si>
  <si>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</si>
  <si>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</si>
  <si>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</si>
  <si>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</si>
  <si>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</si>
  <si>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</si>
  <si>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</si>
  <si>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</si>
  <si>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</si>
  <si>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</si>
  <si>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</si>
  <si>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</si>
  <si>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</si>
  <si>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</si>
  <si>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</si>
  <si>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</si>
  <si>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</si>
  <si>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</si>
  <si>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</si>
  <si>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</si>
  <si>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</si>
  <si>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</si>
  <si>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</si>
  <si>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</si>
  <si>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</si>
  <si>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</si>
  <si>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</si>
  <si>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</si>
  <si>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</si>
  <si>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</si>
  <si>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</si>
  <si>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</si>
  <si>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</si>
  <si>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</si>
  <si>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</si>
  <si>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</si>
  <si>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</si>
  <si>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</si>
  <si>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</si>
  <si>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</si>
  <si>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</si>
  <si>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</si>
  <si>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</si>
  <si>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</si>
  <si>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</si>
  <si>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</si>
  <si>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</si>
  <si>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</si>
  <si>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</si>
  <si>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</si>
  <si>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</si>
  <si>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</si>
  <si>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</si>
  <si>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</si>
  <si>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</si>
  <si>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</si>
  <si>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</si>
  <si>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</si>
  <si>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</si>
  <si>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</si>
  <si>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</si>
  <si>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</si>
  <si>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</si>
  <si>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</si>
  <si>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</si>
  <si>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</si>
  <si>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</si>
  <si>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</si>
  <si>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</si>
  <si>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</si>
  <si>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</si>
  <si>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</si>
  <si>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</si>
  <si>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</si>
  <si>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</si>
  <si>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</si>
  <si>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</si>
  <si>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</si>
  <si>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</si>
  <si>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</si>
  <si>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</si>
  <si>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</si>
  <si>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</si>
  <si>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</si>
  <si>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</si>
  <si>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</si>
  <si>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</si>
  <si>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</si>
  <si>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</si>
  <si>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</si>
  <si>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</si>
  <si>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</si>
  <si>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</si>
  <si>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</si>
  <si>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</si>
  <si>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</si>
  <si>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</si>
  <si>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</si>
  <si>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</si>
  <si>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</si>
  <si>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</si>
  <si>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</si>
  <si>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</si>
  <si>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</si>
  <si>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</si>
  <si>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</si>
  <si>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</si>
  <si>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</si>
  <si>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</si>
  <si>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</si>
  <si>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</si>
  <si>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</si>
  <si>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</si>
  <si>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</si>
  <si>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</si>
  <si>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</si>
  <si>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</si>
  <si>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</si>
  <si>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</si>
  <si>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</si>
  <si>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</si>
  <si>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</si>
  <si>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</si>
  <si>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</si>
  <si>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</si>
  <si>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</si>
  <si>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</si>
  <si>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</si>
  <si>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</si>
  <si>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</si>
  <si>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</si>
  <si>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</si>
  <si>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</si>
  <si>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</si>
  <si>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</si>
  <si>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</si>
  <si>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</si>
  <si>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</si>
  <si>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</si>
  <si>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</si>
  <si>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</si>
  <si>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</si>
  <si>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</si>
  <si>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</si>
  <si>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</si>
  <si>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</si>
  <si>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</si>
  <si>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</si>
  <si>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</si>
  <si>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</si>
  <si>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</si>
  <si>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</si>
  <si>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</si>
  <si>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</si>
  <si>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</si>
  <si>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</si>
  <si>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</si>
  <si>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</si>
  <si>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</si>
  <si>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</si>
  <si>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</si>
  <si>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</si>
  <si>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</si>
  <si>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</si>
  <si>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</si>
  <si>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</si>
  <si>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</si>
  <si>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</si>
  <si>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</si>
  <si>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</si>
  <si>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</si>
  <si>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</si>
  <si>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</si>
  <si>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</si>
  <si>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</si>
  <si>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</si>
  <si>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</si>
  <si>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</si>
  <si>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</si>
  <si>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</si>
  <si>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</si>
  <si>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</si>
  <si>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</si>
  <si>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</si>
  <si>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</si>
  <si>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</si>
  <si>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</si>
  <si>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</si>
  <si>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</si>
  <si>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</si>
  <si>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</si>
  <si>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</si>
  <si>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</si>
  <si>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</si>
  <si>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</si>
  <si>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</si>
  <si>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</si>
  <si>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</si>
  <si>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</si>
  <si>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</si>
  <si>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</si>
  <si>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</si>
  <si>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</si>
  <si>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</si>
  <si>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</si>
  <si>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</si>
  <si>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</si>
  <si>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</si>
  <si>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</si>
  <si>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</si>
  <si>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</si>
  <si>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</si>
  <si>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</si>
  <si>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</si>
  <si>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</si>
  <si>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</si>
  <si>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</si>
  <si>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</si>
  <si>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</si>
  <si>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</si>
  <si>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</si>
  <si>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</si>
  <si>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</si>
  <si>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</si>
  <si>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</si>
  <si>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</si>
  <si>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</si>
  <si>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</si>
  <si>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</si>
  <si>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</si>
  <si>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</si>
  <si>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</si>
  <si>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</si>
  <si>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</si>
  <si>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</si>
  <si>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</si>
  <si>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</si>
  <si>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</si>
  <si>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</si>
  <si>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</si>
  <si>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</si>
  <si>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</si>
  <si>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</si>
  <si>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</si>
  <si>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</si>
  <si>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</si>
  <si>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</si>
  <si>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</si>
  <si>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</si>
  <si>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</si>
  <si>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</si>
  <si>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</si>
  <si>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</si>
  <si>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</si>
  <si>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</si>
  <si>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</si>
  <si>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</si>
  <si>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</si>
  <si>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</si>
  <si>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</si>
  <si>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</si>
  <si>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</si>
  <si>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</si>
  <si>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</si>
  <si>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</si>
  <si>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</si>
  <si>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</si>
  <si>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</si>
  <si>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</si>
  <si>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</si>
  <si>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</si>
  <si>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</si>
  <si>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</si>
  <si>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</si>
  <si>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</si>
  <si>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</si>
  <si>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</si>
  <si>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</si>
  <si>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</si>
  <si>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</si>
  <si>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</si>
  <si>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</si>
  <si>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</si>
  <si>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</si>
  <si>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</si>
  <si>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</si>
  <si>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</si>
  <si>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</si>
  <si>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</si>
  <si>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</si>
  <si>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</si>
  <si>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</si>
  <si>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</si>
  <si>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</si>
  <si>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</si>
  <si>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</si>
  <si>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</si>
  <si>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</si>
  <si>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</si>
  <si>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</si>
  <si>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</si>
  <si>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</si>
  <si>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</si>
  <si>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</si>
  <si>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</si>
  <si>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</si>
  <si>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</si>
  <si>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</si>
  <si>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</si>
  <si>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</si>
  <si>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</si>
  <si>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</si>
  <si>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</si>
  <si>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</si>
  <si>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</si>
  <si>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</si>
  <si>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</si>
  <si>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</si>
  <si>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</si>
  <si>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</si>
  <si>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</si>
  <si>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</si>
  <si>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</si>
  <si>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</si>
  <si>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</si>
  <si>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</si>
  <si>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</si>
  <si>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</si>
  <si>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</si>
  <si>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</si>
  <si>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</si>
  <si>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</si>
  <si>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</si>
  <si>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</si>
  <si>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</si>
  <si>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</si>
  <si>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</si>
  <si>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</si>
  <si>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</si>
  <si>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</si>
  <si>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</si>
  <si>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</si>
  <si>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</si>
  <si>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</si>
  <si>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</si>
  <si>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</si>
  <si>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</si>
  <si>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</si>
  <si>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</si>
  <si>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</si>
  <si>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</si>
  <si>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</si>
  <si>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</si>
  <si>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</si>
  <si>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</si>
  <si>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</si>
  <si>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</si>
  <si>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</si>
  <si>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</si>
  <si>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</si>
  <si>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</si>
  <si>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</si>
  <si>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</si>
  <si>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</si>
  <si>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</si>
  <si>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</si>
  <si>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</si>
  <si>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</si>
  <si>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</si>
  <si>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</si>
  <si>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</si>
  <si>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</si>
  <si>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</si>
  <si>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</si>
  <si>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</si>
  <si>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</si>
  <si>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</si>
  <si>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</si>
  <si>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</si>
  <si>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</si>
  <si>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</si>
  <si>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</si>
  <si>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</si>
  <si>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</si>
  <si>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</si>
  <si>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</si>
  <si>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</si>
  <si>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</si>
  <si>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</si>
  <si>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</si>
  <si>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</si>
  <si>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</si>
  <si>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</si>
  <si>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</si>
  <si>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</si>
  <si>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</si>
  <si>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</si>
  <si>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</si>
  <si>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</si>
  <si>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</si>
  <si>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</si>
  <si>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</si>
  <si>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</si>
  <si>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</si>
  <si>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</si>
  <si>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</si>
  <si>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</si>
  <si>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</si>
  <si>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</si>
  <si>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</si>
  <si>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</si>
  <si>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</si>
  <si>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</si>
  <si>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</si>
  <si>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</si>
  <si>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</si>
  <si>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</si>
  <si>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</si>
  <si>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</si>
  <si>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</si>
  <si>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</si>
  <si>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</si>
  <si>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</si>
  <si>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</si>
  <si>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</si>
  <si>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</si>
  <si>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</si>
  <si>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</si>
  <si>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</si>
  <si>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</si>
  <si>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</si>
  <si>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</si>
  <si>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</si>
  <si>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</si>
  <si>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</si>
  <si>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</si>
  <si>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</si>
  <si>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</si>
  <si>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</si>
  <si>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</si>
  <si>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</si>
  <si>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</si>
  <si>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</si>
  <si>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</si>
  <si>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</si>
  <si>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</si>
  <si>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</si>
  <si>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</si>
  <si>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</si>
  <si>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</si>
  <si>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</si>
  <si>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</si>
  <si>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</si>
  <si>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</si>
  <si>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</si>
  <si>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</si>
  <si>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</si>
  <si>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</si>
  <si>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</si>
  <si>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</si>
  <si>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</si>
  <si>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</si>
  <si>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</si>
  <si>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</si>
  <si>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</si>
  <si>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</si>
  <si>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</si>
  <si>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</si>
  <si>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</si>
  <si>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</si>
  <si>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</si>
  <si>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</si>
  <si>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</si>
  <si>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</si>
  <si>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</si>
  <si>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</si>
  <si>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</si>
  <si>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</si>
  <si>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</si>
  <si>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</si>
  <si>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</si>
  <si>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</si>
  <si>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</si>
  <si>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</si>
  <si>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</si>
  <si>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</si>
  <si>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</si>
  <si>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</si>
  <si>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</si>
  <si>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</si>
  <si>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</si>
  <si>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</si>
  <si>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</si>
  <si>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</si>
  <si>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</si>
  <si>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</si>
  <si>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</si>
  <si>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</si>
  <si>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</si>
  <si>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</si>
  <si>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</si>
  <si>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</si>
  <si>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</si>
  <si>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</si>
  <si>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</si>
  <si>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</si>
  <si>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</si>
  <si>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</si>
  <si>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</si>
  <si>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</si>
  <si>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</si>
  <si>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</si>
  <si>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</si>
  <si>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</si>
  <si>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</si>
  <si>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</si>
  <si>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</si>
  <si>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</si>
  <si>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</si>
  <si>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</si>
  <si>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</si>
  <si>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</si>
  <si>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</si>
  <si>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</si>
  <si>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</si>
  <si>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</si>
  <si>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</si>
  <si>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</si>
  <si>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</si>
  <si>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</si>
  <si>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</si>
  <si>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</si>
  <si>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</si>
  <si>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</si>
  <si>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</si>
  <si>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</si>
  <si>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</si>
  <si>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</si>
  <si>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</si>
  <si>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</si>
  <si>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</si>
  <si>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</si>
  <si>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</si>
  <si>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</si>
  <si>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</si>
  <si>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</si>
  <si>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</si>
  <si>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</si>
  <si>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</si>
  <si>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</si>
  <si>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</si>
  <si>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</si>
  <si>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</si>
  <si>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</si>
  <si>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</si>
  <si>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</si>
  <si>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</si>
  <si>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</si>
  <si>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</si>
  <si>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</si>
  <si>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</si>
  <si>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</si>
  <si>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</si>
  <si>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</si>
  <si>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</si>
  <si>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</si>
  <si>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</si>
  <si>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</si>
  <si>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</si>
  <si>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</si>
  <si>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</si>
  <si>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</si>
  <si>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</si>
  <si>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</si>
  <si>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</si>
  <si>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</si>
  <si>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</si>
  <si>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</si>
  <si>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</si>
  <si>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</si>
  <si>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</si>
  <si>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</si>
  <si>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</si>
  <si>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</si>
  <si>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</si>
  <si>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</si>
  <si>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</si>
  <si>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</si>
  <si>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</si>
  <si>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</si>
  <si>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</si>
  <si>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</si>
  <si>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</si>
  <si>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</si>
  <si>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</si>
  <si>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</si>
  <si>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</si>
  <si>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</si>
  <si>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</si>
  <si>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</si>
  <si>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</si>
  <si>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</si>
  <si>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</si>
  <si>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</si>
  <si>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</si>
  <si>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</si>
  <si>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</si>
  <si>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</si>
  <si>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</si>
  <si>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</si>
  <si>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</si>
  <si>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</si>
  <si>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</si>
  <si>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</si>
  <si>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</si>
  <si>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</si>
  <si>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</si>
  <si>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</si>
  <si>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</si>
  <si>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</si>
  <si>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</si>
  <si>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</si>
  <si>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</si>
  <si>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</si>
  <si>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</si>
  <si>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</si>
  <si>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</si>
  <si>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</si>
  <si>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</si>
  <si>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</si>
  <si>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</si>
  <si>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</si>
  <si>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</si>
  <si>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</si>
  <si>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</si>
  <si>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</si>
  <si>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</si>
  <si>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</si>
  <si>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</si>
  <si>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</si>
  <si>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</si>
  <si>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</si>
  <si>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</si>
  <si>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</si>
  <si>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</si>
  <si>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</si>
  <si>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</si>
  <si>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</si>
  <si>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</si>
  <si>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</si>
  <si>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</si>
  <si>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</si>
  <si>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</si>
  <si>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</si>
  <si>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</si>
  <si>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</si>
  <si>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</si>
  <si>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</si>
  <si>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</si>
  <si>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</si>
  <si>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</si>
  <si>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</si>
  <si>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</si>
  <si>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</si>
  <si>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</si>
  <si>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</si>
  <si>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</si>
  <si>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</si>
  <si>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</si>
  <si>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</si>
  <si>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</si>
  <si>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</si>
  <si>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</si>
  <si>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</si>
  <si>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</si>
  <si>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</si>
  <si>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</si>
  <si>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</si>
  <si>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</si>
  <si>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</si>
  <si>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</si>
  <si>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</si>
  <si>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</si>
  <si>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</si>
  <si>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</si>
  <si>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</si>
  <si>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</si>
  <si>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</si>
  <si>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</si>
  <si>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</si>
  <si>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</si>
  <si>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</si>
  <si>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</si>
  <si>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</si>
  <si>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</si>
  <si>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</si>
  <si>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</si>
  <si>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</si>
  <si>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</si>
  <si>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</si>
  <si>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</si>
  <si>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</si>
  <si>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</si>
  <si>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</si>
  <si>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</si>
  <si>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</si>
  <si>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</si>
  <si>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</si>
  <si>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</si>
  <si>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</si>
  <si>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</si>
  <si>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</si>
  <si>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</si>
  <si>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</si>
  <si>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</si>
  <si>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</si>
  <si>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</si>
  <si>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</si>
  <si>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</si>
  <si>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</si>
  <si>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</si>
  <si>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</si>
  <si>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</si>
  <si>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</si>
  <si>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</si>
  <si>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</si>
  <si>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</si>
  <si>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</si>
  <si>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</si>
  <si>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</si>
  <si>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</si>
  <si>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</si>
  <si>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</si>
  <si>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</si>
  <si>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</si>
  <si>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</si>
  <si>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</si>
  <si>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</si>
  <si>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</si>
  <si>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</si>
  <si>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</si>
  <si>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</si>
  <si>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</si>
  <si>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</si>
  <si>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</si>
  <si>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</si>
  <si>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</si>
  <si>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</si>
  <si>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</si>
  <si>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</si>
  <si>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</si>
  <si>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</si>
  <si>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</si>
  <si>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</si>
  <si>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</si>
  <si>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</si>
  <si>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</si>
  <si>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</si>
  <si>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</si>
  <si>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</si>
  <si>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</si>
  <si>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</si>
  <si>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</si>
  <si>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</si>
  <si>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</si>
  <si>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</si>
  <si>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</si>
  <si>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</si>
  <si>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</si>
  <si>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</si>
  <si>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</si>
  <si>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</si>
  <si>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</si>
  <si>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</si>
  <si>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</si>
  <si>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</si>
  <si>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</si>
  <si>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</si>
  <si>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</si>
  <si>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</si>
  <si>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</si>
  <si>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</si>
  <si>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</si>
  <si>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</si>
  <si>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</si>
  <si>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</si>
  <si>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</si>
  <si>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</si>
  <si>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</si>
  <si>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</si>
  <si>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</si>
  <si>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</si>
  <si>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</si>
  <si>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</si>
  <si>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</si>
  <si>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</si>
  <si>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</si>
  <si>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</si>
  <si>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</si>
  <si>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</si>
  <si>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</si>
  <si>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</si>
  <si>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</si>
  <si>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</si>
  <si>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</si>
  <si>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</si>
  <si>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</si>
  <si>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</si>
  <si>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</si>
  <si>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</si>
  <si>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</si>
  <si>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</si>
  <si>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</si>
  <si>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</si>
  <si>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</si>
  <si>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</si>
  <si>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</si>
  <si>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</si>
  <si>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</si>
  <si>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</si>
  <si>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</si>
  <si>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</si>
  <si>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</si>
  <si>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</si>
  <si>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</si>
  <si>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</si>
  <si>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</si>
  <si>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</si>
  <si>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</si>
  <si>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</si>
  <si>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</si>
  <si>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</si>
  <si>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</si>
  <si>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</si>
  <si>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</si>
  <si>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</si>
  <si>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</si>
  <si>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</si>
  <si>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</si>
  <si>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</si>
  <si>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</si>
  <si>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</si>
  <si>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</si>
  <si>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</si>
  <si>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</si>
  <si>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</si>
  <si>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</si>
  <si>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</si>
  <si>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</si>
  <si>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</si>
  <si>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</si>
  <si>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</si>
  <si>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</si>
  <si>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</si>
  <si>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</si>
  <si>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</si>
  <si>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</si>
  <si>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</si>
  <si>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</si>
  <si>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</si>
  <si>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</si>
  <si>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</si>
  <si>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</si>
  <si>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</si>
  <si>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</si>
  <si>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</si>
  <si>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</si>
  <si>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</si>
  <si>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</si>
  <si>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</si>
  <si>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</si>
  <si>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</si>
  <si>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</si>
  <si>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</si>
  <si>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</si>
  <si>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</si>
  <si>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</si>
  <si>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</si>
  <si>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</si>
  <si>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</si>
  <si>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</si>
  <si>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</si>
  <si>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</si>
  <si>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</si>
  <si>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</si>
  <si>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</si>
  <si>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</si>
  <si>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</si>
  <si>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</si>
  <si>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</si>
  <si>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</si>
  <si>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</si>
  <si>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</si>
  <si>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</si>
  <si>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</si>
  <si>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</si>
  <si>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</si>
  <si>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</si>
  <si>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</si>
  <si>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</si>
  <si>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</si>
  <si>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</si>
  <si>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</si>
  <si>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</si>
  <si>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</si>
  <si>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</si>
  <si>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</si>
  <si>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</si>
  <si>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</si>
  <si>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</si>
  <si>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</si>
  <si>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</si>
  <si>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</si>
  <si>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</si>
  <si>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</si>
  <si>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</si>
  <si>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</si>
  <si>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</si>
  <si>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</si>
  <si>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</si>
  <si>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</si>
  <si>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</si>
  <si>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</si>
  <si>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</si>
  <si>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</si>
  <si>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</si>
  <si>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</si>
  <si>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</si>
  <si>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</si>
  <si>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</si>
  <si>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</si>
  <si>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</si>
  <si>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</si>
  <si>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</si>
  <si>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</si>
  <si>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</si>
  <si>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</si>
  <si>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</si>
  <si>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</si>
  <si>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</si>
  <si>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</si>
  <si>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</si>
  <si>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</si>
  <si>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</si>
  <si>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</si>
  <si>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</si>
  <si>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</si>
  <si>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</si>
  <si>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</si>
  <si>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</si>
  <si>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</si>
  <si>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</si>
  <si>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</si>
  <si>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</si>
  <si>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</si>
  <si>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</si>
  <si>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</si>
  <si>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</si>
  <si>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</si>
  <si>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</si>
  <si>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</si>
  <si>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</si>
  <si>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</si>
  <si>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</si>
  <si>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</si>
  <si>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</si>
  <si>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</si>
  <si>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</si>
  <si>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</si>
  <si>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</si>
  <si>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</si>
  <si>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</si>
  <si>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</si>
  <si>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</si>
  <si>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</si>
  <si>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</si>
  <si>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</si>
  <si>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</si>
  <si>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</si>
  <si>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</si>
  <si>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</si>
  <si>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</si>
  <si>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</si>
  <si>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</si>
  <si>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</si>
  <si>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</si>
  <si>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</si>
  <si>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</si>
  <si>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</si>
  <si>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</si>
  <si>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</si>
  <si>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</si>
  <si>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</si>
  <si>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</si>
  <si>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</si>
  <si>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</si>
  <si>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</si>
  <si>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</si>
  <si>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</si>
  <si>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</si>
  <si>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</si>
  <si>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</si>
  <si>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</si>
  <si>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</si>
  <si>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</si>
  <si>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</si>
  <si>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</si>
  <si>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</si>
  <si>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</si>
  <si>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</si>
  <si>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</si>
  <si>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</si>
  <si>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</si>
  <si>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</si>
  <si>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</si>
  <si>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</si>
  <si>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</si>
  <si>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</si>
  <si>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</si>
  <si>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</si>
  <si>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</si>
  <si>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</si>
  <si>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</si>
  <si>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</si>
  <si>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</si>
  <si>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</si>
  <si>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</si>
  <si>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</si>
  <si>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</si>
  <si>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</si>
  <si>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</si>
  <si>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</si>
  <si>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</si>
  <si>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</si>
  <si>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</si>
  <si>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</si>
  <si>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</si>
  <si>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</si>
  <si>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</si>
  <si>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</si>
  <si>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</si>
  <si>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</si>
  <si>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</si>
  <si>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</si>
  <si>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</si>
  <si>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</si>
  <si>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</si>
  <si>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</si>
  <si>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</si>
  <si>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</si>
  <si>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</si>
  <si>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</si>
  <si>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</si>
  <si>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</si>
  <si>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</si>
  <si>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</si>
  <si>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</si>
  <si>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</si>
  <si>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</si>
  <si>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</si>
  <si>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</si>
  <si>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</si>
  <si>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</si>
  <si>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</si>
  <si>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</si>
  <si>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</si>
  <si>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</si>
  <si>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</si>
  <si>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</si>
  <si>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</si>
  <si>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</si>
  <si>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</si>
  <si>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</si>
  <si>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</si>
  <si>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</si>
  <si>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</si>
  <si>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</si>
  <si>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</si>
  <si>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</si>
  <si>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</si>
  <si>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</si>
  <si>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</si>
  <si>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</si>
  <si>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</si>
  <si>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</si>
  <si>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</si>
  <si>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</si>
  <si>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</si>
  <si>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</si>
  <si>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</si>
  <si>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</si>
  <si>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</si>
  <si>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</si>
  <si>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</si>
  <si>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</si>
  <si>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</si>
  <si>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</si>
  <si>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</si>
  <si>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</si>
  <si>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</si>
  <si>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</si>
  <si>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</si>
  <si>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</si>
  <si>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</si>
  <si>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</si>
  <si>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</si>
  <si>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</si>
  <si>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</si>
  <si>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</si>
  <si>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</si>
  <si>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</si>
  <si>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</si>
  <si>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</si>
  <si>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</si>
  <si>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</si>
  <si>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</si>
  <si>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</si>
  <si>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</si>
  <si>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</si>
  <si>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</si>
  <si>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</si>
  <si>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</si>
  <si>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</si>
  <si>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</si>
  <si>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</si>
  <si>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</si>
  <si>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</si>
  <si>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</si>
  <si>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</si>
  <si>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</si>
  <si>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</si>
  <si>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</si>
  <si>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</si>
  <si>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</si>
  <si>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</si>
  <si>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</si>
  <si>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</si>
  <si>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</si>
  <si>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</si>
  <si>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</si>
  <si>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</si>
  <si>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</si>
  <si>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</si>
  <si>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</si>
  <si>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</si>
  <si>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</si>
  <si>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</si>
  <si>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</si>
  <si>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</si>
  <si>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</si>
  <si>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</si>
  <si>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</si>
  <si>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</si>
  <si>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</si>
  <si>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</si>
  <si>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</si>
  <si>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</si>
  <si>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</si>
  <si>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</si>
  <si>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</si>
  <si>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</si>
  <si>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</si>
  <si>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</si>
  <si>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</si>
  <si>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</si>
  <si>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</si>
  <si>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</si>
  <si>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</si>
  <si>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</si>
  <si>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</si>
  <si>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</si>
  <si>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</si>
  <si>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</si>
  <si>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</si>
  <si>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</si>
  <si>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</si>
  <si>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</si>
  <si>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</si>
  <si>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</si>
  <si>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</si>
  <si>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</si>
  <si>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</si>
  <si>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</si>
  <si>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</si>
  <si>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</si>
  <si>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</si>
  <si>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</si>
  <si>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</si>
  <si>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</si>
  <si>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</si>
  <si>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</si>
  <si>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</si>
  <si>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</si>
  <si>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</si>
  <si>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</si>
  <si>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</si>
  <si>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</si>
  <si>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</si>
  <si>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</si>
  <si>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</si>
  <si>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</si>
  <si>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</si>
  <si>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</si>
  <si>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</si>
  <si>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</si>
  <si>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</si>
  <si>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</si>
  <si>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</si>
  <si>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</si>
  <si>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</si>
  <si>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</si>
  <si>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</si>
  <si>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</si>
  <si>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</si>
  <si>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</si>
  <si>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</si>
  <si>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</si>
  <si>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</si>
  <si>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</si>
  <si>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</si>
  <si>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</si>
  <si>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</si>
  <si>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</si>
  <si>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</si>
  <si>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</si>
  <si>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</si>
  <si>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</si>
  <si>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</si>
  <si>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</si>
  <si>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</si>
  <si>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</si>
  <si>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</si>
  <si>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</si>
  <si>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</si>
  <si>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</si>
  <si>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</si>
  <si>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</si>
  <si>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</si>
  <si>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</si>
  <si>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</si>
  <si>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</si>
  <si>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</si>
  <si>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</si>
  <si>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</si>
  <si>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</si>
  <si>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</si>
  <si>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</si>
  <si>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</si>
  <si>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</si>
  <si>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</si>
  <si>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</si>
  <si>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</si>
  <si>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</si>
  <si>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</si>
  <si>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</si>
  <si>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</si>
  <si>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</si>
  <si>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</si>
  <si>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</si>
  <si>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</si>
  <si>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</si>
  <si>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</si>
  <si>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</si>
  <si>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</si>
  <si>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</si>
  <si>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</si>
  <si>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</si>
  <si>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</si>
  <si>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</si>
  <si>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</si>
  <si>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</si>
  <si>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</si>
  <si>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</si>
  <si>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</si>
  <si>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</si>
  <si>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</si>
  <si>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</si>
  <si>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</si>
  <si>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</si>
  <si>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</si>
  <si>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</si>
  <si>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</si>
  <si>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</si>
  <si>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</si>
  <si>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</si>
  <si>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</si>
  <si>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</si>
  <si>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</si>
  <si>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</si>
  <si>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</si>
  <si>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</si>
  <si>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</si>
  <si>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</si>
  <si>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</si>
  <si>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</si>
  <si>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</si>
  <si>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</si>
  <si>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</si>
  <si>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</si>
  <si>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</si>
  <si>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</si>
  <si>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</si>
  <si>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</si>
  <si>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</si>
  <si>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</si>
  <si>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</si>
  <si>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</si>
  <si>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</si>
  <si>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</si>
  <si>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</si>
  <si>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</si>
  <si>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</si>
  <si>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</si>
  <si>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</si>
  <si>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</si>
  <si>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</si>
  <si>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</si>
  <si>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</si>
  <si>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</si>
  <si>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</si>
  <si>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</si>
  <si>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</si>
  <si>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</si>
  <si>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</si>
  <si>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</si>
  <si>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</si>
  <si>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</si>
  <si>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</si>
  <si>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</si>
  <si>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</si>
  <si>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</si>
  <si>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</si>
  <si>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</si>
  <si>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</si>
  <si>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</si>
  <si>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</si>
  <si>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</si>
  <si>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</si>
  <si>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</si>
  <si>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</si>
  <si>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</si>
  <si>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</si>
  <si>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</si>
  <si>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</si>
  <si>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</si>
  <si>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</si>
  <si>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</si>
  <si>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</si>
  <si>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</si>
  <si>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</si>
  <si>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</si>
  <si>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</si>
  <si>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</si>
  <si>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</si>
  <si>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</si>
  <si>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</si>
  <si>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</si>
  <si>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</si>
  <si>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</si>
  <si>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</si>
  <si>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</si>
  <si>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</si>
  <si>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</si>
  <si>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</si>
  <si>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</si>
  <si>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</si>
  <si>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</si>
  <si>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</si>
  <si>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</si>
  <si>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</si>
  <si>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</si>
  <si>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</si>
  <si>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</si>
  <si>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</si>
  <si>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</si>
  <si>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</si>
  <si>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</si>
  <si>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</si>
  <si>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</si>
  <si>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</si>
  <si>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</si>
  <si>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</si>
  <si>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</si>
  <si>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</si>
  <si>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</si>
  <si>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</si>
  <si>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</si>
  <si>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</si>
  <si>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</si>
  <si>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</si>
  <si>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</si>
  <si>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</si>
  <si>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</si>
  <si>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</si>
  <si>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</si>
  <si>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</si>
  <si>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</si>
  <si>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</si>
  <si>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</si>
  <si>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</si>
  <si>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</si>
  <si>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</si>
  <si>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</si>
  <si>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</si>
  <si>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</si>
  <si>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</si>
  <si>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</si>
  <si>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</si>
  <si>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</si>
  <si>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</si>
  <si>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</si>
  <si>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</si>
  <si>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</si>
  <si>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</si>
  <si>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</si>
  <si>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</si>
  <si>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</si>
  <si>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</si>
  <si>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</si>
  <si>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</si>
  <si>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</si>
  <si>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</si>
  <si>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</si>
  <si>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</si>
  <si>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</si>
  <si>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</si>
  <si>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</si>
  <si>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</si>
  <si>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</si>
  <si>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</si>
  <si>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</si>
  <si>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</si>
  <si>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</si>
  <si>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</si>
  <si>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</si>
  <si>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</si>
  <si>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</si>
  <si>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</si>
  <si>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</si>
  <si>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</si>
  <si>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</si>
  <si>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</si>
  <si>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</si>
  <si>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</si>
  <si>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</si>
  <si>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</si>
  <si>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</si>
  <si>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</si>
  <si>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</si>
  <si>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</si>
  <si>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</si>
  <si>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</si>
  <si>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</si>
  <si>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</si>
  <si>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</si>
  <si>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</si>
  <si>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</si>
  <si>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</si>
  <si>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</si>
  <si>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</si>
  <si>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</si>
  <si>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</si>
  <si>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</si>
  <si>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</si>
  <si>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</si>
  <si>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</si>
  <si>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</si>
  <si>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</si>
  <si>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</si>
  <si>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</si>
  <si>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</si>
  <si>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</si>
  <si>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</si>
  <si>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</si>
  <si>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</si>
  <si>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</si>
  <si>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</si>
  <si>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</si>
  <si>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</si>
  <si>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</si>
  <si>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</si>
  <si>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</si>
  <si>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</si>
  <si>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</si>
  <si>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</si>
  <si>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</si>
  <si>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</si>
  <si>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</si>
  <si>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</si>
  <si>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</si>
  <si>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</si>
  <si>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</si>
  <si>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</si>
  <si>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</si>
  <si>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</si>
  <si>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</si>
  <si>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</si>
  <si>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</si>
  <si>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</si>
  <si>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</si>
  <si>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</si>
  <si>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</si>
  <si>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</si>
  <si>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</si>
  <si>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</si>
  <si>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</si>
  <si>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</si>
  <si>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</si>
  <si>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</si>
  <si>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</si>
  <si>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</si>
  <si>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</si>
  <si>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</si>
  <si>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</si>
  <si>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</si>
  <si>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</si>
  <si>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</si>
  <si>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</si>
  <si>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</si>
  <si>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</si>
  <si>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</si>
  <si>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</si>
  <si>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</si>
  <si>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</si>
  <si>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</si>
  <si>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</si>
  <si>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</si>
  <si>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</si>
  <si>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</si>
  <si>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</si>
  <si>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</si>
  <si>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</si>
  <si>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</si>
  <si>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</si>
  <si>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</si>
  <si>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</si>
  <si>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</si>
  <si>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</si>
  <si>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</si>
  <si>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</si>
  <si>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</si>
  <si>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</si>
  <si>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</si>
  <si>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</si>
  <si>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</si>
  <si>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</si>
  <si>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</si>
  <si>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</si>
  <si>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</si>
  <si>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</si>
  <si>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</si>
  <si>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</si>
  <si>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</si>
  <si>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</si>
  <si>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</si>
  <si>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</si>
  <si>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</si>
  <si>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</si>
  <si>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</si>
  <si>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</si>
  <si>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</si>
  <si>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</si>
  <si>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</si>
  <si>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</si>
  <si>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</si>
  <si>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</si>
  <si>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</si>
  <si>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</si>
  <si>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</si>
  <si>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</si>
  <si>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</si>
  <si>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</si>
  <si>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</si>
  <si>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</si>
  <si>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</si>
  <si>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</si>
  <si>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</si>
  <si>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</si>
  <si>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</si>
  <si>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</si>
  <si>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</si>
  <si>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</si>
  <si>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</si>
  <si>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</si>
  <si>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</si>
  <si>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</si>
  <si>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</si>
  <si>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</si>
  <si>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</si>
  <si>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</si>
  <si>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</si>
  <si>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</si>
  <si>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</si>
  <si>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</si>
  <si>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</si>
  <si>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</si>
  <si>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</si>
  <si>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</si>
  <si>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</si>
  <si>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</si>
  <si>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</si>
  <si>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</si>
  <si>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</si>
  <si>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</si>
  <si>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</si>
  <si>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</si>
  <si>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</si>
  <si>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</si>
  <si>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</si>
  <si>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</si>
  <si>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</si>
  <si>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</si>
  <si>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</si>
  <si>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</si>
  <si>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</si>
  <si>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</si>
  <si>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</si>
  <si>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</si>
  <si>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</si>
  <si>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</si>
  <si>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</si>
  <si>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</si>
  <si>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</si>
  <si>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</si>
  <si>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</si>
  <si>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</si>
  <si>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</si>
  <si>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</si>
  <si>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</si>
  <si>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</si>
  <si>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</si>
  <si>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</si>
  <si>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</si>
  <si>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</si>
  <si>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</si>
  <si>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</si>
  <si>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</si>
  <si>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</si>
  <si>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</si>
  <si>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</si>
  <si>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</si>
  <si>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</si>
  <si>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</si>
  <si>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</si>
  <si>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</si>
  <si>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</si>
  <si>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</si>
  <si>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</si>
  <si>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</si>
  <si>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</si>
  <si>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</si>
  <si>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</si>
  <si>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</si>
  <si>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</si>
  <si>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</si>
  <si>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</si>
  <si>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</si>
  <si>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</si>
  <si>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</si>
  <si>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</si>
  <si>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</si>
  <si>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</si>
  <si>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</si>
  <si>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</si>
  <si>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</si>
  <si>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</si>
  <si>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</si>
  <si>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</si>
  <si>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</si>
  <si>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</si>
  <si>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</si>
  <si>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</si>
  <si>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</si>
  <si>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</si>
  <si>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</si>
  <si>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</si>
  <si>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</si>
  <si>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</si>
  <si>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</si>
  <si>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</si>
  <si>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</si>
  <si>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</si>
  <si>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</si>
  <si>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</si>
  <si>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</si>
  <si>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</si>
  <si>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</si>
  <si>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</si>
  <si>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</si>
  <si>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</si>
  <si>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</si>
  <si>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</si>
  <si>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</si>
  <si>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</si>
  <si>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</si>
  <si>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</si>
  <si>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</si>
  <si>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</si>
  <si>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</si>
  <si>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</si>
  <si>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</si>
  <si>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</si>
  <si>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</si>
  <si>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</si>
  <si>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</si>
  <si>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</si>
  <si>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</si>
  <si>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</si>
  <si>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</si>
  <si>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</si>
  <si>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</si>
  <si>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</si>
  <si>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</si>
  <si>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</si>
  <si>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</si>
  <si>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</si>
  <si>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</si>
  <si>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</si>
  <si>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</si>
  <si>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</si>
  <si>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</si>
  <si>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</si>
  <si>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</si>
  <si>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</si>
  <si>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</si>
  <si>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</si>
  <si>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</si>
  <si>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</si>
  <si>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</si>
  <si>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</si>
  <si>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</si>
  <si>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</si>
  <si>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</si>
  <si>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</si>
  <si>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</si>
  <si>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</si>
  <si>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</si>
  <si>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</si>
  <si>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</si>
  <si>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</si>
  <si>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</si>
  <si>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</si>
  <si>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</si>
  <si>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</si>
  <si>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</si>
  <si>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</si>
  <si>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</si>
  <si>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</si>
  <si>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</si>
  <si>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</si>
  <si>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</si>
  <si>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</si>
  <si>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</si>
  <si>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</si>
  <si>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</si>
  <si>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</si>
  <si>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</si>
  <si>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</si>
  <si>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</si>
  <si>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</si>
  <si>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</si>
  <si>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</si>
  <si>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</si>
  <si>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</si>
  <si>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</si>
  <si>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</si>
  <si>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</si>
  <si>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</si>
  <si>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</si>
  <si>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</si>
  <si>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</si>
  <si>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</si>
  <si>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</si>
  <si>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</si>
  <si>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</si>
  <si>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</si>
  <si>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</si>
  <si>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</si>
  <si>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</si>
  <si>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</si>
  <si>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</si>
  <si>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</si>
  <si>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</si>
  <si>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</si>
  <si>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</si>
  <si>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</si>
  <si>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</si>
  <si>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</si>
  <si>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</si>
  <si>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</si>
  <si>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</si>
  <si>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</si>
  <si>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</si>
  <si>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</si>
  <si>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</si>
  <si>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</si>
  <si>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</si>
  <si>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</si>
  <si>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</si>
  <si>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</si>
  <si>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</si>
  <si>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</si>
  <si>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</si>
  <si>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</si>
  <si>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</si>
  <si>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</si>
  <si>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</si>
  <si>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</si>
  <si>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</si>
  <si>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</si>
  <si>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</si>
  <si>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</si>
  <si>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</si>
  <si>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</si>
  <si>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</si>
  <si>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</si>
  <si>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</si>
  <si>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</si>
  <si>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</si>
  <si>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</si>
  <si>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</si>
  <si>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</si>
  <si>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</si>
  <si>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</si>
  <si>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</si>
  <si>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</si>
  <si>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</si>
  <si>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</si>
  <si>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</si>
  <si>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</si>
  <si>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</si>
  <si>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</si>
  <si>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</si>
  <si>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</si>
  <si>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</si>
  <si>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</si>
  <si>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</si>
  <si>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</si>
  <si>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</si>
  <si>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</si>
  <si>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</si>
  <si>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</si>
  <si>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</si>
  <si>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</si>
  <si>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</si>
  <si>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</si>
  <si>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</si>
  <si>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</si>
  <si>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</si>
  <si>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</si>
  <si>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</si>
  <si>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</si>
  <si>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</si>
  <si>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</si>
  <si>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</si>
  <si>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</si>
  <si>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</si>
  <si>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</si>
  <si>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</si>
  <si>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</si>
  <si>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</si>
  <si>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</si>
  <si>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</si>
  <si>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</si>
  <si>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</si>
  <si>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</si>
  <si>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</si>
  <si>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</si>
  <si>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</si>
  <si>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</si>
  <si>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</si>
  <si>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</si>
  <si>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</si>
  <si>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</si>
  <si>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</si>
  <si>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</si>
  <si>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</si>
  <si>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</si>
  <si>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</si>
  <si>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</si>
  <si>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</si>
  <si>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</si>
  <si>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</si>
  <si>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</si>
  <si>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</si>
  <si>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</si>
  <si>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</si>
  <si>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</si>
  <si>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</si>
  <si>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</si>
  <si>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</si>
  <si>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</si>
  <si>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</si>
  <si>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</si>
  <si>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</si>
  <si>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</si>
  <si>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</si>
  <si>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</si>
  <si>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</si>
  <si>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</si>
  <si>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</si>
  <si>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</si>
  <si>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</si>
  <si>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</si>
  <si>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</si>
  <si>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</si>
  <si>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</si>
  <si>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</si>
  <si>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</si>
  <si>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</si>
  <si>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</si>
  <si>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</si>
  <si>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</si>
  <si>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</si>
  <si>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</si>
  <si>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</si>
  <si>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</si>
  <si>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</si>
  <si>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</si>
  <si>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</si>
  <si>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</si>
  <si>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</si>
  <si>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</si>
  <si>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</si>
  <si>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</si>
  <si>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</si>
  <si>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</si>
  <si>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</si>
  <si>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</si>
  <si>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</si>
  <si>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335837692</t>
  </si>
  <si>
    <t>Closed</t>
  </si>
  <si>
    <t>335838128</t>
  </si>
  <si>
    <t>Gaveta de Rechazo Llena</t>
  </si>
  <si>
    <t>Gaveta de Deposito  Llena</t>
  </si>
  <si>
    <t>335838981</t>
  </si>
  <si>
    <t>335839097</t>
  </si>
  <si>
    <t xml:space="preserve">Gil Carrera, Santiago </t>
  </si>
  <si>
    <t>335839371</t>
  </si>
  <si>
    <t>335839347</t>
  </si>
  <si>
    <t>335839280</t>
  </si>
  <si>
    <t>335839250</t>
  </si>
  <si>
    <t>335839243</t>
  </si>
  <si>
    <t>DISPENSAFEN</t>
  </si>
  <si>
    <t>Abastecido</t>
  </si>
  <si>
    <t>CLOSED</t>
  </si>
  <si>
    <t>Solucionado</t>
  </si>
  <si>
    <t>335839576</t>
  </si>
  <si>
    <t>335839520</t>
  </si>
  <si>
    <t>335839484</t>
  </si>
  <si>
    <t>335839763</t>
  </si>
  <si>
    <t>335839761</t>
  </si>
  <si>
    <t>335839756</t>
  </si>
  <si>
    <t>335839750</t>
  </si>
  <si>
    <t>335839742</t>
  </si>
  <si>
    <t>335839726</t>
  </si>
  <si>
    <t>335839715</t>
  </si>
  <si>
    <t>335839698</t>
  </si>
  <si>
    <t>335839684</t>
  </si>
  <si>
    <t>335839682</t>
  </si>
  <si>
    <t>335839677</t>
  </si>
  <si>
    <t>335839675</t>
  </si>
  <si>
    <t>335839671</t>
  </si>
  <si>
    <t>335839655</t>
  </si>
  <si>
    <t>335839650</t>
  </si>
  <si>
    <t>335839649</t>
  </si>
  <si>
    <t>335839627</t>
  </si>
  <si>
    <t>DSPENSADOR</t>
  </si>
  <si>
    <t>335839831</t>
  </si>
  <si>
    <t>335839820</t>
  </si>
  <si>
    <t>335839816</t>
  </si>
  <si>
    <t>335839813</t>
  </si>
  <si>
    <t>335839808</t>
  </si>
  <si>
    <t>335839806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</si>
  <si>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</si>
  <si>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</si>
  <si>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</si>
  <si>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</si>
  <si>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</si>
  <si>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</si>
  <si>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</si>
  <si>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</si>
  <si>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</si>
  <si>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</si>
  <si>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</si>
  <si>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</si>
  <si>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</si>
  <si>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</si>
  <si>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</si>
  <si>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</si>
  <si>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</si>
  <si>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</si>
  <si>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</si>
  <si>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</si>
  <si>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</si>
  <si>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</si>
  <si>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</si>
  <si>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</si>
  <si>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</si>
  <si>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</si>
  <si>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</si>
  <si>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</si>
  <si>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</si>
  <si>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</si>
  <si>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</si>
  <si>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</si>
  <si>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</si>
  <si>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</si>
  <si>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</si>
  <si>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</si>
  <si>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</si>
  <si>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</si>
  <si>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</si>
  <si>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</si>
  <si>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</si>
  <si>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</si>
  <si>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 DE DEPOSITO LLENO</t>
  </si>
  <si>
    <t>335840044</t>
  </si>
  <si>
    <t>335840045</t>
  </si>
  <si>
    <t>335840052</t>
  </si>
  <si>
    <t>335840053</t>
  </si>
  <si>
    <t>335840055</t>
  </si>
  <si>
    <t>335840057</t>
  </si>
  <si>
    <t>335840062</t>
  </si>
  <si>
    <t>335840067</t>
  </si>
  <si>
    <t>01 Abril de 2021</t>
  </si>
  <si>
    <t>335840090</t>
  </si>
  <si>
    <t>335840088</t>
  </si>
  <si>
    <t>335840087</t>
  </si>
  <si>
    <t>335840086</t>
  </si>
  <si>
    <t>335840085</t>
  </si>
  <si>
    <t>335840084</t>
  </si>
  <si>
    <t>335840083</t>
  </si>
  <si>
    <t>335840082</t>
  </si>
  <si>
    <t>335840081</t>
  </si>
  <si>
    <t>335840080</t>
  </si>
  <si>
    <t>335840079</t>
  </si>
  <si>
    <t>335840078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</si>
</sst>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3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4"/>
      <tableStyleElement type="headerRow" dxfId="383"/>
      <tableStyleElement type="totalRow" dxfId="382"/>
      <tableStyleElement type="firstColumn" dxfId="381"/>
      <tableStyleElement type="lastColumn" dxfId="380"/>
      <tableStyleElement type="firstRowStripe" dxfId="379"/>
      <tableStyleElement type="firstColumnStripe" dxfId="3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05"/>
  <sheetViews>
    <sheetView tabSelected="1" zoomScale="80" zoomScaleNormal="80" workbookViewId="0">
      <pane ySplit="4" topLeftCell="A5" activePane="bottomLeft" state="frozen"/>
      <selection pane="bottomLeft" activeCell="G12" sqref="G12"/>
    </sheetView>
  </sheetViews>
  <sheetFormatPr baseColWidth="10" defaultColWidth="20.5703125" defaultRowHeight="15" x14ac:dyDescent="0.25"/>
  <cols>
    <col min="1" max="1" width="25.28515625" style="93" bestFit="1" customWidth="1"/>
    <col min="2" max="2" width="19.5703125" style="88" bestFit="1" customWidth="1"/>
    <col min="3" max="3" width="15.7109375" style="47" bestFit="1" customWidth="1"/>
    <col min="4" max="4" width="27.28515625" style="93" bestFit="1" customWidth="1"/>
    <col min="5" max="5" width="11.85546875" style="87" bestFit="1" customWidth="1"/>
    <col min="6" max="6" width="11.140625" style="48" bestFit="1" customWidth="1"/>
    <col min="7" max="7" width="51" style="48" bestFit="1" customWidth="1"/>
    <col min="8" max="11" width="6.42578125" style="48" bestFit="1" customWidth="1"/>
    <col min="12" max="12" width="48.140625" style="48" bestFit="1" customWidth="1"/>
    <col min="13" max="13" width="18.7109375" style="93" bestFit="1" customWidth="1"/>
    <col min="14" max="14" width="17.140625" style="93" bestFit="1" customWidth="1"/>
    <col min="15" max="15" width="39.85546875" style="93" bestFit="1" customWidth="1"/>
    <col min="16" max="16" width="16" style="109" bestFit="1" customWidth="1"/>
    <col min="17" max="17" width="48.140625" style="80" bestFit="1" customWidth="1"/>
    <col min="18" max="16384" width="20.5703125" style="45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2617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5" customFormat="1" ht="18" x14ac:dyDescent="0.25">
      <c r="A5" s="112" t="str">
        <f>VLOOKUP(E5,'LISTADO ATM'!$A$2:$C$901,3,0)</f>
        <v>DISTRITO NACIONAL</v>
      </c>
      <c r="B5" s="126">
        <v>335833944</v>
      </c>
      <c r="C5" s="118">
        <v>44280.514849537038</v>
      </c>
      <c r="D5" s="112" t="s">
        <v>2189</v>
      </c>
      <c r="E5" s="130">
        <v>147</v>
      </c>
      <c r="F5" s="133" t="str">
        <f>VLOOKUP(E5,VIP!$A$2:$O12245,2,0)</f>
        <v>DRBR147</v>
      </c>
      <c r="G5" s="133" t="str">
        <f>VLOOKUP(E5,'LISTADO ATM'!$A$2:$B$900,2,0)</f>
        <v xml:space="preserve">ATM Kiosco Megacentro I </v>
      </c>
      <c r="H5" s="133" t="str">
        <f>VLOOKUP(E5,VIP!$A$2:$O17166,7,FALSE)</f>
        <v>Si</v>
      </c>
      <c r="I5" s="133" t="str">
        <f>VLOOKUP(E5,VIP!$A$2:$O9131,8,FALSE)</f>
        <v>Si</v>
      </c>
      <c r="J5" s="133" t="str">
        <f>VLOOKUP(E5,VIP!$A$2:$O9081,8,FALSE)</f>
        <v>Si</v>
      </c>
      <c r="K5" s="133" t="str">
        <f>VLOOKUP(E5,VIP!$A$2:$O12655,6,0)</f>
        <v>NO</v>
      </c>
      <c r="L5" s="113" t="s">
        <v>2228</v>
      </c>
      <c r="M5" s="111" t="s">
        <v>2465</v>
      </c>
      <c r="N5" s="124" t="s">
        <v>2493</v>
      </c>
      <c r="O5" s="135" t="s">
        <v>2474</v>
      </c>
      <c r="P5" s="110"/>
      <c r="Q5" s="114" t="s">
        <v>2228</v>
      </c>
    </row>
    <row r="6" spans="1:18" s="125" customFormat="1" ht="18" x14ac:dyDescent="0.25">
      <c r="A6" s="112" t="str">
        <f>VLOOKUP(E6,'LISTADO ATM'!$A$2:$C$901,3,0)</f>
        <v>DISTRITO NACIONAL</v>
      </c>
      <c r="B6" s="126" t="s">
        <v>2522</v>
      </c>
      <c r="C6" s="118">
        <v>44284.756192129629</v>
      </c>
      <c r="D6" s="112" t="s">
        <v>2468</v>
      </c>
      <c r="E6" s="130">
        <v>561</v>
      </c>
      <c r="F6" s="133" t="str">
        <f>VLOOKUP(E6,VIP!$A$2:$O12320,2,0)</f>
        <v>DRBR133</v>
      </c>
      <c r="G6" s="133" t="str">
        <f>VLOOKUP(E6,'LISTADO ATM'!$A$2:$B$900,2,0)</f>
        <v xml:space="preserve">ATM Comando Regional P.N. S.D. Este </v>
      </c>
      <c r="H6" s="133" t="str">
        <f>VLOOKUP(E6,VIP!$A$2:$O17241,7,FALSE)</f>
        <v>Si</v>
      </c>
      <c r="I6" s="133" t="str">
        <f>VLOOKUP(E6,VIP!$A$2:$O9206,8,FALSE)</f>
        <v>Si</v>
      </c>
      <c r="J6" s="133" t="str">
        <f>VLOOKUP(E6,VIP!$A$2:$O9156,8,FALSE)</f>
        <v>Si</v>
      </c>
      <c r="K6" s="133" t="str">
        <f>VLOOKUP(E6,VIP!$A$2:$O12730,6,0)</f>
        <v>NO</v>
      </c>
      <c r="L6" s="113" t="s">
        <v>2459</v>
      </c>
      <c r="M6" s="111" t="s">
        <v>2465</v>
      </c>
      <c r="N6" s="148" t="s">
        <v>2523</v>
      </c>
      <c r="O6" s="135" t="s">
        <v>2473</v>
      </c>
      <c r="P6" s="110"/>
      <c r="Q6" s="114" t="s">
        <v>2459</v>
      </c>
    </row>
    <row r="7" spans="1:18" s="125" customFormat="1" ht="18" x14ac:dyDescent="0.25">
      <c r="A7" s="112" t="str">
        <f>VLOOKUP(E7,'LISTADO ATM'!$A$2:$C$901,3,0)</f>
        <v>DISTRITO NACIONAL</v>
      </c>
      <c r="B7" s="126" t="s">
        <v>2524</v>
      </c>
      <c r="C7" s="118">
        <v>44285.412789351853</v>
      </c>
      <c r="D7" s="112" t="s">
        <v>2468</v>
      </c>
      <c r="E7" s="130">
        <v>438</v>
      </c>
      <c r="F7" s="133" t="str">
        <f>VLOOKUP(E7,VIP!$A$2:$O12337,2,0)</f>
        <v>DRBR438</v>
      </c>
      <c r="G7" s="133" t="str">
        <f>VLOOKUP(E7,'LISTADO ATM'!$A$2:$B$900,2,0)</f>
        <v xml:space="preserve">ATM Autobanco Torre IV </v>
      </c>
      <c r="H7" s="133" t="str">
        <f>VLOOKUP(E7,VIP!$A$2:$O17258,7,FALSE)</f>
        <v>Si</v>
      </c>
      <c r="I7" s="133" t="str">
        <f>VLOOKUP(E7,VIP!$A$2:$O9223,8,FALSE)</f>
        <v>Si</v>
      </c>
      <c r="J7" s="133" t="str">
        <f>VLOOKUP(E7,VIP!$A$2:$O9173,8,FALSE)</f>
        <v>Si</v>
      </c>
      <c r="K7" s="133" t="str">
        <f>VLOOKUP(E7,VIP!$A$2:$O12747,6,0)</f>
        <v>SI</v>
      </c>
      <c r="L7" s="113" t="s">
        <v>2428</v>
      </c>
      <c r="M7" s="111" t="s">
        <v>2465</v>
      </c>
      <c r="N7" s="148" t="s">
        <v>2523</v>
      </c>
      <c r="O7" s="135" t="s">
        <v>2473</v>
      </c>
      <c r="P7" s="110"/>
      <c r="Q7" s="114" t="s">
        <v>2428</v>
      </c>
    </row>
    <row r="8" spans="1:18" s="125" customFormat="1" ht="18" x14ac:dyDescent="0.25">
      <c r="A8" s="112" t="str">
        <f>VLOOKUP(E8,'LISTADO ATM'!$A$2:$C$901,3,0)</f>
        <v>DISTRITO NACIONAL</v>
      </c>
      <c r="B8" s="126" t="s">
        <v>2527</v>
      </c>
      <c r="C8" s="118">
        <v>44285.995370370372</v>
      </c>
      <c r="D8" s="112" t="s">
        <v>2189</v>
      </c>
      <c r="E8" s="130">
        <v>239</v>
      </c>
      <c r="F8" s="133" t="str">
        <f>VLOOKUP(E8,VIP!$A$2:$O12344,2,0)</f>
        <v>DRBR239</v>
      </c>
      <c r="G8" s="133" t="str">
        <f>VLOOKUP(E8,'LISTADO ATM'!$A$2:$B$900,2,0)</f>
        <v xml:space="preserve">ATM Autobanco Charles de Gaulle </v>
      </c>
      <c r="H8" s="133" t="str">
        <f>VLOOKUP(E8,VIP!$A$2:$O17265,7,FALSE)</f>
        <v>Si</v>
      </c>
      <c r="I8" s="133" t="str">
        <f>VLOOKUP(E8,VIP!$A$2:$O9230,8,FALSE)</f>
        <v>Si</v>
      </c>
      <c r="J8" s="133" t="str">
        <f>VLOOKUP(E8,VIP!$A$2:$O9180,8,FALSE)</f>
        <v>Si</v>
      </c>
      <c r="K8" s="133" t="str">
        <f>VLOOKUP(E8,VIP!$A$2:$O12754,6,0)</f>
        <v>SI</v>
      </c>
      <c r="L8" s="113" t="s">
        <v>2228</v>
      </c>
      <c r="M8" s="111" t="s">
        <v>2465</v>
      </c>
      <c r="N8" s="124" t="s">
        <v>2472</v>
      </c>
      <c r="O8" s="135" t="s">
        <v>2474</v>
      </c>
      <c r="P8" s="110"/>
      <c r="Q8" s="114" t="s">
        <v>2228</v>
      </c>
    </row>
    <row r="9" spans="1:18" s="125" customFormat="1" ht="18" x14ac:dyDescent="0.25">
      <c r="A9" s="112" t="str">
        <f>VLOOKUP(E9,'LISTADO ATM'!$A$2:$C$901,3,0)</f>
        <v>DISTRITO NACIONAL</v>
      </c>
      <c r="B9" s="126" t="s">
        <v>2528</v>
      </c>
      <c r="C9" s="118">
        <v>44286.346261574072</v>
      </c>
      <c r="D9" s="112" t="s">
        <v>2189</v>
      </c>
      <c r="E9" s="130">
        <v>816</v>
      </c>
      <c r="F9" s="133" t="str">
        <f>VLOOKUP(E9,VIP!$A$2:$O12330,2,0)</f>
        <v>DRBR816</v>
      </c>
      <c r="G9" s="133" t="str">
        <f>VLOOKUP(E9,'LISTADO ATM'!$A$2:$B$900,2,0)</f>
        <v xml:space="preserve">ATM Oficina Pedro Brand </v>
      </c>
      <c r="H9" s="133" t="str">
        <f>VLOOKUP(E9,VIP!$A$2:$O17251,7,FALSE)</f>
        <v>Si</v>
      </c>
      <c r="I9" s="133" t="str">
        <f>VLOOKUP(E9,VIP!$A$2:$O9216,8,FALSE)</f>
        <v>Si</v>
      </c>
      <c r="J9" s="133" t="str">
        <f>VLOOKUP(E9,VIP!$A$2:$O9166,8,FALSE)</f>
        <v>Si</v>
      </c>
      <c r="K9" s="133" t="str">
        <f>VLOOKUP(E9,VIP!$A$2:$O12740,6,0)</f>
        <v>NO</v>
      </c>
      <c r="L9" s="113" t="s">
        <v>2254</v>
      </c>
      <c r="M9" s="111" t="s">
        <v>2465</v>
      </c>
      <c r="N9" s="124" t="s">
        <v>2472</v>
      </c>
      <c r="O9" s="135" t="s">
        <v>2474</v>
      </c>
      <c r="P9" s="110"/>
      <c r="Q9" s="114" t="s">
        <v>2254</v>
      </c>
    </row>
    <row r="10" spans="1:18" s="125" customFormat="1" ht="18" x14ac:dyDescent="0.25">
      <c r="A10" s="112" t="str">
        <f>VLOOKUP(E10,'LISTADO ATM'!$A$2:$C$901,3,0)</f>
        <v>DISTRITO NACIONAL</v>
      </c>
      <c r="B10" s="126" t="s">
        <v>2534</v>
      </c>
      <c r="C10" s="118">
        <v>44286.395416666666</v>
      </c>
      <c r="D10" s="112" t="s">
        <v>2189</v>
      </c>
      <c r="E10" s="130">
        <v>861</v>
      </c>
      <c r="F10" s="133" t="str">
        <f>VLOOKUP(E10,VIP!$A$2:$O12352,2,0)</f>
        <v>DRBR861</v>
      </c>
      <c r="G10" s="133" t="str">
        <f>VLOOKUP(E10,'LISTADO ATM'!$A$2:$B$900,2,0)</f>
        <v xml:space="preserve">ATM Oficina Bella Vista 27 de Febrero II </v>
      </c>
      <c r="H10" s="133" t="str">
        <f>VLOOKUP(E10,VIP!$A$2:$O17273,7,FALSE)</f>
        <v>Si</v>
      </c>
      <c r="I10" s="133" t="str">
        <f>VLOOKUP(E10,VIP!$A$2:$O9238,8,FALSE)</f>
        <v>Si</v>
      </c>
      <c r="J10" s="133" t="str">
        <f>VLOOKUP(E10,VIP!$A$2:$O9188,8,FALSE)</f>
        <v>Si</v>
      </c>
      <c r="K10" s="133" t="str">
        <f>VLOOKUP(E10,VIP!$A$2:$O12762,6,0)</f>
        <v>NO</v>
      </c>
      <c r="L10" s="113" t="s">
        <v>2228</v>
      </c>
      <c r="M10" s="111" t="s">
        <v>2465</v>
      </c>
      <c r="N10" s="124" t="s">
        <v>2493</v>
      </c>
      <c r="O10" s="135" t="s">
        <v>2474</v>
      </c>
      <c r="P10" s="110"/>
      <c r="Q10" s="114" t="s">
        <v>2535</v>
      </c>
    </row>
    <row r="11" spans="1:18" s="125" customFormat="1" ht="18" x14ac:dyDescent="0.25">
      <c r="A11" s="112" t="str">
        <f>VLOOKUP(E11,'LISTADO ATM'!$A$2:$C$901,3,0)</f>
        <v>DISTRITO NACIONAL</v>
      </c>
      <c r="B11" s="126" t="s">
        <v>2533</v>
      </c>
      <c r="C11" s="118">
        <v>44286.397800925923</v>
      </c>
      <c r="D11" s="112" t="s">
        <v>2189</v>
      </c>
      <c r="E11" s="130">
        <v>113</v>
      </c>
      <c r="F11" s="133" t="str">
        <f>VLOOKUP(E11,VIP!$A$2:$O12351,2,0)</f>
        <v>DRBR113</v>
      </c>
      <c r="G11" s="133" t="str">
        <f>VLOOKUP(E11,'LISTADO ATM'!$A$2:$B$900,2,0)</f>
        <v xml:space="preserve">ATM Autoservicio Atalaya del Mar </v>
      </c>
      <c r="H11" s="133" t="str">
        <f>VLOOKUP(E11,VIP!$A$2:$O17272,7,FALSE)</f>
        <v>Si</v>
      </c>
      <c r="I11" s="133" t="str">
        <f>VLOOKUP(E11,VIP!$A$2:$O9237,8,FALSE)</f>
        <v>No</v>
      </c>
      <c r="J11" s="133" t="str">
        <f>VLOOKUP(E11,VIP!$A$2:$O9187,8,FALSE)</f>
        <v>No</v>
      </c>
      <c r="K11" s="133" t="str">
        <f>VLOOKUP(E11,VIP!$A$2:$O12761,6,0)</f>
        <v>NO</v>
      </c>
      <c r="L11" s="113" t="s">
        <v>2228</v>
      </c>
      <c r="M11" s="111" t="s">
        <v>2465</v>
      </c>
      <c r="N11" s="124" t="s">
        <v>2493</v>
      </c>
      <c r="O11" s="135" t="s">
        <v>2474</v>
      </c>
      <c r="P11" s="110"/>
      <c r="Q11" s="114" t="s">
        <v>2228</v>
      </c>
    </row>
    <row r="12" spans="1:18" s="125" customFormat="1" ht="18" x14ac:dyDescent="0.25">
      <c r="A12" s="112" t="str">
        <f>VLOOKUP(E12,'LISTADO ATM'!$A$2:$C$901,3,0)</f>
        <v>NORTE</v>
      </c>
      <c r="B12" s="126" t="s">
        <v>2532</v>
      </c>
      <c r="C12" s="118">
        <v>44286.405648148146</v>
      </c>
      <c r="D12" s="112" t="s">
        <v>2494</v>
      </c>
      <c r="E12" s="130">
        <v>712</v>
      </c>
      <c r="F12" s="133" t="str">
        <f>VLOOKUP(E12,VIP!$A$2:$O12342,2,0)</f>
        <v>DRBR128</v>
      </c>
      <c r="G12" s="133" t="str">
        <f>VLOOKUP(E12,'LISTADO ATM'!$A$2:$B$900,2,0)</f>
        <v xml:space="preserve">ATM Oficina Imbert </v>
      </c>
      <c r="H12" s="133" t="str">
        <f>VLOOKUP(E12,VIP!$A$2:$O17263,7,FALSE)</f>
        <v>Si</v>
      </c>
      <c r="I12" s="133" t="str">
        <f>VLOOKUP(E12,VIP!$A$2:$O9228,8,FALSE)</f>
        <v>Si</v>
      </c>
      <c r="J12" s="133" t="str">
        <f>VLOOKUP(E12,VIP!$A$2:$O9178,8,FALSE)</f>
        <v>Si</v>
      </c>
      <c r="K12" s="133" t="str">
        <f>VLOOKUP(E12,VIP!$A$2:$O12752,6,0)</f>
        <v>SI</v>
      </c>
      <c r="L12" s="113" t="s">
        <v>2428</v>
      </c>
      <c r="M12" s="111" t="s">
        <v>2465</v>
      </c>
      <c r="N12" s="124" t="s">
        <v>2472</v>
      </c>
      <c r="O12" s="135" t="s">
        <v>2495</v>
      </c>
      <c r="P12" s="110"/>
      <c r="Q12" s="114" t="s">
        <v>2428</v>
      </c>
    </row>
    <row r="13" spans="1:18" s="125" customFormat="1" ht="18" x14ac:dyDescent="0.25">
      <c r="A13" s="112" t="str">
        <f>VLOOKUP(E13,'LISTADO ATM'!$A$2:$C$901,3,0)</f>
        <v>DISTRITO NACIONAL</v>
      </c>
      <c r="B13" s="126" t="s">
        <v>2531</v>
      </c>
      <c r="C13" s="118">
        <v>44286.424293981479</v>
      </c>
      <c r="D13" s="112" t="s">
        <v>2189</v>
      </c>
      <c r="E13" s="130">
        <v>485</v>
      </c>
      <c r="F13" s="133" t="str">
        <f>VLOOKUP(E13,VIP!$A$2:$O12338,2,0)</f>
        <v>DRBR485</v>
      </c>
      <c r="G13" s="133" t="str">
        <f>VLOOKUP(E13,'LISTADO ATM'!$A$2:$B$900,2,0)</f>
        <v xml:space="preserve">ATM CEDIMAT </v>
      </c>
      <c r="H13" s="133" t="str">
        <f>VLOOKUP(E13,VIP!$A$2:$O17259,7,FALSE)</f>
        <v>Si</v>
      </c>
      <c r="I13" s="133" t="str">
        <f>VLOOKUP(E13,VIP!$A$2:$O9224,8,FALSE)</f>
        <v>Si</v>
      </c>
      <c r="J13" s="133" t="str">
        <f>VLOOKUP(E13,VIP!$A$2:$O9174,8,FALSE)</f>
        <v>Si</v>
      </c>
      <c r="K13" s="133" t="str">
        <f>VLOOKUP(E13,VIP!$A$2:$O12748,6,0)</f>
        <v>NO</v>
      </c>
      <c r="L13" s="113" t="s">
        <v>2228</v>
      </c>
      <c r="M13" s="111" t="s">
        <v>2465</v>
      </c>
      <c r="N13" s="124" t="s">
        <v>2472</v>
      </c>
      <c r="O13" s="135" t="s">
        <v>2474</v>
      </c>
      <c r="P13" s="110"/>
      <c r="Q13" s="114" t="s">
        <v>2228</v>
      </c>
    </row>
    <row r="14" spans="1:18" s="125" customFormat="1" ht="18" x14ac:dyDescent="0.25">
      <c r="A14" s="112" t="str">
        <f>VLOOKUP(E14,'LISTADO ATM'!$A$2:$C$901,3,0)</f>
        <v>DISTRITO NACIONAL</v>
      </c>
      <c r="B14" s="126" t="s">
        <v>2530</v>
      </c>
      <c r="C14" s="118">
        <v>44286.432118055556</v>
      </c>
      <c r="D14" s="112" t="s">
        <v>2494</v>
      </c>
      <c r="E14" s="130">
        <v>715</v>
      </c>
      <c r="F14" s="133" t="str">
        <f>VLOOKUP(E14,VIP!$A$2:$O12332,2,0)</f>
        <v>DRBR992</v>
      </c>
      <c r="G14" s="133" t="str">
        <f>VLOOKUP(E14,'LISTADO ATM'!$A$2:$B$900,2,0)</f>
        <v xml:space="preserve">ATM Oficina 27 de Febrero (Lobby) </v>
      </c>
      <c r="H14" s="133" t="str">
        <f>VLOOKUP(E14,VIP!$A$2:$O17253,7,FALSE)</f>
        <v>Si</v>
      </c>
      <c r="I14" s="133" t="str">
        <f>VLOOKUP(E14,VIP!$A$2:$O9218,8,FALSE)</f>
        <v>Si</v>
      </c>
      <c r="J14" s="133" t="str">
        <f>VLOOKUP(E14,VIP!$A$2:$O9168,8,FALSE)</f>
        <v>Si</v>
      </c>
      <c r="K14" s="133" t="str">
        <f>VLOOKUP(E14,VIP!$A$2:$O12742,6,0)</f>
        <v>NO</v>
      </c>
      <c r="L14" s="113" t="s">
        <v>2428</v>
      </c>
      <c r="M14" s="111" t="s">
        <v>2465</v>
      </c>
      <c r="N14" s="124" t="s">
        <v>2472</v>
      </c>
      <c r="O14" s="135" t="s">
        <v>2495</v>
      </c>
      <c r="P14" s="110"/>
      <c r="Q14" s="114" t="s">
        <v>2428</v>
      </c>
    </row>
    <row r="15" spans="1:18" s="125" customFormat="1" ht="18" x14ac:dyDescent="0.25">
      <c r="A15" s="112" t="str">
        <f>VLOOKUP(E15,'LISTADO ATM'!$A$2:$C$901,3,0)</f>
        <v>SUR</v>
      </c>
      <c r="B15" s="126" t="s">
        <v>2541</v>
      </c>
      <c r="C15" s="118">
        <v>44286.483518518522</v>
      </c>
      <c r="D15" s="112" t="s">
        <v>2189</v>
      </c>
      <c r="E15" s="130">
        <v>730</v>
      </c>
      <c r="F15" s="133" t="str">
        <f>VLOOKUP(E15,VIP!$A$2:$O12382,2,0)</f>
        <v>DRBR082</v>
      </c>
      <c r="G15" s="133" t="str">
        <f>VLOOKUP(E15,'LISTADO ATM'!$A$2:$B$900,2,0)</f>
        <v xml:space="preserve">ATM Palacio de Justicia Barahona </v>
      </c>
      <c r="H15" s="133" t="str">
        <f>VLOOKUP(E15,VIP!$A$2:$O17303,7,FALSE)</f>
        <v>Si</v>
      </c>
      <c r="I15" s="133" t="str">
        <f>VLOOKUP(E15,VIP!$A$2:$O9268,8,FALSE)</f>
        <v>Si</v>
      </c>
      <c r="J15" s="133" t="str">
        <f>VLOOKUP(E15,VIP!$A$2:$O9218,8,FALSE)</f>
        <v>Si</v>
      </c>
      <c r="K15" s="133" t="str">
        <f>VLOOKUP(E15,VIP!$A$2:$O12792,6,0)</f>
        <v>NO</v>
      </c>
      <c r="L15" s="113" t="s">
        <v>2488</v>
      </c>
      <c r="M15" s="111" t="s">
        <v>2465</v>
      </c>
      <c r="N15" s="124" t="s">
        <v>2472</v>
      </c>
      <c r="O15" s="135" t="s">
        <v>2474</v>
      </c>
      <c r="P15" s="110"/>
      <c r="Q15" s="114" t="s">
        <v>2488</v>
      </c>
    </row>
    <row r="16" spans="1:18" s="125" customFormat="1" ht="18" x14ac:dyDescent="0.25">
      <c r="A16" s="112" t="str">
        <f>VLOOKUP(E16,'LISTADO ATM'!$A$2:$C$901,3,0)</f>
        <v>SUR</v>
      </c>
      <c r="B16" s="126" t="s">
        <v>2540</v>
      </c>
      <c r="C16" s="118">
        <v>44286.499907407408</v>
      </c>
      <c r="D16" s="112" t="s">
        <v>2494</v>
      </c>
      <c r="E16" s="130">
        <v>6</v>
      </c>
      <c r="F16" s="133" t="str">
        <f>VLOOKUP(E16,VIP!$A$2:$O12374,2,0)</f>
        <v>DRBR006</v>
      </c>
      <c r="G16" s="133" t="str">
        <f>VLOOKUP(E16,'LISTADO ATM'!$A$2:$B$900,2,0)</f>
        <v xml:space="preserve">ATM Plaza WAO San Juan </v>
      </c>
      <c r="H16" s="133" t="str">
        <f>VLOOKUP(E16,VIP!$A$2:$O17295,7,FALSE)</f>
        <v>N/A</v>
      </c>
      <c r="I16" s="133" t="str">
        <f>VLOOKUP(E16,VIP!$A$2:$O9260,8,FALSE)</f>
        <v>N/A</v>
      </c>
      <c r="J16" s="133" t="str">
        <f>VLOOKUP(E16,VIP!$A$2:$O9210,8,FALSE)</f>
        <v>N/A</v>
      </c>
      <c r="K16" s="133" t="str">
        <f>VLOOKUP(E16,VIP!$A$2:$O12793,6,0)</f>
        <v/>
      </c>
      <c r="L16" s="113" t="s">
        <v>2428</v>
      </c>
      <c r="M16" s="111" t="s">
        <v>2465</v>
      </c>
      <c r="N16" s="124" t="s">
        <v>2472</v>
      </c>
      <c r="O16" s="135" t="s">
        <v>2495</v>
      </c>
      <c r="P16" s="110"/>
      <c r="Q16" s="114" t="s">
        <v>2428</v>
      </c>
    </row>
    <row r="17" spans="1:17" s="125" customFormat="1" ht="18" x14ac:dyDescent="0.25">
      <c r="A17" s="112" t="str">
        <f>VLOOKUP(E17,'LISTADO ATM'!$A$2:$C$901,3,0)</f>
        <v>ESTE</v>
      </c>
      <c r="B17" s="126" t="s">
        <v>2539</v>
      </c>
      <c r="C17" s="118">
        <v>44286.529027777775</v>
      </c>
      <c r="D17" s="112" t="s">
        <v>2189</v>
      </c>
      <c r="E17" s="130">
        <v>963</v>
      </c>
      <c r="F17" s="133" t="str">
        <f>VLOOKUP(E17,VIP!$A$2:$O12365,2,0)</f>
        <v>DRBR963</v>
      </c>
      <c r="G17" s="133" t="str">
        <f>VLOOKUP(E17,'LISTADO ATM'!$A$2:$B$900,2,0)</f>
        <v xml:space="preserve">ATM Multiplaza La Romana </v>
      </c>
      <c r="H17" s="133" t="str">
        <f>VLOOKUP(E17,VIP!$A$2:$O17286,7,FALSE)</f>
        <v>Si</v>
      </c>
      <c r="I17" s="133" t="str">
        <f>VLOOKUP(E17,VIP!$A$2:$O9251,8,FALSE)</f>
        <v>Si</v>
      </c>
      <c r="J17" s="133" t="str">
        <f>VLOOKUP(E17,VIP!$A$2:$O9201,8,FALSE)</f>
        <v>Si</v>
      </c>
      <c r="K17" s="133" t="str">
        <f>VLOOKUP(E17,VIP!$A$2:$O12775,6,0)</f>
        <v>NO</v>
      </c>
      <c r="L17" s="113" t="s">
        <v>2228</v>
      </c>
      <c r="M17" s="111" t="s">
        <v>2465</v>
      </c>
      <c r="N17" s="124" t="s">
        <v>2472</v>
      </c>
      <c r="O17" s="135" t="s">
        <v>2474</v>
      </c>
      <c r="P17" s="110"/>
      <c r="Q17" s="114" t="s">
        <v>2228</v>
      </c>
    </row>
    <row r="18" spans="1:17" s="125" customFormat="1" ht="18" x14ac:dyDescent="0.25">
      <c r="A18" s="112" t="str">
        <f>VLOOKUP(E18,'LISTADO ATM'!$A$2:$C$901,3,0)</f>
        <v>DISTRITO NACIONAL</v>
      </c>
      <c r="B18" s="126" t="s">
        <v>2558</v>
      </c>
      <c r="C18" s="118">
        <v>44286.56994212963</v>
      </c>
      <c r="D18" s="112" t="s">
        <v>2189</v>
      </c>
      <c r="E18" s="130">
        <v>684</v>
      </c>
      <c r="F18" s="133" t="str">
        <f>VLOOKUP(E18,VIP!$A$2:$O12389,2,0)</f>
        <v>DRBR684</v>
      </c>
      <c r="G18" s="133" t="str">
        <f>VLOOKUP(E18,'LISTADO ATM'!$A$2:$B$900,2,0)</f>
        <v>ATM Estación Texaco Prolongación 27 Febrero</v>
      </c>
      <c r="H18" s="133" t="str">
        <f>VLOOKUP(E18,VIP!$A$2:$O17310,7,FALSE)</f>
        <v>NO</v>
      </c>
      <c r="I18" s="133" t="str">
        <f>VLOOKUP(E18,VIP!$A$2:$O9275,8,FALSE)</f>
        <v>NO</v>
      </c>
      <c r="J18" s="133" t="str">
        <f>VLOOKUP(E18,VIP!$A$2:$O9225,8,FALSE)</f>
        <v>NO</v>
      </c>
      <c r="K18" s="133" t="str">
        <f>VLOOKUP(E18,VIP!$A$2:$O12799,6,0)</f>
        <v>NO</v>
      </c>
      <c r="L18" s="113" t="s">
        <v>2488</v>
      </c>
      <c r="M18" s="111" t="s">
        <v>2465</v>
      </c>
      <c r="N18" s="124" t="s">
        <v>2472</v>
      </c>
      <c r="O18" s="135" t="s">
        <v>2474</v>
      </c>
      <c r="P18" s="110"/>
      <c r="Q18" s="114" t="s">
        <v>2488</v>
      </c>
    </row>
    <row r="19" spans="1:17" s="125" customFormat="1" ht="18" x14ac:dyDescent="0.25">
      <c r="A19" s="112" t="str">
        <f>VLOOKUP(E19,'LISTADO ATM'!$A$2:$C$901,3,0)</f>
        <v>DISTRITO NACIONAL</v>
      </c>
      <c r="B19" s="126" t="s">
        <v>2557</v>
      </c>
      <c r="C19" s="118">
        <v>44286.581504629627</v>
      </c>
      <c r="D19" s="112" t="s">
        <v>2189</v>
      </c>
      <c r="E19" s="130">
        <v>927</v>
      </c>
      <c r="F19" s="133" t="str">
        <f>VLOOKUP(E19,VIP!$A$2:$O12388,2,0)</f>
        <v>DRBR927</v>
      </c>
      <c r="G19" s="133" t="str">
        <f>VLOOKUP(E19,'LISTADO ATM'!$A$2:$B$900,2,0)</f>
        <v>ATM S/M Bravo La Esperilla</v>
      </c>
      <c r="H19" s="133" t="str">
        <f>VLOOKUP(E19,VIP!$A$2:$O17309,7,FALSE)</f>
        <v>Si</v>
      </c>
      <c r="I19" s="133" t="str">
        <f>VLOOKUP(E19,VIP!$A$2:$O9274,8,FALSE)</f>
        <v>Si</v>
      </c>
      <c r="J19" s="133" t="str">
        <f>VLOOKUP(E19,VIP!$A$2:$O9224,8,FALSE)</f>
        <v>Si</v>
      </c>
      <c r="K19" s="133" t="str">
        <f>VLOOKUP(E19,VIP!$A$2:$O12798,6,0)</f>
        <v>NO</v>
      </c>
      <c r="L19" s="113" t="s">
        <v>2228</v>
      </c>
      <c r="M19" s="111" t="s">
        <v>2465</v>
      </c>
      <c r="N19" s="124" t="s">
        <v>2472</v>
      </c>
      <c r="O19" s="135" t="s">
        <v>2474</v>
      </c>
      <c r="P19" s="110"/>
      <c r="Q19" s="114" t="s">
        <v>2228</v>
      </c>
    </row>
    <row r="20" spans="1:17" s="125" customFormat="1" ht="18" x14ac:dyDescent="0.25">
      <c r="A20" s="112" t="str">
        <f>VLOOKUP(E20,'LISTADO ATM'!$A$2:$C$901,3,0)</f>
        <v>NORTE</v>
      </c>
      <c r="B20" s="126" t="s">
        <v>2556</v>
      </c>
      <c r="C20" s="118">
        <v>44286.583101851851</v>
      </c>
      <c r="D20" s="112" t="s">
        <v>2494</v>
      </c>
      <c r="E20" s="130">
        <v>604</v>
      </c>
      <c r="F20" s="133" t="str">
        <f>VLOOKUP(E20,VIP!$A$2:$O12387,2,0)</f>
        <v>DRBR401</v>
      </c>
      <c r="G20" s="133" t="str">
        <f>VLOOKUP(E20,'LISTADO ATM'!$A$2:$B$900,2,0)</f>
        <v xml:space="preserve">ATM Oficina Estancia Nueva (Moca) </v>
      </c>
      <c r="H20" s="133" t="str">
        <f>VLOOKUP(E20,VIP!$A$2:$O17308,7,FALSE)</f>
        <v>Si</v>
      </c>
      <c r="I20" s="133" t="str">
        <f>VLOOKUP(E20,VIP!$A$2:$O9273,8,FALSE)</f>
        <v>Si</v>
      </c>
      <c r="J20" s="133" t="str">
        <f>VLOOKUP(E20,VIP!$A$2:$O9223,8,FALSE)</f>
        <v>Si</v>
      </c>
      <c r="K20" s="133" t="str">
        <f>VLOOKUP(E20,VIP!$A$2:$O12797,6,0)</f>
        <v>NO</v>
      </c>
      <c r="L20" s="113" t="s">
        <v>2428</v>
      </c>
      <c r="M20" s="111" t="s">
        <v>2465</v>
      </c>
      <c r="N20" s="124" t="s">
        <v>2472</v>
      </c>
      <c r="O20" s="135" t="s">
        <v>2495</v>
      </c>
      <c r="P20" s="110"/>
      <c r="Q20" s="114" t="s">
        <v>2428</v>
      </c>
    </row>
    <row r="21" spans="1:17" s="125" customFormat="1" ht="18" x14ac:dyDescent="0.25">
      <c r="A21" s="112" t="str">
        <f>VLOOKUP(E21,'LISTADO ATM'!$A$2:$C$901,3,0)</f>
        <v>NORTE</v>
      </c>
      <c r="B21" s="126" t="s">
        <v>2555</v>
      </c>
      <c r="C21" s="118">
        <v>44286.587361111109</v>
      </c>
      <c r="D21" s="112" t="s">
        <v>2494</v>
      </c>
      <c r="E21" s="130">
        <v>138</v>
      </c>
      <c r="F21" s="133" t="str">
        <f>VLOOKUP(E21,VIP!$A$2:$O12385,2,0)</f>
        <v>DRBR138</v>
      </c>
      <c r="G21" s="133" t="str">
        <f>VLOOKUP(E21,'LISTADO ATM'!$A$2:$B$900,2,0)</f>
        <v xml:space="preserve">ATM UNP Fantino </v>
      </c>
      <c r="H21" s="133" t="str">
        <f>VLOOKUP(E21,VIP!$A$2:$O17306,7,FALSE)</f>
        <v>Si</v>
      </c>
      <c r="I21" s="133" t="str">
        <f>VLOOKUP(E21,VIP!$A$2:$O9271,8,FALSE)</f>
        <v>Si</v>
      </c>
      <c r="J21" s="133" t="str">
        <f>VLOOKUP(E21,VIP!$A$2:$O9221,8,FALSE)</f>
        <v>Si</v>
      </c>
      <c r="K21" s="133" t="str">
        <f>VLOOKUP(E21,VIP!$A$2:$O12795,6,0)</f>
        <v>NO</v>
      </c>
      <c r="L21" s="113" t="s">
        <v>2428</v>
      </c>
      <c r="M21" s="111" t="s">
        <v>2465</v>
      </c>
      <c r="N21" s="124" t="s">
        <v>2472</v>
      </c>
      <c r="O21" s="135" t="s">
        <v>2495</v>
      </c>
      <c r="P21" s="110"/>
      <c r="Q21" s="114" t="s">
        <v>2428</v>
      </c>
    </row>
    <row r="22" spans="1:17" s="125" customFormat="1" ht="18" x14ac:dyDescent="0.25">
      <c r="A22" s="112" t="str">
        <f>VLOOKUP(E22,'LISTADO ATM'!$A$2:$C$901,3,0)</f>
        <v>DISTRITO NACIONAL</v>
      </c>
      <c r="B22" s="126" t="s">
        <v>2554</v>
      </c>
      <c r="C22" s="118">
        <v>44286.597453703704</v>
      </c>
      <c r="D22" s="112" t="s">
        <v>2468</v>
      </c>
      <c r="E22" s="130">
        <v>918</v>
      </c>
      <c r="F22" s="133" t="str">
        <f>VLOOKUP(E22,VIP!$A$2:$O12378,2,0)</f>
        <v>DRBR918</v>
      </c>
      <c r="G22" s="133" t="str">
        <f>VLOOKUP(E22,'LISTADO ATM'!$A$2:$B$900,2,0)</f>
        <v xml:space="preserve">ATM S/M Liverpool de la Jacobo Majluta </v>
      </c>
      <c r="H22" s="133" t="str">
        <f>VLOOKUP(E22,VIP!$A$2:$O17299,7,FALSE)</f>
        <v>Si</v>
      </c>
      <c r="I22" s="133" t="str">
        <f>VLOOKUP(E22,VIP!$A$2:$O9264,8,FALSE)</f>
        <v>Si</v>
      </c>
      <c r="J22" s="133" t="str">
        <f>VLOOKUP(E22,VIP!$A$2:$O9214,8,FALSE)</f>
        <v>Si</v>
      </c>
      <c r="K22" s="133" t="str">
        <f>VLOOKUP(E22,VIP!$A$2:$O12788,6,0)</f>
        <v>NO</v>
      </c>
      <c r="L22" s="113" t="s">
        <v>2459</v>
      </c>
      <c r="M22" s="111" t="s">
        <v>2465</v>
      </c>
      <c r="N22" s="124" t="s">
        <v>2472</v>
      </c>
      <c r="O22" s="135" t="s">
        <v>2473</v>
      </c>
      <c r="P22" s="110"/>
      <c r="Q22" s="114" t="s">
        <v>2459</v>
      </c>
    </row>
    <row r="23" spans="1:17" s="125" customFormat="1" ht="18" x14ac:dyDescent="0.25">
      <c r="A23" s="112" t="str">
        <f>VLOOKUP(E23,'LISTADO ATM'!$A$2:$C$901,3,0)</f>
        <v>DISTRITO NACIONAL</v>
      </c>
      <c r="B23" s="126" t="s">
        <v>2553</v>
      </c>
      <c r="C23" s="118">
        <v>44286.599016203705</v>
      </c>
      <c r="D23" s="112" t="s">
        <v>2468</v>
      </c>
      <c r="E23" s="130">
        <v>710</v>
      </c>
      <c r="F23" s="133" t="str">
        <f>VLOOKUP(E23,VIP!$A$2:$O12377,2,0)</f>
        <v>DRBR506</v>
      </c>
      <c r="G23" s="133" t="str">
        <f>VLOOKUP(E23,'LISTADO ATM'!$A$2:$B$900,2,0)</f>
        <v xml:space="preserve">ATM S/M Soberano </v>
      </c>
      <c r="H23" s="133" t="str">
        <f>VLOOKUP(E23,VIP!$A$2:$O17298,7,FALSE)</f>
        <v>Si</v>
      </c>
      <c r="I23" s="133" t="str">
        <f>VLOOKUP(E23,VIP!$A$2:$O9263,8,FALSE)</f>
        <v>Si</v>
      </c>
      <c r="J23" s="133" t="str">
        <f>VLOOKUP(E23,VIP!$A$2:$O9213,8,FALSE)</f>
        <v>Si</v>
      </c>
      <c r="K23" s="133" t="str">
        <f>VLOOKUP(E23,VIP!$A$2:$O12787,6,0)</f>
        <v>NO</v>
      </c>
      <c r="L23" s="113" t="s">
        <v>2428</v>
      </c>
      <c r="M23" s="111" t="s">
        <v>2465</v>
      </c>
      <c r="N23" s="124" t="s">
        <v>2472</v>
      </c>
      <c r="O23" s="135" t="s">
        <v>2473</v>
      </c>
      <c r="P23" s="110"/>
      <c r="Q23" s="114" t="s">
        <v>2428</v>
      </c>
    </row>
    <row r="24" spans="1:17" s="125" customFormat="1" ht="18" x14ac:dyDescent="0.25">
      <c r="A24" s="112" t="str">
        <f>VLOOKUP(E24,'LISTADO ATM'!$A$2:$C$901,3,0)</f>
        <v>DISTRITO NACIONAL</v>
      </c>
      <c r="B24" s="126" t="s">
        <v>2552</v>
      </c>
      <c r="C24" s="118">
        <v>44286.60056712963</v>
      </c>
      <c r="D24" s="112" t="s">
        <v>2189</v>
      </c>
      <c r="E24" s="130">
        <v>725</v>
      </c>
      <c r="F24" s="133" t="str">
        <f>VLOOKUP(E24,VIP!$A$2:$O12376,2,0)</f>
        <v>DRBR998</v>
      </c>
      <c r="G24" s="133" t="str">
        <f>VLOOKUP(E24,'LISTADO ATM'!$A$2:$B$900,2,0)</f>
        <v xml:space="preserve">ATM El Huacal II  </v>
      </c>
      <c r="H24" s="133" t="str">
        <f>VLOOKUP(E24,VIP!$A$2:$O17297,7,FALSE)</f>
        <v>Si</v>
      </c>
      <c r="I24" s="133" t="str">
        <f>VLOOKUP(E24,VIP!$A$2:$O9262,8,FALSE)</f>
        <v>Si</v>
      </c>
      <c r="J24" s="133" t="str">
        <f>VLOOKUP(E24,VIP!$A$2:$O9212,8,FALSE)</f>
        <v>Si</v>
      </c>
      <c r="K24" s="133" t="str">
        <f>VLOOKUP(E24,VIP!$A$2:$O12786,6,0)</f>
        <v>NO</v>
      </c>
      <c r="L24" s="113" t="s">
        <v>2559</v>
      </c>
      <c r="M24" s="111" t="s">
        <v>2465</v>
      </c>
      <c r="N24" s="124" t="s">
        <v>2472</v>
      </c>
      <c r="O24" s="135" t="s">
        <v>2474</v>
      </c>
      <c r="P24" s="110"/>
      <c r="Q24" s="114" t="s">
        <v>2559</v>
      </c>
    </row>
    <row r="25" spans="1:17" s="125" customFormat="1" ht="18" x14ac:dyDescent="0.25">
      <c r="A25" s="112" t="str">
        <f>VLOOKUP(E25,'LISTADO ATM'!$A$2:$C$901,3,0)</f>
        <v>DISTRITO NACIONAL</v>
      </c>
      <c r="B25" s="126" t="s">
        <v>2551</v>
      </c>
      <c r="C25" s="118">
        <v>44286.601527777777</v>
      </c>
      <c r="D25" s="112" t="s">
        <v>2189</v>
      </c>
      <c r="E25" s="130">
        <v>724</v>
      </c>
      <c r="F25" s="133" t="str">
        <f>VLOOKUP(E25,VIP!$A$2:$O12375,2,0)</f>
        <v>DRBR997</v>
      </c>
      <c r="G25" s="133" t="str">
        <f>VLOOKUP(E25,'LISTADO ATM'!$A$2:$B$900,2,0)</f>
        <v xml:space="preserve">ATM El Huacal I </v>
      </c>
      <c r="H25" s="133" t="str">
        <f>VLOOKUP(E25,VIP!$A$2:$O17296,7,FALSE)</f>
        <v>Si</v>
      </c>
      <c r="I25" s="133" t="str">
        <f>VLOOKUP(E25,VIP!$A$2:$O9261,8,FALSE)</f>
        <v>Si</v>
      </c>
      <c r="J25" s="133" t="str">
        <f>VLOOKUP(E25,VIP!$A$2:$O9211,8,FALSE)</f>
        <v>Si</v>
      </c>
      <c r="K25" s="133" t="str">
        <f>VLOOKUP(E25,VIP!$A$2:$O12785,6,0)</f>
        <v>NO</v>
      </c>
      <c r="L25" s="113" t="s">
        <v>2228</v>
      </c>
      <c r="M25" s="111" t="s">
        <v>2465</v>
      </c>
      <c r="N25" s="124" t="s">
        <v>2472</v>
      </c>
      <c r="O25" s="135" t="s">
        <v>2474</v>
      </c>
      <c r="P25" s="110"/>
      <c r="Q25" s="114" t="s">
        <v>2228</v>
      </c>
    </row>
    <row r="26" spans="1:17" s="125" customFormat="1" ht="18" x14ac:dyDescent="0.25">
      <c r="A26" s="112" t="str">
        <f>VLOOKUP(E26,'LISTADO ATM'!$A$2:$C$901,3,0)</f>
        <v>NORTE</v>
      </c>
      <c r="B26" s="126" t="s">
        <v>2550</v>
      </c>
      <c r="C26" s="118">
        <v>44286.602500000001</v>
      </c>
      <c r="D26" s="112" t="s">
        <v>2189</v>
      </c>
      <c r="E26" s="130">
        <v>172</v>
      </c>
      <c r="F26" s="133" t="str">
        <f>VLOOKUP(E26,VIP!$A$2:$O12374,2,0)</f>
        <v>DRBR172</v>
      </c>
      <c r="G26" s="133" t="str">
        <f>VLOOKUP(E26,'LISTADO ATM'!$A$2:$B$900,2,0)</f>
        <v xml:space="preserve">ATM UNP Guaucí </v>
      </c>
      <c r="H26" s="133" t="str">
        <f>VLOOKUP(E26,VIP!$A$2:$O17295,7,FALSE)</f>
        <v>Si</v>
      </c>
      <c r="I26" s="133" t="str">
        <f>VLOOKUP(E26,VIP!$A$2:$O9260,8,FALSE)</f>
        <v>Si</v>
      </c>
      <c r="J26" s="133" t="str">
        <f>VLOOKUP(E26,VIP!$A$2:$O9210,8,FALSE)</f>
        <v>Si</v>
      </c>
      <c r="K26" s="133" t="str">
        <f>VLOOKUP(E26,VIP!$A$2:$O12784,6,0)</f>
        <v>NO</v>
      </c>
      <c r="L26" s="113" t="s">
        <v>2228</v>
      </c>
      <c r="M26" s="111" t="s">
        <v>2465</v>
      </c>
      <c r="N26" s="124" t="s">
        <v>2472</v>
      </c>
      <c r="O26" s="135" t="s">
        <v>2474</v>
      </c>
      <c r="P26" s="110"/>
      <c r="Q26" s="114" t="s">
        <v>2228</v>
      </c>
    </row>
    <row r="27" spans="1:17" s="125" customFormat="1" ht="18" x14ac:dyDescent="0.25">
      <c r="A27" s="112" t="str">
        <f>VLOOKUP(E27,'LISTADO ATM'!$A$2:$C$901,3,0)</f>
        <v>NORTE</v>
      </c>
      <c r="B27" s="126" t="s">
        <v>2549</v>
      </c>
      <c r="C27" s="118">
        <v>44286.605567129627</v>
      </c>
      <c r="D27" s="112" t="s">
        <v>2520</v>
      </c>
      <c r="E27" s="130">
        <v>261</v>
      </c>
      <c r="F27" s="133" t="str">
        <f>VLOOKUP(E27,VIP!$A$2:$O12372,2,0)</f>
        <v>DRBR261</v>
      </c>
      <c r="G27" s="133" t="str">
        <f>VLOOKUP(E27,'LISTADO ATM'!$A$2:$B$900,2,0)</f>
        <v xml:space="preserve">ATM UNP Aeropuerto Cibao (Santiago) </v>
      </c>
      <c r="H27" s="133" t="str">
        <f>VLOOKUP(E27,VIP!$A$2:$O17293,7,FALSE)</f>
        <v>Si</v>
      </c>
      <c r="I27" s="133" t="str">
        <f>VLOOKUP(E27,VIP!$A$2:$O9258,8,FALSE)</f>
        <v>Si</v>
      </c>
      <c r="J27" s="133" t="str">
        <f>VLOOKUP(E27,VIP!$A$2:$O9208,8,FALSE)</f>
        <v>Si</v>
      </c>
      <c r="K27" s="133" t="str">
        <f>VLOOKUP(E27,VIP!$A$2:$O12782,6,0)</f>
        <v>NO</v>
      </c>
      <c r="L27" s="113" t="s">
        <v>2459</v>
      </c>
      <c r="M27" s="111" t="s">
        <v>2465</v>
      </c>
      <c r="N27" s="124" t="s">
        <v>2472</v>
      </c>
      <c r="O27" s="135" t="s">
        <v>2519</v>
      </c>
      <c r="P27" s="110"/>
      <c r="Q27" s="114" t="s">
        <v>2459</v>
      </c>
    </row>
    <row r="28" spans="1:17" s="125" customFormat="1" ht="18" x14ac:dyDescent="0.25">
      <c r="A28" s="112" t="str">
        <f>VLOOKUP(E28,'LISTADO ATM'!$A$2:$C$901,3,0)</f>
        <v>NORTE</v>
      </c>
      <c r="B28" s="126" t="s">
        <v>2548</v>
      </c>
      <c r="C28" s="118">
        <v>44286.608159722222</v>
      </c>
      <c r="D28" s="112" t="s">
        <v>2190</v>
      </c>
      <c r="E28" s="130">
        <v>754</v>
      </c>
      <c r="F28" s="133" t="str">
        <f>VLOOKUP(E28,VIP!$A$2:$O12369,2,0)</f>
        <v>DRBR754</v>
      </c>
      <c r="G28" s="133" t="str">
        <f>VLOOKUP(E28,'LISTADO ATM'!$A$2:$B$900,2,0)</f>
        <v xml:space="preserve">ATM Autobanco Oficina Licey al Medio </v>
      </c>
      <c r="H28" s="133" t="str">
        <f>VLOOKUP(E28,VIP!$A$2:$O17290,7,FALSE)</f>
        <v>Si</v>
      </c>
      <c r="I28" s="133" t="str">
        <f>VLOOKUP(E28,VIP!$A$2:$O9255,8,FALSE)</f>
        <v>Si</v>
      </c>
      <c r="J28" s="133" t="str">
        <f>VLOOKUP(E28,VIP!$A$2:$O9205,8,FALSE)</f>
        <v>Si</v>
      </c>
      <c r="K28" s="133" t="str">
        <f>VLOOKUP(E28,VIP!$A$2:$O12779,6,0)</f>
        <v>NO</v>
      </c>
      <c r="L28" s="113" t="s">
        <v>2431</v>
      </c>
      <c r="M28" s="111" t="s">
        <v>2465</v>
      </c>
      <c r="N28" s="124" t="s">
        <v>2472</v>
      </c>
      <c r="O28" s="135" t="s">
        <v>2505</v>
      </c>
      <c r="P28" s="110"/>
      <c r="Q28" s="114" t="s">
        <v>2431</v>
      </c>
    </row>
    <row r="29" spans="1:17" s="125" customFormat="1" ht="18" x14ac:dyDescent="0.25">
      <c r="A29" s="112" t="str">
        <f>VLOOKUP(E29,'LISTADO ATM'!$A$2:$C$901,3,0)</f>
        <v>DISTRITO NACIONAL</v>
      </c>
      <c r="B29" s="126">
        <v>335839713</v>
      </c>
      <c r="C29" s="118">
        <v>44286.608206018522</v>
      </c>
      <c r="D29" s="112" t="s">
        <v>2189</v>
      </c>
      <c r="E29" s="130">
        <v>321</v>
      </c>
      <c r="F29" s="133" t="str">
        <f>VLOOKUP(E29,VIP!$A$2:$O12333,2,0)</f>
        <v>DRBR321</v>
      </c>
      <c r="G29" s="133" t="str">
        <f>VLOOKUP(E29,'LISTADO ATM'!$A$2:$B$900,2,0)</f>
        <v xml:space="preserve">ATM Oficina Jiménez Moya I </v>
      </c>
      <c r="H29" s="133" t="str">
        <f>VLOOKUP(E29,VIP!$A$2:$O17254,7,FALSE)</f>
        <v>Si</v>
      </c>
      <c r="I29" s="133" t="str">
        <f>VLOOKUP(E29,VIP!$A$2:$O9219,8,FALSE)</f>
        <v>Si</v>
      </c>
      <c r="J29" s="133" t="str">
        <f>VLOOKUP(E29,VIP!$A$2:$O9169,8,FALSE)</f>
        <v>Si</v>
      </c>
      <c r="K29" s="133" t="str">
        <f>VLOOKUP(E29,VIP!$A$2:$O12743,6,0)</f>
        <v>NO</v>
      </c>
      <c r="L29" s="113" t="s">
        <v>2228</v>
      </c>
      <c r="M29" s="111" t="s">
        <v>2465</v>
      </c>
      <c r="N29" s="124" t="s">
        <v>2472</v>
      </c>
      <c r="O29" s="135" t="s">
        <v>2474</v>
      </c>
      <c r="P29" s="110"/>
      <c r="Q29" s="114" t="s">
        <v>2228</v>
      </c>
    </row>
    <row r="30" spans="1:17" s="125" customFormat="1" ht="18" x14ac:dyDescent="0.25">
      <c r="A30" s="112" t="str">
        <f>VLOOKUP(E30,'LISTADO ATM'!$A$2:$C$901,3,0)</f>
        <v>DISTRITO NACIONAL</v>
      </c>
      <c r="B30" s="126" t="s">
        <v>2547</v>
      </c>
      <c r="C30" s="118">
        <v>44286.60974537037</v>
      </c>
      <c r="D30" s="112" t="s">
        <v>2189</v>
      </c>
      <c r="E30" s="130">
        <v>35</v>
      </c>
      <c r="F30" s="133" t="str">
        <f>VLOOKUP(E30,VIP!$A$2:$O12368,2,0)</f>
        <v>DRBR035</v>
      </c>
      <c r="G30" s="133" t="str">
        <f>VLOOKUP(E30,'LISTADO ATM'!$A$2:$B$900,2,0)</f>
        <v xml:space="preserve">ATM Dirección General de Aduanas I </v>
      </c>
      <c r="H30" s="133" t="str">
        <f>VLOOKUP(E30,VIP!$A$2:$O17289,7,FALSE)</f>
        <v>Si</v>
      </c>
      <c r="I30" s="133" t="str">
        <f>VLOOKUP(E30,VIP!$A$2:$O9254,8,FALSE)</f>
        <v>Si</v>
      </c>
      <c r="J30" s="133" t="str">
        <f>VLOOKUP(E30,VIP!$A$2:$O9204,8,FALSE)</f>
        <v>Si</v>
      </c>
      <c r="K30" s="133" t="str">
        <f>VLOOKUP(E30,VIP!$A$2:$O12778,6,0)</f>
        <v>NO</v>
      </c>
      <c r="L30" s="113" t="s">
        <v>2488</v>
      </c>
      <c r="M30" s="111" t="s">
        <v>2465</v>
      </c>
      <c r="N30" s="124" t="s">
        <v>2472</v>
      </c>
      <c r="O30" s="135" t="s">
        <v>2474</v>
      </c>
      <c r="P30" s="110"/>
      <c r="Q30" s="114" t="s">
        <v>2488</v>
      </c>
    </row>
    <row r="31" spans="1:17" s="125" customFormat="1" ht="18" x14ac:dyDescent="0.25">
      <c r="A31" s="112" t="str">
        <f>VLOOKUP(E31,'LISTADO ATM'!$A$2:$C$901,3,0)</f>
        <v>DISTRITO NACIONAL</v>
      </c>
      <c r="B31" s="126" t="s">
        <v>2546</v>
      </c>
      <c r="C31" s="118">
        <v>44286.616666666669</v>
      </c>
      <c r="D31" s="112" t="s">
        <v>2468</v>
      </c>
      <c r="E31" s="130">
        <v>13</v>
      </c>
      <c r="F31" s="133" t="str">
        <f>VLOOKUP(E31,VIP!$A$2:$O12367,2,0)</f>
        <v>DRBR013</v>
      </c>
      <c r="G31" s="133" t="str">
        <f>VLOOKUP(E31,'LISTADO ATM'!$A$2:$B$900,2,0)</f>
        <v xml:space="preserve">ATM CDEEE </v>
      </c>
      <c r="H31" s="133" t="str">
        <f>VLOOKUP(E31,VIP!$A$2:$O17288,7,FALSE)</f>
        <v>Si</v>
      </c>
      <c r="I31" s="133" t="str">
        <f>VLOOKUP(E31,VIP!$A$2:$O9253,8,FALSE)</f>
        <v>Si</v>
      </c>
      <c r="J31" s="133" t="str">
        <f>VLOOKUP(E31,VIP!$A$2:$O9203,8,FALSE)</f>
        <v>Si</v>
      </c>
      <c r="K31" s="133" t="str">
        <f>VLOOKUP(E31,VIP!$A$2:$O12777,6,0)</f>
        <v>NO</v>
      </c>
      <c r="L31" s="113" t="s">
        <v>2428</v>
      </c>
      <c r="M31" s="111" t="s">
        <v>2465</v>
      </c>
      <c r="N31" s="124" t="s">
        <v>2472</v>
      </c>
      <c r="O31" s="135" t="s">
        <v>2473</v>
      </c>
      <c r="P31" s="110"/>
      <c r="Q31" s="114" t="s">
        <v>2428</v>
      </c>
    </row>
    <row r="32" spans="1:17" s="125" customFormat="1" ht="18" x14ac:dyDescent="0.25">
      <c r="A32" s="112" t="str">
        <f>VLOOKUP(E32,'LISTADO ATM'!$A$2:$C$901,3,0)</f>
        <v>DISTRITO NACIONAL</v>
      </c>
      <c r="B32" s="126" t="s">
        <v>2545</v>
      </c>
      <c r="C32" s="118">
        <v>44286.621076388888</v>
      </c>
      <c r="D32" s="112" t="s">
        <v>2468</v>
      </c>
      <c r="E32" s="130">
        <v>387</v>
      </c>
      <c r="F32" s="133" t="str">
        <f>VLOOKUP(E32,VIP!$A$2:$O12365,2,0)</f>
        <v>DRBR387</v>
      </c>
      <c r="G32" s="133" t="str">
        <f>VLOOKUP(E32,'LISTADO ATM'!$A$2:$B$900,2,0)</f>
        <v xml:space="preserve">ATM S/M La Cadena San Vicente de Paul </v>
      </c>
      <c r="H32" s="133" t="str">
        <f>VLOOKUP(E32,VIP!$A$2:$O17286,7,FALSE)</f>
        <v>Si</v>
      </c>
      <c r="I32" s="133" t="str">
        <f>VLOOKUP(E32,VIP!$A$2:$O9251,8,FALSE)</f>
        <v>Si</v>
      </c>
      <c r="J32" s="133" t="str">
        <f>VLOOKUP(E32,VIP!$A$2:$O9201,8,FALSE)</f>
        <v>Si</v>
      </c>
      <c r="K32" s="133" t="str">
        <f>VLOOKUP(E32,VIP!$A$2:$O12775,6,0)</f>
        <v>NO</v>
      </c>
      <c r="L32" s="113" t="s">
        <v>2428</v>
      </c>
      <c r="M32" s="111" t="s">
        <v>2465</v>
      </c>
      <c r="N32" s="124" t="s">
        <v>2472</v>
      </c>
      <c r="O32" s="135" t="s">
        <v>2473</v>
      </c>
      <c r="P32" s="110"/>
      <c r="Q32" s="114" t="s">
        <v>2428</v>
      </c>
    </row>
    <row r="33" spans="1:17" s="125" customFormat="1" ht="18" x14ac:dyDescent="0.25">
      <c r="A33" s="112" t="str">
        <f>VLOOKUP(E33,'LISTADO ATM'!$A$2:$C$901,3,0)</f>
        <v>NORTE</v>
      </c>
      <c r="B33" s="126" t="s">
        <v>2544</v>
      </c>
      <c r="C33" s="118">
        <v>44286.62462962963</v>
      </c>
      <c r="D33" s="112" t="s">
        <v>2520</v>
      </c>
      <c r="E33" s="130">
        <v>864</v>
      </c>
      <c r="F33" s="133" t="str">
        <f>VLOOKUP(E33,VIP!$A$2:$O12364,2,0)</f>
        <v>DRBR864</v>
      </c>
      <c r="G33" s="133" t="str">
        <f>VLOOKUP(E33,'LISTADO ATM'!$A$2:$B$900,2,0)</f>
        <v xml:space="preserve">ATM Palmares Mall (San Francisco) </v>
      </c>
      <c r="H33" s="133" t="str">
        <f>VLOOKUP(E33,VIP!$A$2:$O17285,7,FALSE)</f>
        <v>Si</v>
      </c>
      <c r="I33" s="133" t="str">
        <f>VLOOKUP(E33,VIP!$A$2:$O9250,8,FALSE)</f>
        <v>Si</v>
      </c>
      <c r="J33" s="133" t="str">
        <f>VLOOKUP(E33,VIP!$A$2:$O9200,8,FALSE)</f>
        <v>Si</v>
      </c>
      <c r="K33" s="133" t="str">
        <f>VLOOKUP(E33,VIP!$A$2:$O12774,6,0)</f>
        <v>NO</v>
      </c>
      <c r="L33" s="113" t="s">
        <v>2459</v>
      </c>
      <c r="M33" s="111" t="s">
        <v>2465</v>
      </c>
      <c r="N33" s="124" t="s">
        <v>2472</v>
      </c>
      <c r="O33" s="135" t="s">
        <v>2519</v>
      </c>
      <c r="P33" s="110"/>
      <c r="Q33" s="114" t="s">
        <v>2459</v>
      </c>
    </row>
    <row r="34" spans="1:17" s="125" customFormat="1" ht="18" x14ac:dyDescent="0.25">
      <c r="A34" s="112" t="str">
        <f>VLOOKUP(E34,'LISTADO ATM'!$A$2:$C$901,3,0)</f>
        <v>ESTE</v>
      </c>
      <c r="B34" s="126" t="s">
        <v>2543</v>
      </c>
      <c r="C34" s="118">
        <v>44286.627951388888</v>
      </c>
      <c r="D34" s="112" t="s">
        <v>2189</v>
      </c>
      <c r="E34" s="130">
        <v>660</v>
      </c>
      <c r="F34" s="133" t="str">
        <f>VLOOKUP(E34,VIP!$A$2:$O12363,2,0)</f>
        <v>DRBR660</v>
      </c>
      <c r="G34" s="133" t="str">
        <f>VLOOKUP(E34,'LISTADO ATM'!$A$2:$B$900,2,0)</f>
        <v>ATM Oficina Romana Norte II</v>
      </c>
      <c r="H34" s="133" t="str">
        <f>VLOOKUP(E34,VIP!$A$2:$O17284,7,FALSE)</f>
        <v>N/A</v>
      </c>
      <c r="I34" s="133" t="str">
        <f>VLOOKUP(E34,VIP!$A$2:$O9249,8,FALSE)</f>
        <v>N/A</v>
      </c>
      <c r="J34" s="133" t="str">
        <f>VLOOKUP(E34,VIP!$A$2:$O9199,8,FALSE)</f>
        <v>N/A</v>
      </c>
      <c r="K34" s="133" t="str">
        <f>VLOOKUP(E34,VIP!$A$2:$O12773,6,0)</f>
        <v>N/A</v>
      </c>
      <c r="L34" s="113" t="s">
        <v>2488</v>
      </c>
      <c r="M34" s="111" t="s">
        <v>2465</v>
      </c>
      <c r="N34" s="124" t="s">
        <v>2472</v>
      </c>
      <c r="O34" s="135" t="s">
        <v>2474</v>
      </c>
      <c r="P34" s="110"/>
      <c r="Q34" s="114" t="s">
        <v>2488</v>
      </c>
    </row>
    <row r="35" spans="1:17" s="125" customFormat="1" ht="18" x14ac:dyDescent="0.25">
      <c r="A35" s="112" t="str">
        <f>VLOOKUP(E35,'LISTADO ATM'!$A$2:$C$901,3,0)</f>
        <v>SUR</v>
      </c>
      <c r="B35" s="126" t="s">
        <v>2542</v>
      </c>
      <c r="C35" s="118">
        <v>44286.628622685188</v>
      </c>
      <c r="D35" s="112" t="s">
        <v>2494</v>
      </c>
      <c r="E35" s="130">
        <v>297</v>
      </c>
      <c r="F35" s="133" t="str">
        <f>VLOOKUP(E35,VIP!$A$2:$O12362,2,0)</f>
        <v>DRBR297</v>
      </c>
      <c r="G35" s="133" t="str">
        <f>VLOOKUP(E35,'LISTADO ATM'!$A$2:$B$900,2,0)</f>
        <v xml:space="preserve">ATM S/M Cadena Ocoa </v>
      </c>
      <c r="H35" s="133" t="str">
        <f>VLOOKUP(E35,VIP!$A$2:$O17283,7,FALSE)</f>
        <v>Si</v>
      </c>
      <c r="I35" s="133" t="str">
        <f>VLOOKUP(E35,VIP!$A$2:$O9248,8,FALSE)</f>
        <v>Si</v>
      </c>
      <c r="J35" s="133" t="str">
        <f>VLOOKUP(E35,VIP!$A$2:$O9198,8,FALSE)</f>
        <v>Si</v>
      </c>
      <c r="K35" s="133" t="str">
        <f>VLOOKUP(E35,VIP!$A$2:$O12772,6,0)</f>
        <v>NO</v>
      </c>
      <c r="L35" s="113" t="s">
        <v>2497</v>
      </c>
      <c r="M35" s="111" t="s">
        <v>2465</v>
      </c>
      <c r="N35" s="124" t="s">
        <v>2472</v>
      </c>
      <c r="O35" s="135" t="s">
        <v>2495</v>
      </c>
      <c r="P35" s="110"/>
      <c r="Q35" s="114" t="s">
        <v>2497</v>
      </c>
    </row>
    <row r="36" spans="1:17" s="125" customFormat="1" ht="18" x14ac:dyDescent="0.25">
      <c r="A36" s="112" t="str">
        <f>VLOOKUP(E36,'LISTADO ATM'!$A$2:$C$901,3,0)</f>
        <v>DISTRITO NACIONAL</v>
      </c>
      <c r="B36" s="126" t="s">
        <v>2565</v>
      </c>
      <c r="C36" s="118">
        <v>44286.64984953704</v>
      </c>
      <c r="D36" s="112" t="s">
        <v>2189</v>
      </c>
      <c r="E36" s="130">
        <v>498</v>
      </c>
      <c r="F36" s="133" t="str">
        <f>VLOOKUP(E36,VIP!$A$2:$O12347,2,0)</f>
        <v>DRBR498</v>
      </c>
      <c r="G36" s="133" t="str">
        <f>VLOOKUP(E36,'LISTADO ATM'!$A$2:$B$900,2,0)</f>
        <v xml:space="preserve">ATM Estación Sunix 27 de Febrero </v>
      </c>
      <c r="H36" s="133" t="str">
        <f>VLOOKUP(E36,VIP!$A$2:$O17268,7,FALSE)</f>
        <v>Si</v>
      </c>
      <c r="I36" s="133" t="str">
        <f>VLOOKUP(E36,VIP!$A$2:$O9233,8,FALSE)</f>
        <v>Si</v>
      </c>
      <c r="J36" s="133" t="str">
        <f>VLOOKUP(E36,VIP!$A$2:$O9183,8,FALSE)</f>
        <v>Si</v>
      </c>
      <c r="K36" s="133" t="str">
        <f>VLOOKUP(E36,VIP!$A$2:$O12757,6,0)</f>
        <v>NO</v>
      </c>
      <c r="L36" s="113" t="s">
        <v>2228</v>
      </c>
      <c r="M36" s="111" t="s">
        <v>2465</v>
      </c>
      <c r="N36" s="124" t="s">
        <v>2493</v>
      </c>
      <c r="O36" s="135" t="s">
        <v>2474</v>
      </c>
      <c r="P36" s="110"/>
      <c r="Q36" s="114" t="s">
        <v>2228</v>
      </c>
    </row>
    <row r="37" spans="1:17" s="125" customFormat="1" ht="18" x14ac:dyDescent="0.25">
      <c r="A37" s="112" t="str">
        <f>VLOOKUP(E37,'LISTADO ATM'!$A$2:$C$901,3,0)</f>
        <v>ESTE</v>
      </c>
      <c r="B37" s="126" t="s">
        <v>2564</v>
      </c>
      <c r="C37" s="118">
        <v>44286.650613425925</v>
      </c>
      <c r="D37" s="112" t="s">
        <v>2189</v>
      </c>
      <c r="E37" s="130">
        <v>843</v>
      </c>
      <c r="F37" s="133" t="str">
        <f>VLOOKUP(E37,VIP!$A$2:$O12346,2,0)</f>
        <v>DRBR843</v>
      </c>
      <c r="G37" s="133" t="str">
        <f>VLOOKUP(E37,'LISTADO ATM'!$A$2:$B$900,2,0)</f>
        <v xml:space="preserve">ATM Oficina Romana Centro </v>
      </c>
      <c r="H37" s="133" t="str">
        <f>VLOOKUP(E37,VIP!$A$2:$O17267,7,FALSE)</f>
        <v>Si</v>
      </c>
      <c r="I37" s="133" t="str">
        <f>VLOOKUP(E37,VIP!$A$2:$O9232,8,FALSE)</f>
        <v>Si</v>
      </c>
      <c r="J37" s="133" t="str">
        <f>VLOOKUP(E37,VIP!$A$2:$O9182,8,FALSE)</f>
        <v>Si</v>
      </c>
      <c r="K37" s="133" t="str">
        <f>VLOOKUP(E37,VIP!$A$2:$O12756,6,0)</f>
        <v>NO</v>
      </c>
      <c r="L37" s="113" t="s">
        <v>2228</v>
      </c>
      <c r="M37" s="111" t="s">
        <v>2465</v>
      </c>
      <c r="N37" s="124" t="s">
        <v>2472</v>
      </c>
      <c r="O37" s="135" t="s">
        <v>2474</v>
      </c>
      <c r="P37" s="110"/>
      <c r="Q37" s="114" t="s">
        <v>2228</v>
      </c>
    </row>
    <row r="38" spans="1:17" s="125" customFormat="1" ht="18" x14ac:dyDescent="0.25">
      <c r="A38" s="112" t="str">
        <f>VLOOKUP(E38,'LISTADO ATM'!$A$2:$C$901,3,0)</f>
        <v>DISTRITO NACIONAL</v>
      </c>
      <c r="B38" s="126" t="s">
        <v>2563</v>
      </c>
      <c r="C38" s="118">
        <v>44286.653240740743</v>
      </c>
      <c r="D38" s="112" t="s">
        <v>2468</v>
      </c>
      <c r="E38" s="130">
        <v>566</v>
      </c>
      <c r="F38" s="133" t="str">
        <f>VLOOKUP(E38,VIP!$A$2:$O12344,2,0)</f>
        <v>DRBR508</v>
      </c>
      <c r="G38" s="133" t="str">
        <f>VLOOKUP(E38,'LISTADO ATM'!$A$2:$B$900,2,0)</f>
        <v xml:space="preserve">ATM Hiper Olé Aut. Duarte </v>
      </c>
      <c r="H38" s="133" t="str">
        <f>VLOOKUP(E38,VIP!$A$2:$O17265,7,FALSE)</f>
        <v>Si</v>
      </c>
      <c r="I38" s="133" t="str">
        <f>VLOOKUP(E38,VIP!$A$2:$O9230,8,FALSE)</f>
        <v>Si</v>
      </c>
      <c r="J38" s="133" t="str">
        <f>VLOOKUP(E38,VIP!$A$2:$O9180,8,FALSE)</f>
        <v>Si</v>
      </c>
      <c r="K38" s="133" t="str">
        <f>VLOOKUP(E38,VIP!$A$2:$O12754,6,0)</f>
        <v>NO</v>
      </c>
      <c r="L38" s="113" t="s">
        <v>2428</v>
      </c>
      <c r="M38" s="111" t="s">
        <v>2465</v>
      </c>
      <c r="N38" s="124" t="s">
        <v>2472</v>
      </c>
      <c r="O38" s="135" t="s">
        <v>2473</v>
      </c>
      <c r="P38" s="110"/>
      <c r="Q38" s="114" t="s">
        <v>2428</v>
      </c>
    </row>
    <row r="39" spans="1:17" s="125" customFormat="1" ht="18" x14ac:dyDescent="0.25">
      <c r="A39" s="112" t="str">
        <f>VLOOKUP(E39,'LISTADO ATM'!$A$2:$C$901,3,0)</f>
        <v>SUR</v>
      </c>
      <c r="B39" s="126" t="s">
        <v>2562</v>
      </c>
      <c r="C39" s="118">
        <v>44286.654907407406</v>
      </c>
      <c r="D39" s="112" t="s">
        <v>2468</v>
      </c>
      <c r="E39" s="130">
        <v>512</v>
      </c>
      <c r="F39" s="133" t="str">
        <f>VLOOKUP(E39,VIP!$A$2:$O12343,2,0)</f>
        <v>DRBR512</v>
      </c>
      <c r="G39" s="133" t="str">
        <f>VLOOKUP(E39,'LISTADO ATM'!$A$2:$B$900,2,0)</f>
        <v>ATM Plaza Jesús Ferreira</v>
      </c>
      <c r="H39" s="133" t="str">
        <f>VLOOKUP(E39,VIP!$A$2:$O17264,7,FALSE)</f>
        <v>N/A</v>
      </c>
      <c r="I39" s="133" t="str">
        <f>VLOOKUP(E39,VIP!$A$2:$O9229,8,FALSE)</f>
        <v>N/A</v>
      </c>
      <c r="J39" s="133" t="str">
        <f>VLOOKUP(E39,VIP!$A$2:$O9179,8,FALSE)</f>
        <v>N/A</v>
      </c>
      <c r="K39" s="133" t="str">
        <f>VLOOKUP(E39,VIP!$A$2:$O12753,6,0)</f>
        <v>N/A</v>
      </c>
      <c r="L39" s="113" t="s">
        <v>2428</v>
      </c>
      <c r="M39" s="111" t="s">
        <v>2465</v>
      </c>
      <c r="N39" s="124" t="s">
        <v>2472</v>
      </c>
      <c r="O39" s="135" t="s">
        <v>2473</v>
      </c>
      <c r="P39" s="110"/>
      <c r="Q39" s="114" t="s">
        <v>2428</v>
      </c>
    </row>
    <row r="40" spans="1:17" ht="18" x14ac:dyDescent="0.25">
      <c r="A40" s="112" t="str">
        <f>VLOOKUP(E40,'LISTADO ATM'!$A$2:$C$901,3,0)</f>
        <v>DISTRITO NACIONAL</v>
      </c>
      <c r="B40" s="126" t="s">
        <v>2561</v>
      </c>
      <c r="C40" s="118">
        <v>44286.656423611108</v>
      </c>
      <c r="D40" s="112" t="s">
        <v>2468</v>
      </c>
      <c r="E40" s="130">
        <v>908</v>
      </c>
      <c r="F40" s="133" t="str">
        <f>VLOOKUP(E40,VIP!$A$2:$O12342,2,0)</f>
        <v>DRBR16D</v>
      </c>
      <c r="G40" s="133" t="str">
        <f>VLOOKUP(E40,'LISTADO ATM'!$A$2:$B$900,2,0)</f>
        <v xml:space="preserve">ATM Oficina Plaza Botánika </v>
      </c>
      <c r="H40" s="133" t="str">
        <f>VLOOKUP(E40,VIP!$A$2:$O17263,7,FALSE)</f>
        <v>Si</v>
      </c>
      <c r="I40" s="133" t="str">
        <f>VLOOKUP(E40,VIP!$A$2:$O9228,8,FALSE)</f>
        <v>Si</v>
      </c>
      <c r="J40" s="133" t="str">
        <f>VLOOKUP(E40,VIP!$A$2:$O9178,8,FALSE)</f>
        <v>Si</v>
      </c>
      <c r="K40" s="133" t="str">
        <f>VLOOKUP(E40,VIP!$A$2:$O12752,6,0)</f>
        <v>NO</v>
      </c>
      <c r="L40" s="113" t="s">
        <v>2428</v>
      </c>
      <c r="M40" s="111" t="s">
        <v>2465</v>
      </c>
      <c r="N40" s="124" t="s">
        <v>2472</v>
      </c>
      <c r="O40" s="149" t="s">
        <v>2473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SUR</v>
      </c>
      <c r="B41" s="126" t="s">
        <v>2560</v>
      </c>
      <c r="C41" s="118">
        <v>44286.660844907405</v>
      </c>
      <c r="D41" s="112" t="s">
        <v>2468</v>
      </c>
      <c r="E41" s="130">
        <v>984</v>
      </c>
      <c r="F41" s="133" t="str">
        <f>VLOOKUP(E41,VIP!$A$2:$O12341,2,0)</f>
        <v>DRBR984</v>
      </c>
      <c r="G41" s="133" t="str">
        <f>VLOOKUP(E41,'LISTADO ATM'!$A$2:$B$900,2,0)</f>
        <v xml:space="preserve">ATM Oficina Neiba II </v>
      </c>
      <c r="H41" s="133" t="str">
        <f>VLOOKUP(E41,VIP!$A$2:$O17262,7,FALSE)</f>
        <v>Si</v>
      </c>
      <c r="I41" s="133" t="str">
        <f>VLOOKUP(E41,VIP!$A$2:$O9227,8,FALSE)</f>
        <v>Si</v>
      </c>
      <c r="J41" s="133" t="str">
        <f>VLOOKUP(E41,VIP!$A$2:$O9177,8,FALSE)</f>
        <v>Si</v>
      </c>
      <c r="K41" s="133" t="str">
        <f>VLOOKUP(E41,VIP!$A$2:$O12751,6,0)</f>
        <v>NO</v>
      </c>
      <c r="L41" s="113" t="s">
        <v>2428</v>
      </c>
      <c r="M41" s="111" t="s">
        <v>2465</v>
      </c>
      <c r="N41" s="124" t="s">
        <v>2472</v>
      </c>
      <c r="O41" s="149" t="s">
        <v>2473</v>
      </c>
      <c r="P41" s="110"/>
      <c r="Q41" s="114" t="s">
        <v>2428</v>
      </c>
    </row>
    <row r="42" spans="1:17" ht="18" x14ac:dyDescent="0.25">
      <c r="A42" s="112" t="str">
        <f>VLOOKUP(E42,'LISTADO ATM'!$A$2:$C$901,3,0)</f>
        <v>ESTE</v>
      </c>
      <c r="B42" s="126" t="s">
        <v>2566</v>
      </c>
      <c r="C42" s="118">
        <v>44286.671261574076</v>
      </c>
      <c r="D42" s="112" t="s">
        <v>2189</v>
      </c>
      <c r="E42" s="130">
        <v>631</v>
      </c>
      <c r="F42" s="133" t="str">
        <f>VLOOKUP(E42,VIP!$A$2:$O12341,2,0)</f>
        <v>DRBR417</v>
      </c>
      <c r="G42" s="133" t="str">
        <f>VLOOKUP(E42,'LISTADO ATM'!$A$2:$B$900,2,0)</f>
        <v xml:space="preserve">ATM ASOCODEQUI (San Pedro) </v>
      </c>
      <c r="H42" s="133" t="str">
        <f>VLOOKUP(E42,VIP!$A$2:$O17262,7,FALSE)</f>
        <v>Si</v>
      </c>
      <c r="I42" s="133" t="str">
        <f>VLOOKUP(E42,VIP!$A$2:$O9227,8,FALSE)</f>
        <v>Si</v>
      </c>
      <c r="J42" s="133" t="str">
        <f>VLOOKUP(E42,VIP!$A$2:$O9177,8,FALSE)</f>
        <v>Si</v>
      </c>
      <c r="K42" s="133" t="str">
        <f>VLOOKUP(E42,VIP!$A$2:$O12751,6,0)</f>
        <v>NO</v>
      </c>
      <c r="L42" s="113" t="s">
        <v>2228</v>
      </c>
      <c r="M42" s="111" t="s">
        <v>2465</v>
      </c>
      <c r="N42" s="124" t="s">
        <v>2472</v>
      </c>
      <c r="O42" s="149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DISTRITO NACIONAL</v>
      </c>
      <c r="B43" s="126" t="s">
        <v>2567</v>
      </c>
      <c r="C43" s="118">
        <v>44286.672581018516</v>
      </c>
      <c r="D43" s="112" t="s">
        <v>2189</v>
      </c>
      <c r="E43" s="130">
        <v>515</v>
      </c>
      <c r="F43" s="133" t="str">
        <f>VLOOKUP(E43,VIP!$A$2:$O12342,2,0)</f>
        <v>DRBR515</v>
      </c>
      <c r="G43" s="133" t="str">
        <f>VLOOKUP(E43,'LISTADO ATM'!$A$2:$B$900,2,0)</f>
        <v xml:space="preserve">ATM Oficina Agora Mall I </v>
      </c>
      <c r="H43" s="133" t="str">
        <f>VLOOKUP(E43,VIP!$A$2:$O17263,7,FALSE)</f>
        <v>Si</v>
      </c>
      <c r="I43" s="133" t="str">
        <f>VLOOKUP(E43,VIP!$A$2:$O9228,8,FALSE)</f>
        <v>Si</v>
      </c>
      <c r="J43" s="133" t="str">
        <f>VLOOKUP(E43,VIP!$A$2:$O9178,8,FALSE)</f>
        <v>Si</v>
      </c>
      <c r="K43" s="133" t="str">
        <f>VLOOKUP(E43,VIP!$A$2:$O12752,6,0)</f>
        <v>SI</v>
      </c>
      <c r="L43" s="113" t="s">
        <v>2488</v>
      </c>
      <c r="M43" s="111" t="s">
        <v>2465</v>
      </c>
      <c r="N43" s="124" t="s">
        <v>2472</v>
      </c>
      <c r="O43" s="149" t="s">
        <v>2474</v>
      </c>
      <c r="P43" s="110"/>
      <c r="Q43" s="114" t="s">
        <v>2488</v>
      </c>
    </row>
    <row r="44" spans="1:17" ht="18" x14ac:dyDescent="0.25">
      <c r="A44" s="112" t="str">
        <f>VLOOKUP(E44,'LISTADO ATM'!$A$2:$C$901,3,0)</f>
        <v>NORTE</v>
      </c>
      <c r="B44" s="126" t="s">
        <v>2568</v>
      </c>
      <c r="C44" s="118">
        <v>44286.682939814818</v>
      </c>
      <c r="D44" s="112" t="s">
        <v>2520</v>
      </c>
      <c r="E44" s="130">
        <v>635</v>
      </c>
      <c r="F44" s="133" t="str">
        <f>VLOOKUP(E44,VIP!$A$2:$O12343,2,0)</f>
        <v>DRBR12J</v>
      </c>
      <c r="G44" s="133" t="str">
        <f>VLOOKUP(E44,'LISTADO ATM'!$A$2:$B$900,2,0)</f>
        <v xml:space="preserve">ATM Zona Franca Tamboril </v>
      </c>
      <c r="H44" s="133" t="str">
        <f>VLOOKUP(E44,VIP!$A$2:$O17264,7,FALSE)</f>
        <v>Si</v>
      </c>
      <c r="I44" s="133" t="str">
        <f>VLOOKUP(E44,VIP!$A$2:$O9229,8,FALSE)</f>
        <v>Si</v>
      </c>
      <c r="J44" s="133" t="str">
        <f>VLOOKUP(E44,VIP!$A$2:$O9179,8,FALSE)</f>
        <v>Si</v>
      </c>
      <c r="K44" s="133" t="str">
        <f>VLOOKUP(E44,VIP!$A$2:$O12753,6,0)</f>
        <v>NO</v>
      </c>
      <c r="L44" s="113" t="s">
        <v>2428</v>
      </c>
      <c r="M44" s="111" t="s">
        <v>2465</v>
      </c>
      <c r="N44" s="124" t="s">
        <v>2472</v>
      </c>
      <c r="O44" s="149" t="s">
        <v>2519</v>
      </c>
      <c r="P44" s="110"/>
      <c r="Q44" s="114" t="s">
        <v>2428</v>
      </c>
    </row>
    <row r="45" spans="1:17" ht="18" x14ac:dyDescent="0.25">
      <c r="A45" s="112" t="str">
        <f>VLOOKUP(E45,'LISTADO ATM'!$A$2:$C$901,3,0)</f>
        <v>ESTE</v>
      </c>
      <c r="B45" s="126" t="s">
        <v>2569</v>
      </c>
      <c r="C45" s="118">
        <v>44286.684247685182</v>
      </c>
      <c r="D45" s="112" t="s">
        <v>2494</v>
      </c>
      <c r="E45" s="130">
        <v>211</v>
      </c>
      <c r="F45" s="133" t="str">
        <f>VLOOKUP(E45,VIP!$A$2:$O12344,2,0)</f>
        <v>DRBR211</v>
      </c>
      <c r="G45" s="133" t="str">
        <f>VLOOKUP(E45,'LISTADO ATM'!$A$2:$B$900,2,0)</f>
        <v xml:space="preserve">ATM Oficina La Romana I </v>
      </c>
      <c r="H45" s="133" t="str">
        <f>VLOOKUP(E45,VIP!$A$2:$O17265,7,FALSE)</f>
        <v>Si</v>
      </c>
      <c r="I45" s="133" t="str">
        <f>VLOOKUP(E45,VIP!$A$2:$O9230,8,FALSE)</f>
        <v>Si</v>
      </c>
      <c r="J45" s="133" t="str">
        <f>VLOOKUP(E45,VIP!$A$2:$O9180,8,FALSE)</f>
        <v>Si</v>
      </c>
      <c r="K45" s="133" t="str">
        <f>VLOOKUP(E45,VIP!$A$2:$O12754,6,0)</f>
        <v>NO</v>
      </c>
      <c r="L45" s="113" t="s">
        <v>2428</v>
      </c>
      <c r="M45" s="111" t="s">
        <v>2465</v>
      </c>
      <c r="N45" s="124" t="s">
        <v>2472</v>
      </c>
      <c r="O45" s="149" t="s">
        <v>2495</v>
      </c>
      <c r="P45" s="110"/>
      <c r="Q45" s="114" t="s">
        <v>2428</v>
      </c>
    </row>
    <row r="46" spans="1:17" ht="18" x14ac:dyDescent="0.25">
      <c r="A46" s="112" t="str">
        <f>VLOOKUP(E46,'LISTADO ATM'!$A$2:$C$901,3,0)</f>
        <v>ESTE</v>
      </c>
      <c r="B46" s="126" t="s">
        <v>2570</v>
      </c>
      <c r="C46" s="118">
        <v>44286.693715277775</v>
      </c>
      <c r="D46" s="112" t="s">
        <v>2494</v>
      </c>
      <c r="E46" s="130">
        <v>366</v>
      </c>
      <c r="F46" s="133" t="str">
        <f>VLOOKUP(E46,VIP!$A$2:$O12345,2,0)</f>
        <v>DRBR366</v>
      </c>
      <c r="G46" s="133" t="str">
        <f>VLOOKUP(E46,'LISTADO ATM'!$A$2:$B$900,2,0)</f>
        <v>ATM Oficina Boulevard (Higuey) II</v>
      </c>
      <c r="H46" s="133" t="str">
        <f>VLOOKUP(E46,VIP!$A$2:$O17266,7,FALSE)</f>
        <v>N/A</v>
      </c>
      <c r="I46" s="133" t="str">
        <f>VLOOKUP(E46,VIP!$A$2:$O9231,8,FALSE)</f>
        <v>N/A</v>
      </c>
      <c r="J46" s="133" t="str">
        <f>VLOOKUP(E46,VIP!$A$2:$O9181,8,FALSE)</f>
        <v>N/A</v>
      </c>
      <c r="K46" s="133" t="str">
        <f>VLOOKUP(E46,VIP!$A$2:$O12755,6,0)</f>
        <v>N/A</v>
      </c>
      <c r="L46" s="113" t="s">
        <v>2428</v>
      </c>
      <c r="M46" s="111" t="s">
        <v>2465</v>
      </c>
      <c r="N46" s="124" t="s">
        <v>2472</v>
      </c>
      <c r="O46" s="149" t="s">
        <v>2495</v>
      </c>
      <c r="P46" s="110"/>
      <c r="Q46" s="114" t="s">
        <v>2428</v>
      </c>
    </row>
    <row r="47" spans="1:17" ht="18" x14ac:dyDescent="0.25">
      <c r="A47" s="112" t="str">
        <f>VLOOKUP(E47,'LISTADO ATM'!$A$2:$C$901,3,0)</f>
        <v>DISTRITO NACIONAL</v>
      </c>
      <c r="B47" s="126" t="s">
        <v>2571</v>
      </c>
      <c r="C47" s="118">
        <v>44286.695231481484</v>
      </c>
      <c r="D47" s="112" t="s">
        <v>2468</v>
      </c>
      <c r="E47" s="130">
        <v>698</v>
      </c>
      <c r="F47" s="133" t="str">
        <f>VLOOKUP(E47,VIP!$A$2:$O12346,2,0)</f>
        <v>DRBR698</v>
      </c>
      <c r="G47" s="133" t="str">
        <f>VLOOKUP(E47,'LISTADO ATM'!$A$2:$B$900,2,0)</f>
        <v>ATM Parador Bellamar</v>
      </c>
      <c r="H47" s="133" t="str">
        <f>VLOOKUP(E47,VIP!$A$2:$O17267,7,FALSE)</f>
        <v>Si</v>
      </c>
      <c r="I47" s="133" t="str">
        <f>VLOOKUP(E47,VIP!$A$2:$O9232,8,FALSE)</f>
        <v>Si</v>
      </c>
      <c r="J47" s="133" t="str">
        <f>VLOOKUP(E47,VIP!$A$2:$O9182,8,FALSE)</f>
        <v>Si</v>
      </c>
      <c r="K47" s="133" t="str">
        <f>VLOOKUP(E47,VIP!$A$2:$O12756,6,0)</f>
        <v>NO</v>
      </c>
      <c r="L47" s="113" t="s">
        <v>2459</v>
      </c>
      <c r="M47" s="111" t="s">
        <v>2465</v>
      </c>
      <c r="N47" s="124" t="s">
        <v>2472</v>
      </c>
      <c r="O47" s="149" t="s">
        <v>2473</v>
      </c>
      <c r="P47" s="110"/>
      <c r="Q47" s="114" t="s">
        <v>2459</v>
      </c>
    </row>
    <row r="48" spans="1:17" ht="18" x14ac:dyDescent="0.25">
      <c r="A48" s="112" t="str">
        <f>VLOOKUP(E48,'LISTADO ATM'!$A$2:$C$901,3,0)</f>
        <v>NORTE</v>
      </c>
      <c r="B48" s="126" t="s">
        <v>2572</v>
      </c>
      <c r="C48" s="118">
        <v>44286.696469907409</v>
      </c>
      <c r="D48" s="112" t="s">
        <v>2494</v>
      </c>
      <c r="E48" s="130">
        <v>266</v>
      </c>
      <c r="F48" s="133" t="str">
        <f>VLOOKUP(E48,VIP!$A$2:$O12347,2,0)</f>
        <v>DRBR266</v>
      </c>
      <c r="G48" s="133" t="str">
        <f>VLOOKUP(E48,'LISTADO ATM'!$A$2:$B$900,2,0)</f>
        <v xml:space="preserve">ATM Oficina Villa Francisca </v>
      </c>
      <c r="H48" s="133" t="str">
        <f>VLOOKUP(E48,VIP!$A$2:$O17268,7,FALSE)</f>
        <v>Si</v>
      </c>
      <c r="I48" s="133" t="str">
        <f>VLOOKUP(E48,VIP!$A$2:$O9233,8,FALSE)</f>
        <v>Si</v>
      </c>
      <c r="J48" s="133" t="str">
        <f>VLOOKUP(E48,VIP!$A$2:$O9183,8,FALSE)</f>
        <v>Si</v>
      </c>
      <c r="K48" s="133" t="str">
        <f>VLOOKUP(E48,VIP!$A$2:$O12757,6,0)</f>
        <v>NO</v>
      </c>
      <c r="L48" s="113" t="s">
        <v>2428</v>
      </c>
      <c r="M48" s="111" t="s">
        <v>2465</v>
      </c>
      <c r="N48" s="124" t="s">
        <v>2472</v>
      </c>
      <c r="O48" s="149" t="s">
        <v>2495</v>
      </c>
      <c r="P48" s="110"/>
      <c r="Q48" s="114" t="s">
        <v>2428</v>
      </c>
    </row>
    <row r="49" spans="1:17" ht="18" x14ac:dyDescent="0.25">
      <c r="A49" s="112" t="str">
        <f>VLOOKUP(E49,'LISTADO ATM'!$A$2:$C$901,3,0)</f>
        <v>NORTE</v>
      </c>
      <c r="B49" s="126" t="s">
        <v>2573</v>
      </c>
      <c r="C49" s="118">
        <v>44286.73228009259</v>
      </c>
      <c r="D49" s="112" t="s">
        <v>2494</v>
      </c>
      <c r="E49" s="130">
        <v>990</v>
      </c>
      <c r="F49" s="133" t="str">
        <f>VLOOKUP(E49,VIP!$A$2:$O12348,2,0)</f>
        <v>DRBR742</v>
      </c>
      <c r="G49" s="133" t="str">
        <f>VLOOKUP(E49,'LISTADO ATM'!$A$2:$B$900,2,0)</f>
        <v xml:space="preserve">ATM Autoservicio Bonao II </v>
      </c>
      <c r="H49" s="133" t="str">
        <f>VLOOKUP(E49,VIP!$A$2:$O17269,7,FALSE)</f>
        <v>Si</v>
      </c>
      <c r="I49" s="133" t="str">
        <f>VLOOKUP(E49,VIP!$A$2:$O9234,8,FALSE)</f>
        <v>Si</v>
      </c>
      <c r="J49" s="133" t="str">
        <f>VLOOKUP(E49,VIP!$A$2:$O9184,8,FALSE)</f>
        <v>Si</v>
      </c>
      <c r="K49" s="133" t="str">
        <f>VLOOKUP(E49,VIP!$A$2:$O12758,6,0)</f>
        <v>NO</v>
      </c>
      <c r="L49" s="113" t="s">
        <v>2428</v>
      </c>
      <c r="M49" s="111" t="s">
        <v>2465</v>
      </c>
      <c r="N49" s="124" t="s">
        <v>2472</v>
      </c>
      <c r="O49" s="149" t="s">
        <v>2495</v>
      </c>
      <c r="P49" s="110"/>
      <c r="Q49" s="114" t="s">
        <v>2428</v>
      </c>
    </row>
    <row r="50" spans="1:17" ht="18" x14ac:dyDescent="0.25">
      <c r="A50" s="112" t="str">
        <f>VLOOKUP(E50,'LISTADO ATM'!$A$2:$C$901,3,0)</f>
        <v>SUR</v>
      </c>
      <c r="B50" s="126" t="s">
        <v>2574</v>
      </c>
      <c r="C50" s="118">
        <v>44286.732638888891</v>
      </c>
      <c r="D50" s="112" t="s">
        <v>2189</v>
      </c>
      <c r="E50" s="130">
        <v>103</v>
      </c>
      <c r="F50" s="133" t="str">
        <f>VLOOKUP(E50,VIP!$A$2:$O12349,2,0)</f>
        <v>DRBR103</v>
      </c>
      <c r="G50" s="133" t="str">
        <f>VLOOKUP(E50,'LISTADO ATM'!$A$2:$B$900,2,0)</f>
        <v xml:space="preserve">ATM Oficina Las Matas de Farfán </v>
      </c>
      <c r="H50" s="133" t="str">
        <f>VLOOKUP(E50,VIP!$A$2:$O17270,7,FALSE)</f>
        <v>Si</v>
      </c>
      <c r="I50" s="133" t="str">
        <f>VLOOKUP(E50,VIP!$A$2:$O9235,8,FALSE)</f>
        <v>Si</v>
      </c>
      <c r="J50" s="133" t="str">
        <f>VLOOKUP(E50,VIP!$A$2:$O9185,8,FALSE)</f>
        <v>Si</v>
      </c>
      <c r="K50" s="133" t="str">
        <f>VLOOKUP(E50,VIP!$A$2:$O12759,6,0)</f>
        <v>NO</v>
      </c>
      <c r="L50" s="113" t="s">
        <v>2488</v>
      </c>
      <c r="M50" s="111" t="s">
        <v>2465</v>
      </c>
      <c r="N50" s="124" t="s">
        <v>2472</v>
      </c>
      <c r="O50" s="149" t="s">
        <v>2474</v>
      </c>
      <c r="P50" s="110"/>
      <c r="Q50" s="114" t="s">
        <v>2488</v>
      </c>
    </row>
    <row r="51" spans="1:17" ht="18" x14ac:dyDescent="0.25">
      <c r="A51" s="112" t="str">
        <f>VLOOKUP(E51,'LISTADO ATM'!$A$2:$C$901,3,0)</f>
        <v>NORTE</v>
      </c>
      <c r="B51" s="126" t="s">
        <v>2575</v>
      </c>
      <c r="C51" s="118">
        <v>44286.735023148147</v>
      </c>
      <c r="D51" s="112" t="s">
        <v>2494</v>
      </c>
      <c r="E51" s="130">
        <v>969</v>
      </c>
      <c r="F51" s="133" t="str">
        <f>VLOOKUP(E51,VIP!$A$2:$O12350,2,0)</f>
        <v>DRBR12F</v>
      </c>
      <c r="G51" s="133" t="str">
        <f>VLOOKUP(E51,'LISTADO ATM'!$A$2:$B$900,2,0)</f>
        <v xml:space="preserve">ATM Oficina El Sol I (Santiago) </v>
      </c>
      <c r="H51" s="133" t="str">
        <f>VLOOKUP(E51,VIP!$A$2:$O17271,7,FALSE)</f>
        <v>Si</v>
      </c>
      <c r="I51" s="133" t="str">
        <f>VLOOKUP(E51,VIP!$A$2:$O9236,8,FALSE)</f>
        <v>Si</v>
      </c>
      <c r="J51" s="133" t="str">
        <f>VLOOKUP(E51,VIP!$A$2:$O9186,8,FALSE)</f>
        <v>Si</v>
      </c>
      <c r="K51" s="133" t="str">
        <f>VLOOKUP(E51,VIP!$A$2:$O12760,6,0)</f>
        <v>SI</v>
      </c>
      <c r="L51" s="113" t="s">
        <v>2459</v>
      </c>
      <c r="M51" s="111" t="s">
        <v>2465</v>
      </c>
      <c r="N51" s="124" t="s">
        <v>2472</v>
      </c>
      <c r="O51" s="149" t="s">
        <v>2495</v>
      </c>
      <c r="P51" s="110"/>
      <c r="Q51" s="114" t="s">
        <v>2459</v>
      </c>
    </row>
    <row r="52" spans="1:17" ht="18" x14ac:dyDescent="0.25">
      <c r="A52" s="112" t="str">
        <f>VLOOKUP(E52,'LISTADO ATM'!$A$2:$C$901,3,0)</f>
        <v>ESTE</v>
      </c>
      <c r="B52" s="126" t="s">
        <v>2576</v>
      </c>
      <c r="C52" s="118">
        <v>44286.736493055556</v>
      </c>
      <c r="D52" s="112" t="s">
        <v>2494</v>
      </c>
      <c r="E52" s="130">
        <v>268</v>
      </c>
      <c r="F52" s="133" t="str">
        <f>VLOOKUP(E52,VIP!$A$2:$O12351,2,0)</f>
        <v>DRBR268</v>
      </c>
      <c r="G52" s="133" t="str">
        <f>VLOOKUP(E52,'LISTADO ATM'!$A$2:$B$900,2,0)</f>
        <v xml:space="preserve">ATM Autobanco La Altagracia (Higuey) </v>
      </c>
      <c r="H52" s="133" t="str">
        <f>VLOOKUP(E52,VIP!$A$2:$O17272,7,FALSE)</f>
        <v>Si</v>
      </c>
      <c r="I52" s="133" t="str">
        <f>VLOOKUP(E52,VIP!$A$2:$O9237,8,FALSE)</f>
        <v>Si</v>
      </c>
      <c r="J52" s="133" t="str">
        <f>VLOOKUP(E52,VIP!$A$2:$O9187,8,FALSE)</f>
        <v>Si</v>
      </c>
      <c r="K52" s="133" t="str">
        <f>VLOOKUP(E52,VIP!$A$2:$O12761,6,0)</f>
        <v>NO</v>
      </c>
      <c r="L52" s="113" t="s">
        <v>2428</v>
      </c>
      <c r="M52" s="111" t="s">
        <v>2465</v>
      </c>
      <c r="N52" s="124" t="s">
        <v>2472</v>
      </c>
      <c r="O52" s="149" t="s">
        <v>2495</v>
      </c>
      <c r="P52" s="110"/>
      <c r="Q52" s="114" t="s">
        <v>2428</v>
      </c>
    </row>
    <row r="53" spans="1:17" s="125" customFormat="1" ht="18" x14ac:dyDescent="0.25">
      <c r="A53" s="112" t="str">
        <f>VLOOKUP(E53,'LISTADO ATM'!$A$2:$C$901,3,0)</f>
        <v>NORTE</v>
      </c>
      <c r="B53" s="142" t="s">
        <v>2577</v>
      </c>
      <c r="C53" s="118">
        <v>44286.740347222221</v>
      </c>
      <c r="D53" s="112" t="s">
        <v>2190</v>
      </c>
      <c r="E53" s="140">
        <v>4</v>
      </c>
      <c r="F53" s="133" t="str">
        <f>VLOOKUP(E53,VIP!$A$2:$O12352,2,0)</f>
        <v>DRBR004</v>
      </c>
      <c r="G53" s="133" t="str">
        <f>VLOOKUP(E53,'LISTADO ATM'!$A$2:$B$900,2,0)</f>
        <v>ATM Avenida Rivas</v>
      </c>
      <c r="H53" s="133" t="str">
        <f>VLOOKUP(E53,VIP!$A$2:$O17273,7,FALSE)</f>
        <v>Si</v>
      </c>
      <c r="I53" s="133" t="str">
        <f>VLOOKUP(E53,VIP!$A$2:$O9238,8,FALSE)</f>
        <v>Si</v>
      </c>
      <c r="J53" s="133" t="str">
        <f>VLOOKUP(E53,VIP!$A$2:$O9188,8,FALSE)</f>
        <v>Si</v>
      </c>
      <c r="K53" s="133" t="str">
        <f>VLOOKUP(E53,VIP!$A$2:$O12762,6,0)</f>
        <v>NO</v>
      </c>
      <c r="L53" s="113" t="s">
        <v>2228</v>
      </c>
      <c r="M53" s="111" t="s">
        <v>2465</v>
      </c>
      <c r="N53" s="124" t="s">
        <v>2472</v>
      </c>
      <c r="O53" s="151" t="s">
        <v>2529</v>
      </c>
      <c r="P53" s="156"/>
      <c r="Q53" s="114" t="s">
        <v>2228</v>
      </c>
    </row>
    <row r="54" spans="1:17" ht="18" x14ac:dyDescent="0.25">
      <c r="A54" s="112" t="str">
        <f>VLOOKUP(E54,'LISTADO ATM'!$A$2:$C$901,3,0)</f>
        <v>DISTRITO NACIONAL</v>
      </c>
      <c r="B54" s="126" t="s">
        <v>2578</v>
      </c>
      <c r="C54" s="118">
        <v>44286.741053240738</v>
      </c>
      <c r="D54" s="112" t="s">
        <v>2189</v>
      </c>
      <c r="E54" s="130">
        <v>560</v>
      </c>
      <c r="F54" s="133" t="str">
        <f>VLOOKUP(E54,VIP!$A$2:$O12354,2,0)</f>
        <v>DRBR229</v>
      </c>
      <c r="G54" s="133" t="str">
        <f>VLOOKUP(E54,'LISTADO ATM'!$A$2:$B$900,2,0)</f>
        <v xml:space="preserve">ATM Junta Central Electoral </v>
      </c>
      <c r="H54" s="133" t="str">
        <f>VLOOKUP(E54,VIP!$A$2:$O17275,7,FALSE)</f>
        <v>Si</v>
      </c>
      <c r="I54" s="133" t="str">
        <f>VLOOKUP(E54,VIP!$A$2:$O9240,8,FALSE)</f>
        <v>Si</v>
      </c>
      <c r="J54" s="133" t="str">
        <f>VLOOKUP(E54,VIP!$A$2:$O9190,8,FALSE)</f>
        <v>Si</v>
      </c>
      <c r="K54" s="133" t="str">
        <f>VLOOKUP(E54,VIP!$A$2:$O12764,6,0)</f>
        <v>SI</v>
      </c>
      <c r="L54" s="113" t="s">
        <v>2228</v>
      </c>
      <c r="M54" s="111" t="s">
        <v>2465</v>
      </c>
      <c r="N54" s="124" t="s">
        <v>2472</v>
      </c>
      <c r="O54" s="149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NORTE</v>
      </c>
      <c r="B55" s="126" t="s">
        <v>2579</v>
      </c>
      <c r="C55" s="118">
        <v>44286.741747685184</v>
      </c>
      <c r="D55" s="112" t="s">
        <v>2190</v>
      </c>
      <c r="E55" s="130">
        <v>756</v>
      </c>
      <c r="F55" s="133" t="str">
        <f>VLOOKUP(E55,VIP!$A$2:$O12355,2,0)</f>
        <v>DRBR756</v>
      </c>
      <c r="G55" s="133" t="str">
        <f>VLOOKUP(E55,'LISTADO ATM'!$A$2:$B$900,2,0)</f>
        <v xml:space="preserve">ATM UNP Villa La Mata (Cotuí) </v>
      </c>
      <c r="H55" s="133" t="str">
        <f>VLOOKUP(E55,VIP!$A$2:$O17276,7,FALSE)</f>
        <v>Si</v>
      </c>
      <c r="I55" s="133" t="str">
        <f>VLOOKUP(E55,VIP!$A$2:$O9241,8,FALSE)</f>
        <v>Si</v>
      </c>
      <c r="J55" s="133" t="str">
        <f>VLOOKUP(E55,VIP!$A$2:$O9191,8,FALSE)</f>
        <v>Si</v>
      </c>
      <c r="K55" s="133" t="str">
        <f>VLOOKUP(E55,VIP!$A$2:$O12765,6,0)</f>
        <v>NO</v>
      </c>
      <c r="L55" s="113" t="s">
        <v>2228</v>
      </c>
      <c r="M55" s="111" t="s">
        <v>2465</v>
      </c>
      <c r="N55" s="124" t="s">
        <v>2472</v>
      </c>
      <c r="O55" s="149" t="s">
        <v>2529</v>
      </c>
      <c r="P55" s="110"/>
      <c r="Q55" s="114" t="s">
        <v>2228</v>
      </c>
    </row>
    <row r="56" spans="1:17" ht="18" x14ac:dyDescent="0.25">
      <c r="A56" s="112" t="str">
        <f>VLOOKUP(E56,'LISTADO ATM'!$A$2:$C$901,3,0)</f>
        <v>NORTE</v>
      </c>
      <c r="B56" s="126" t="s">
        <v>2580</v>
      </c>
      <c r="C56" s="118">
        <v>44286.742662037039</v>
      </c>
      <c r="D56" s="112" t="s">
        <v>2190</v>
      </c>
      <c r="E56" s="130">
        <v>53</v>
      </c>
      <c r="F56" s="133" t="str">
        <f>VLOOKUP(E56,VIP!$A$2:$O12356,2,0)</f>
        <v>DRBR053</v>
      </c>
      <c r="G56" s="133" t="str">
        <f>VLOOKUP(E56,'LISTADO ATM'!$A$2:$B$900,2,0)</f>
        <v xml:space="preserve">ATM Oficina Constanza </v>
      </c>
      <c r="H56" s="133" t="str">
        <f>VLOOKUP(E56,VIP!$A$2:$O17277,7,FALSE)</f>
        <v>Si</v>
      </c>
      <c r="I56" s="133" t="str">
        <f>VLOOKUP(E56,VIP!$A$2:$O9242,8,FALSE)</f>
        <v>Si</v>
      </c>
      <c r="J56" s="133" t="str">
        <f>VLOOKUP(E56,VIP!$A$2:$O9192,8,FALSE)</f>
        <v>Si</v>
      </c>
      <c r="K56" s="133" t="str">
        <f>VLOOKUP(E56,VIP!$A$2:$O12766,6,0)</f>
        <v>NO</v>
      </c>
      <c r="L56" s="113" t="s">
        <v>2228</v>
      </c>
      <c r="M56" s="111" t="s">
        <v>2465</v>
      </c>
      <c r="N56" s="124" t="s">
        <v>2472</v>
      </c>
      <c r="O56" s="149" t="s">
        <v>2529</v>
      </c>
      <c r="P56" s="110"/>
      <c r="Q56" s="114" t="s">
        <v>2228</v>
      </c>
    </row>
    <row r="57" spans="1:17" ht="18" x14ac:dyDescent="0.25">
      <c r="A57" s="112" t="str">
        <f>VLOOKUP(E57,'LISTADO ATM'!$A$2:$C$901,3,0)</f>
        <v>NORTE</v>
      </c>
      <c r="B57" s="126" t="s">
        <v>2581</v>
      </c>
      <c r="C57" s="118">
        <v>44286.742939814816</v>
      </c>
      <c r="D57" s="112" t="s">
        <v>2494</v>
      </c>
      <c r="E57" s="130">
        <v>431</v>
      </c>
      <c r="F57" s="133" t="str">
        <f>VLOOKUP(E57,VIP!$A$2:$O12357,2,0)</f>
        <v>DRBR583</v>
      </c>
      <c r="G57" s="133" t="str">
        <f>VLOOKUP(E57,'LISTADO ATM'!$A$2:$B$900,2,0)</f>
        <v xml:space="preserve">ATM Autoservicio Sol (Santiago) </v>
      </c>
      <c r="H57" s="133" t="str">
        <f>VLOOKUP(E57,VIP!$A$2:$O17278,7,FALSE)</f>
        <v>Si</v>
      </c>
      <c r="I57" s="133" t="str">
        <f>VLOOKUP(E57,VIP!$A$2:$O9243,8,FALSE)</f>
        <v>Si</v>
      </c>
      <c r="J57" s="133" t="str">
        <f>VLOOKUP(E57,VIP!$A$2:$O9193,8,FALSE)</f>
        <v>Si</v>
      </c>
      <c r="K57" s="133" t="str">
        <f>VLOOKUP(E57,VIP!$A$2:$O12767,6,0)</f>
        <v>SI</v>
      </c>
      <c r="L57" s="113" t="s">
        <v>2428</v>
      </c>
      <c r="M57" s="111" t="s">
        <v>2465</v>
      </c>
      <c r="N57" s="124" t="s">
        <v>2472</v>
      </c>
      <c r="O57" s="149" t="s">
        <v>2495</v>
      </c>
      <c r="P57" s="110"/>
      <c r="Q57" s="114" t="s">
        <v>2428</v>
      </c>
    </row>
    <row r="58" spans="1:17" ht="18" x14ac:dyDescent="0.25">
      <c r="A58" s="112" t="str">
        <f>VLOOKUP(E58,'LISTADO ATM'!$A$2:$C$901,3,0)</f>
        <v>DISTRITO NACIONAL</v>
      </c>
      <c r="B58" s="126" t="s">
        <v>2582</v>
      </c>
      <c r="C58" s="118">
        <v>44286.744745370372</v>
      </c>
      <c r="D58" s="112" t="s">
        <v>2189</v>
      </c>
      <c r="E58" s="130">
        <v>958</v>
      </c>
      <c r="F58" s="133" t="str">
        <f>VLOOKUP(E58,VIP!$A$2:$O12358,2,0)</f>
        <v>DRBR958</v>
      </c>
      <c r="G58" s="133" t="str">
        <f>VLOOKUP(E58,'LISTADO ATM'!$A$2:$B$900,2,0)</f>
        <v xml:space="preserve">ATM Olé Aut. San Isidro </v>
      </c>
      <c r="H58" s="133" t="str">
        <f>VLOOKUP(E58,VIP!$A$2:$O17279,7,FALSE)</f>
        <v>Si</v>
      </c>
      <c r="I58" s="133" t="str">
        <f>VLOOKUP(E58,VIP!$A$2:$O9244,8,FALSE)</f>
        <v>Si</v>
      </c>
      <c r="J58" s="133" t="str">
        <f>VLOOKUP(E58,VIP!$A$2:$O9194,8,FALSE)</f>
        <v>Si</v>
      </c>
      <c r="K58" s="133" t="str">
        <f>VLOOKUP(E58,VIP!$A$2:$O12768,6,0)</f>
        <v>NO</v>
      </c>
      <c r="L58" s="113" t="s">
        <v>2488</v>
      </c>
      <c r="M58" s="111" t="s">
        <v>2465</v>
      </c>
      <c r="N58" s="124" t="s">
        <v>2472</v>
      </c>
      <c r="O58" s="149" t="s">
        <v>2474</v>
      </c>
      <c r="P58" s="110"/>
      <c r="Q58" s="114" t="s">
        <v>2488</v>
      </c>
    </row>
    <row r="59" spans="1:17" ht="18" x14ac:dyDescent="0.25">
      <c r="A59" s="112" t="str">
        <f>VLOOKUP(E59,'LISTADO ATM'!$A$2:$C$901,3,0)</f>
        <v>DISTRITO NACIONAL</v>
      </c>
      <c r="B59" s="126" t="s">
        <v>2583</v>
      </c>
      <c r="C59" s="118">
        <v>44286.746111111112</v>
      </c>
      <c r="D59" s="112" t="s">
        <v>2189</v>
      </c>
      <c r="E59" s="130">
        <v>360</v>
      </c>
      <c r="F59" s="133" t="str">
        <f>VLOOKUP(E59,VIP!$A$2:$O12359,2,0)</f>
        <v>DRBR360</v>
      </c>
      <c r="G59" s="133" t="str">
        <f>VLOOKUP(E59,'LISTADO ATM'!$A$2:$B$900,2,0)</f>
        <v>ATM UNP Multicentro la Sirena Aut. Duarte</v>
      </c>
      <c r="H59" s="133" t="str">
        <f>VLOOKUP(E59,VIP!$A$2:$O17280,7,FALSE)</f>
        <v>N/A</v>
      </c>
      <c r="I59" s="133" t="str">
        <f>VLOOKUP(E59,VIP!$A$2:$O9245,8,FALSE)</f>
        <v>N/A</v>
      </c>
      <c r="J59" s="133" t="str">
        <f>VLOOKUP(E59,VIP!$A$2:$O9195,8,FALSE)</f>
        <v>N/A</v>
      </c>
      <c r="K59" s="133" t="str">
        <f>VLOOKUP(E59,VIP!$A$2:$O12769,6,0)</f>
        <v>N/A</v>
      </c>
      <c r="L59" s="113" t="s">
        <v>2228</v>
      </c>
      <c r="M59" s="111" t="s">
        <v>2465</v>
      </c>
      <c r="N59" s="124" t="s">
        <v>2472</v>
      </c>
      <c r="O59" s="149" t="s">
        <v>2474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ESTE</v>
      </c>
      <c r="B60" s="126" t="s">
        <v>2584</v>
      </c>
      <c r="C60" s="118">
        <v>44286.746967592589</v>
      </c>
      <c r="D60" s="112" t="s">
        <v>2494</v>
      </c>
      <c r="E60" s="130">
        <v>1</v>
      </c>
      <c r="F60" s="133" t="str">
        <f>VLOOKUP(E60,VIP!$A$2:$O12360,2,0)</f>
        <v>DRBR001</v>
      </c>
      <c r="G60" s="133" t="str">
        <f>VLOOKUP(E60,'LISTADO ATM'!$A$2:$B$900,2,0)</f>
        <v>ATM S/M San Rafael del Yuma</v>
      </c>
      <c r="H60" s="133" t="str">
        <f>VLOOKUP(E60,VIP!$A$2:$O17281,7,FALSE)</f>
        <v>Si</v>
      </c>
      <c r="I60" s="133" t="str">
        <f>VLOOKUP(E60,VIP!$A$2:$O9246,8,FALSE)</f>
        <v>Si</v>
      </c>
      <c r="J60" s="133" t="str">
        <f>VLOOKUP(E60,VIP!$A$2:$O9196,8,FALSE)</f>
        <v>Si</v>
      </c>
      <c r="K60" s="133" t="str">
        <f>VLOOKUP(E60,VIP!$A$2:$O12770,6,0)</f>
        <v>NO</v>
      </c>
      <c r="L60" s="113" t="s">
        <v>2428</v>
      </c>
      <c r="M60" s="111" t="s">
        <v>2465</v>
      </c>
      <c r="N60" s="124" t="s">
        <v>2472</v>
      </c>
      <c r="O60" s="149" t="s">
        <v>2495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NORTE</v>
      </c>
      <c r="B61" s="126" t="s">
        <v>2585</v>
      </c>
      <c r="C61" s="118">
        <v>44286.750856481478</v>
      </c>
      <c r="D61" s="112" t="s">
        <v>2520</v>
      </c>
      <c r="E61" s="130">
        <v>987</v>
      </c>
      <c r="F61" s="133" t="str">
        <f>VLOOKUP(E61,VIP!$A$2:$O12361,2,0)</f>
        <v>DRBR987</v>
      </c>
      <c r="G61" s="133" t="str">
        <f>VLOOKUP(E61,'LISTADO ATM'!$A$2:$B$900,2,0)</f>
        <v xml:space="preserve">ATM S/M Jumbo (Moca) </v>
      </c>
      <c r="H61" s="133" t="str">
        <f>VLOOKUP(E61,VIP!$A$2:$O17282,7,FALSE)</f>
        <v>Si</v>
      </c>
      <c r="I61" s="133" t="str">
        <f>VLOOKUP(E61,VIP!$A$2:$O9247,8,FALSE)</f>
        <v>Si</v>
      </c>
      <c r="J61" s="133" t="str">
        <f>VLOOKUP(E61,VIP!$A$2:$O9197,8,FALSE)</f>
        <v>Si</v>
      </c>
      <c r="K61" s="133" t="str">
        <f>VLOOKUP(E61,VIP!$A$2:$O12771,6,0)</f>
        <v>NO</v>
      </c>
      <c r="L61" s="113" t="s">
        <v>2459</v>
      </c>
      <c r="M61" s="111" t="s">
        <v>2465</v>
      </c>
      <c r="N61" s="124" t="s">
        <v>2472</v>
      </c>
      <c r="O61" s="149" t="s">
        <v>2519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DISTRITO NACIONAL</v>
      </c>
      <c r="B62" s="126" t="s">
        <v>2586</v>
      </c>
      <c r="C62" s="118">
        <v>44286.752708333333</v>
      </c>
      <c r="D62" s="112" t="s">
        <v>2468</v>
      </c>
      <c r="E62" s="130">
        <v>717</v>
      </c>
      <c r="F62" s="133" t="str">
        <f>VLOOKUP(E62,VIP!$A$2:$O12362,2,0)</f>
        <v>DRBR24K</v>
      </c>
      <c r="G62" s="133" t="str">
        <f>VLOOKUP(E62,'LISTADO ATM'!$A$2:$B$900,2,0)</f>
        <v xml:space="preserve">ATM Oficina Los Alcarrizos </v>
      </c>
      <c r="H62" s="133" t="str">
        <f>VLOOKUP(E62,VIP!$A$2:$O17283,7,FALSE)</f>
        <v>Si</v>
      </c>
      <c r="I62" s="133" t="str">
        <f>VLOOKUP(E62,VIP!$A$2:$O9248,8,FALSE)</f>
        <v>Si</v>
      </c>
      <c r="J62" s="133" t="str">
        <f>VLOOKUP(E62,VIP!$A$2:$O9198,8,FALSE)</f>
        <v>Si</v>
      </c>
      <c r="K62" s="133" t="str">
        <f>VLOOKUP(E62,VIP!$A$2:$O12772,6,0)</f>
        <v>SI</v>
      </c>
      <c r="L62" s="113" t="s">
        <v>2428</v>
      </c>
      <c r="M62" s="111" t="s">
        <v>2465</v>
      </c>
      <c r="N62" s="124" t="s">
        <v>2472</v>
      </c>
      <c r="O62" s="149" t="s">
        <v>2473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NORTE</v>
      </c>
      <c r="B63" s="126" t="s">
        <v>2587</v>
      </c>
      <c r="C63" s="118">
        <v>44286.75440972222</v>
      </c>
      <c r="D63" s="112" t="s">
        <v>2494</v>
      </c>
      <c r="E63" s="130">
        <v>752</v>
      </c>
      <c r="F63" s="133" t="str">
        <f>VLOOKUP(E63,VIP!$A$2:$O12363,2,0)</f>
        <v>DRBR280</v>
      </c>
      <c r="G63" s="133" t="str">
        <f>VLOOKUP(E63,'LISTADO ATM'!$A$2:$B$900,2,0)</f>
        <v xml:space="preserve">ATM UNP Las Carolinas (La Vega) </v>
      </c>
      <c r="H63" s="133" t="str">
        <f>VLOOKUP(E63,VIP!$A$2:$O17284,7,FALSE)</f>
        <v>Si</v>
      </c>
      <c r="I63" s="133" t="str">
        <f>VLOOKUP(E63,VIP!$A$2:$O9249,8,FALSE)</f>
        <v>Si</v>
      </c>
      <c r="J63" s="133" t="str">
        <f>VLOOKUP(E63,VIP!$A$2:$O9199,8,FALSE)</f>
        <v>Si</v>
      </c>
      <c r="K63" s="133" t="str">
        <f>VLOOKUP(E63,VIP!$A$2:$O12773,6,0)</f>
        <v>SI</v>
      </c>
      <c r="L63" s="113" t="s">
        <v>2459</v>
      </c>
      <c r="M63" s="111" t="s">
        <v>2465</v>
      </c>
      <c r="N63" s="124" t="s">
        <v>2472</v>
      </c>
      <c r="O63" s="149" t="s">
        <v>2495</v>
      </c>
      <c r="P63" s="110"/>
      <c r="Q63" s="114" t="s">
        <v>2459</v>
      </c>
    </row>
    <row r="64" spans="1:17" ht="18" x14ac:dyDescent="0.25">
      <c r="A64" s="112" t="str">
        <f>VLOOKUP(E64,'LISTADO ATM'!$A$2:$C$901,3,0)</f>
        <v>DISTRITO NACIONAL</v>
      </c>
      <c r="B64" s="126" t="s">
        <v>2588</v>
      </c>
      <c r="C64" s="118">
        <v>44286.755891203706</v>
      </c>
      <c r="D64" s="112" t="s">
        <v>2189</v>
      </c>
      <c r="E64" s="130">
        <v>302</v>
      </c>
      <c r="F64" s="133" t="str">
        <f>VLOOKUP(E64,VIP!$A$2:$O12364,2,0)</f>
        <v>DRBR302</v>
      </c>
      <c r="G64" s="133" t="str">
        <f>VLOOKUP(E64,'LISTADO ATM'!$A$2:$B$900,2,0)</f>
        <v xml:space="preserve">ATM S/M Aprezio Los Mameyes  </v>
      </c>
      <c r="H64" s="133" t="str">
        <f>VLOOKUP(E64,VIP!$A$2:$O17285,7,FALSE)</f>
        <v>Si</v>
      </c>
      <c r="I64" s="133" t="str">
        <f>VLOOKUP(E64,VIP!$A$2:$O9250,8,FALSE)</f>
        <v>Si</v>
      </c>
      <c r="J64" s="133" t="str">
        <f>VLOOKUP(E64,VIP!$A$2:$O9200,8,FALSE)</f>
        <v>Si</v>
      </c>
      <c r="K64" s="133" t="str">
        <f>VLOOKUP(E64,VIP!$A$2:$O12774,6,0)</f>
        <v>NO</v>
      </c>
      <c r="L64" s="113" t="s">
        <v>2488</v>
      </c>
      <c r="M64" s="111" t="s">
        <v>2465</v>
      </c>
      <c r="N64" s="124" t="s">
        <v>2472</v>
      </c>
      <c r="O64" s="149" t="s">
        <v>2474</v>
      </c>
      <c r="P64" s="110"/>
      <c r="Q64" s="114" t="s">
        <v>2488</v>
      </c>
    </row>
    <row r="65" spans="1:17" ht="18" x14ac:dyDescent="0.25">
      <c r="A65" s="112" t="str">
        <f>VLOOKUP(E65,'LISTADO ATM'!$A$2:$C$901,3,0)</f>
        <v>NORTE</v>
      </c>
      <c r="B65" s="126" t="s">
        <v>2589</v>
      </c>
      <c r="C65" s="118">
        <v>44286.757754629631</v>
      </c>
      <c r="D65" s="112" t="s">
        <v>2520</v>
      </c>
      <c r="E65" s="130">
        <v>862</v>
      </c>
      <c r="F65" s="133" t="str">
        <f>VLOOKUP(E65,VIP!$A$2:$O12365,2,0)</f>
        <v>DRBR862</v>
      </c>
      <c r="G65" s="133" t="str">
        <f>VLOOKUP(E65,'LISTADO ATM'!$A$2:$B$900,2,0)</f>
        <v xml:space="preserve">ATM S/M Doble A (Sabaneta) </v>
      </c>
      <c r="H65" s="133" t="str">
        <f>VLOOKUP(E65,VIP!$A$2:$O17286,7,FALSE)</f>
        <v>Si</v>
      </c>
      <c r="I65" s="133" t="str">
        <f>VLOOKUP(E65,VIP!$A$2:$O9251,8,FALSE)</f>
        <v>Si</v>
      </c>
      <c r="J65" s="133" t="str">
        <f>VLOOKUP(E65,VIP!$A$2:$O9201,8,FALSE)</f>
        <v>Si</v>
      </c>
      <c r="K65" s="133" t="str">
        <f>VLOOKUP(E65,VIP!$A$2:$O12775,6,0)</f>
        <v>NO</v>
      </c>
      <c r="L65" s="113" t="s">
        <v>2428</v>
      </c>
      <c r="M65" s="111" t="s">
        <v>2465</v>
      </c>
      <c r="N65" s="124" t="s">
        <v>2472</v>
      </c>
      <c r="O65" s="149" t="s">
        <v>2519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NORTE</v>
      </c>
      <c r="B66" s="126" t="s">
        <v>2590</v>
      </c>
      <c r="C66" s="118">
        <v>44286.759328703702</v>
      </c>
      <c r="D66" s="112" t="s">
        <v>2190</v>
      </c>
      <c r="E66" s="130">
        <v>285</v>
      </c>
      <c r="F66" s="133" t="str">
        <f>VLOOKUP(E66,VIP!$A$2:$O12366,2,0)</f>
        <v>DRBR285</v>
      </c>
      <c r="G66" s="133" t="str">
        <f>VLOOKUP(E66,'LISTADO ATM'!$A$2:$B$900,2,0)</f>
        <v xml:space="preserve">ATM Oficina Camino Real (Puerto Plata) </v>
      </c>
      <c r="H66" s="133" t="str">
        <f>VLOOKUP(E66,VIP!$A$2:$O17287,7,FALSE)</f>
        <v>Si</v>
      </c>
      <c r="I66" s="133" t="str">
        <f>VLOOKUP(E66,VIP!$A$2:$O9252,8,FALSE)</f>
        <v>Si</v>
      </c>
      <c r="J66" s="133" t="str">
        <f>VLOOKUP(E66,VIP!$A$2:$O9202,8,FALSE)</f>
        <v>Si</v>
      </c>
      <c r="K66" s="133" t="str">
        <f>VLOOKUP(E66,VIP!$A$2:$O12776,6,0)</f>
        <v>NO</v>
      </c>
      <c r="L66" s="113" t="s">
        <v>2254</v>
      </c>
      <c r="M66" s="111" t="s">
        <v>2465</v>
      </c>
      <c r="N66" s="124" t="s">
        <v>2472</v>
      </c>
      <c r="O66" s="149" t="s">
        <v>2529</v>
      </c>
      <c r="P66" s="110"/>
      <c r="Q66" s="114" t="s">
        <v>2254</v>
      </c>
    </row>
    <row r="67" spans="1:17" ht="18" x14ac:dyDescent="0.25">
      <c r="A67" s="112" t="str">
        <f>VLOOKUP(E67,'LISTADO ATM'!$A$2:$C$901,3,0)</f>
        <v>ESTE</v>
      </c>
      <c r="B67" s="126" t="s">
        <v>2591</v>
      </c>
      <c r="C67" s="118">
        <v>44286.768368055556</v>
      </c>
      <c r="D67" s="112" t="s">
        <v>2494</v>
      </c>
      <c r="E67" s="130">
        <v>399</v>
      </c>
      <c r="F67" s="133" t="str">
        <f>VLOOKUP(E67,VIP!$A$2:$O12367,2,0)</f>
        <v>DRBR399</v>
      </c>
      <c r="G67" s="133" t="str">
        <f>VLOOKUP(E67,'LISTADO ATM'!$A$2:$B$900,2,0)</f>
        <v xml:space="preserve">ATM Oficina La Romana II </v>
      </c>
      <c r="H67" s="133" t="str">
        <f>VLOOKUP(E67,VIP!$A$2:$O17288,7,FALSE)</f>
        <v>Si</v>
      </c>
      <c r="I67" s="133" t="str">
        <f>VLOOKUP(E67,VIP!$A$2:$O9253,8,FALSE)</f>
        <v>Si</v>
      </c>
      <c r="J67" s="133" t="str">
        <f>VLOOKUP(E67,VIP!$A$2:$O9203,8,FALSE)</f>
        <v>Si</v>
      </c>
      <c r="K67" s="133" t="str">
        <f>VLOOKUP(E67,VIP!$A$2:$O12777,6,0)</f>
        <v>NO</v>
      </c>
      <c r="L67" s="113" t="s">
        <v>2497</v>
      </c>
      <c r="M67" s="111" t="s">
        <v>2465</v>
      </c>
      <c r="N67" s="124" t="s">
        <v>2472</v>
      </c>
      <c r="O67" s="149" t="s">
        <v>2495</v>
      </c>
      <c r="P67" s="110"/>
      <c r="Q67" s="114" t="s">
        <v>2497</v>
      </c>
    </row>
    <row r="68" spans="1:17" ht="18" x14ac:dyDescent="0.25">
      <c r="A68" s="112" t="str">
        <f>VLOOKUP(E68,'LISTADO ATM'!$A$2:$C$901,3,0)</f>
        <v>NORTE</v>
      </c>
      <c r="B68" s="126" t="s">
        <v>2592</v>
      </c>
      <c r="C68" s="118">
        <v>44286.770925925928</v>
      </c>
      <c r="D68" s="112" t="s">
        <v>2520</v>
      </c>
      <c r="E68" s="130">
        <v>874</v>
      </c>
      <c r="F68" s="133" t="str">
        <f>VLOOKUP(E68,VIP!$A$2:$O12368,2,0)</f>
        <v>DRBR874</v>
      </c>
      <c r="G68" s="133" t="str">
        <f>VLOOKUP(E68,'LISTADO ATM'!$A$2:$B$900,2,0)</f>
        <v xml:space="preserve">ATM Zona Franca Esperanza II (Mao) </v>
      </c>
      <c r="H68" s="133" t="str">
        <f>VLOOKUP(E68,VIP!$A$2:$O17289,7,FALSE)</f>
        <v>Si</v>
      </c>
      <c r="I68" s="133" t="str">
        <f>VLOOKUP(E68,VIP!$A$2:$O9254,8,FALSE)</f>
        <v>Si</v>
      </c>
      <c r="J68" s="133" t="str">
        <f>VLOOKUP(E68,VIP!$A$2:$O9204,8,FALSE)</f>
        <v>Si</v>
      </c>
      <c r="K68" s="133" t="str">
        <f>VLOOKUP(E68,VIP!$A$2:$O12778,6,0)</f>
        <v>NO</v>
      </c>
      <c r="L68" s="113" t="s">
        <v>2497</v>
      </c>
      <c r="M68" s="111" t="s">
        <v>2465</v>
      </c>
      <c r="N68" s="124" t="s">
        <v>2472</v>
      </c>
      <c r="O68" s="149" t="s">
        <v>2519</v>
      </c>
      <c r="P68" s="110"/>
      <c r="Q68" s="114" t="s">
        <v>2497</v>
      </c>
    </row>
    <row r="69" spans="1:17" ht="18" x14ac:dyDescent="0.25">
      <c r="A69" s="112" t="str">
        <f>VLOOKUP(E69,'LISTADO ATM'!$A$2:$C$901,3,0)</f>
        <v>ESTE</v>
      </c>
      <c r="B69" s="126" t="s">
        <v>2593</v>
      </c>
      <c r="C69" s="118">
        <v>44286.773680555554</v>
      </c>
      <c r="D69" s="112" t="s">
        <v>2494</v>
      </c>
      <c r="E69" s="130">
        <v>117</v>
      </c>
      <c r="F69" s="133" t="str">
        <f>VLOOKUP(E69,VIP!$A$2:$O12369,2,0)</f>
        <v>DRBR117</v>
      </c>
      <c r="G69" s="133" t="str">
        <f>VLOOKUP(E69,'LISTADO ATM'!$A$2:$B$900,2,0)</f>
        <v xml:space="preserve">ATM Oficina El Seybo </v>
      </c>
      <c r="H69" s="133" t="str">
        <f>VLOOKUP(E69,VIP!$A$2:$O17290,7,FALSE)</f>
        <v>Si</v>
      </c>
      <c r="I69" s="133" t="str">
        <f>VLOOKUP(E69,VIP!$A$2:$O9255,8,FALSE)</f>
        <v>Si</v>
      </c>
      <c r="J69" s="133" t="str">
        <f>VLOOKUP(E69,VIP!$A$2:$O9205,8,FALSE)</f>
        <v>Si</v>
      </c>
      <c r="K69" s="133" t="str">
        <f>VLOOKUP(E69,VIP!$A$2:$O12779,6,0)</f>
        <v>SI</v>
      </c>
      <c r="L69" s="113" t="s">
        <v>2521</v>
      </c>
      <c r="M69" s="111" t="s">
        <v>2465</v>
      </c>
      <c r="N69" s="124" t="s">
        <v>2472</v>
      </c>
      <c r="O69" s="149" t="s">
        <v>2495</v>
      </c>
      <c r="P69" s="110"/>
      <c r="Q69" s="114" t="s">
        <v>2521</v>
      </c>
    </row>
    <row r="70" spans="1:17" ht="18" x14ac:dyDescent="0.25">
      <c r="A70" s="112" t="str">
        <f>VLOOKUP(E70,'LISTADO ATM'!$A$2:$C$901,3,0)</f>
        <v>DISTRITO NACIONAL</v>
      </c>
      <c r="B70" s="126" t="s">
        <v>2594</v>
      </c>
      <c r="C70" s="118">
        <v>44286.778611111113</v>
      </c>
      <c r="D70" s="112" t="s">
        <v>2468</v>
      </c>
      <c r="E70" s="130">
        <v>165</v>
      </c>
      <c r="F70" s="133" t="str">
        <f>VLOOKUP(E70,VIP!$A$2:$O12370,2,0)</f>
        <v>DRBR165</v>
      </c>
      <c r="G70" s="133" t="str">
        <f>VLOOKUP(E70,'LISTADO ATM'!$A$2:$B$900,2,0)</f>
        <v>ATM Autoservicio Megacentro</v>
      </c>
      <c r="H70" s="133" t="str">
        <f>VLOOKUP(E70,VIP!$A$2:$O17291,7,FALSE)</f>
        <v>Si</v>
      </c>
      <c r="I70" s="133" t="str">
        <f>VLOOKUP(E70,VIP!$A$2:$O9256,8,FALSE)</f>
        <v>Si</v>
      </c>
      <c r="J70" s="133" t="str">
        <f>VLOOKUP(E70,VIP!$A$2:$O9206,8,FALSE)</f>
        <v>Si</v>
      </c>
      <c r="K70" s="133" t="str">
        <f>VLOOKUP(E70,VIP!$A$2:$O12780,6,0)</f>
        <v>SI</v>
      </c>
      <c r="L70" s="113" t="s">
        <v>2521</v>
      </c>
      <c r="M70" s="111" t="s">
        <v>2465</v>
      </c>
      <c r="N70" s="124" t="s">
        <v>2472</v>
      </c>
      <c r="O70" s="149" t="s">
        <v>2473</v>
      </c>
      <c r="P70" s="110"/>
      <c r="Q70" s="114" t="s">
        <v>2521</v>
      </c>
    </row>
    <row r="71" spans="1:17" ht="18" x14ac:dyDescent="0.25">
      <c r="A71" s="112" t="str">
        <f>VLOOKUP(E71,'LISTADO ATM'!$A$2:$C$901,3,0)</f>
        <v>DISTRITO NACIONAL</v>
      </c>
      <c r="B71" s="126" t="s">
        <v>2595</v>
      </c>
      <c r="C71" s="118">
        <v>44286.782824074071</v>
      </c>
      <c r="D71" s="112" t="s">
        <v>2468</v>
      </c>
      <c r="E71" s="130">
        <v>87</v>
      </c>
      <c r="F71" s="133" t="str">
        <f>VLOOKUP(E71,VIP!$A$2:$O12371,2,0)</f>
        <v>DRBR087</v>
      </c>
      <c r="G71" s="133" t="str">
        <f>VLOOKUP(E71,'LISTADO ATM'!$A$2:$B$900,2,0)</f>
        <v xml:space="preserve">ATM Autoservicio Sarasota </v>
      </c>
      <c r="H71" s="133" t="str">
        <f>VLOOKUP(E71,VIP!$A$2:$O17292,7,FALSE)</f>
        <v>Si</v>
      </c>
      <c r="I71" s="133" t="str">
        <f>VLOOKUP(E71,VIP!$A$2:$O9257,8,FALSE)</f>
        <v>Si</v>
      </c>
      <c r="J71" s="133" t="str">
        <f>VLOOKUP(E71,VIP!$A$2:$O9207,8,FALSE)</f>
        <v>Si</v>
      </c>
      <c r="K71" s="133" t="str">
        <f>VLOOKUP(E71,VIP!$A$2:$O12781,6,0)</f>
        <v>NO</v>
      </c>
      <c r="L71" s="113" t="s">
        <v>2608</v>
      </c>
      <c r="M71" s="111" t="s">
        <v>2465</v>
      </c>
      <c r="N71" s="124" t="s">
        <v>2472</v>
      </c>
      <c r="O71" s="149" t="s">
        <v>2473</v>
      </c>
      <c r="P71" s="110"/>
      <c r="Q71" s="114" t="s">
        <v>2608</v>
      </c>
    </row>
    <row r="72" spans="1:17" ht="18" x14ac:dyDescent="0.25">
      <c r="A72" s="112" t="str">
        <f>VLOOKUP(E72,'LISTADO ATM'!$A$2:$C$901,3,0)</f>
        <v>DISTRITO NACIONAL</v>
      </c>
      <c r="B72" s="126" t="s">
        <v>2596</v>
      </c>
      <c r="C72" s="118">
        <v>44286.796944444446</v>
      </c>
      <c r="D72" s="112" t="s">
        <v>2468</v>
      </c>
      <c r="E72" s="130">
        <v>697</v>
      </c>
      <c r="F72" s="133" t="str">
        <f>VLOOKUP(E72,VIP!$A$2:$O12372,2,0)</f>
        <v>DRBR697</v>
      </c>
      <c r="G72" s="133" t="str">
        <f>VLOOKUP(E72,'LISTADO ATM'!$A$2:$B$900,2,0)</f>
        <v>ATM Hipermercado Olé Ciudad Juan Bosch</v>
      </c>
      <c r="H72" s="133" t="str">
        <f>VLOOKUP(E72,VIP!$A$2:$O17293,7,FALSE)</f>
        <v>Si</v>
      </c>
      <c r="I72" s="133" t="str">
        <f>VLOOKUP(E72,VIP!$A$2:$O9258,8,FALSE)</f>
        <v>Si</v>
      </c>
      <c r="J72" s="133" t="str">
        <f>VLOOKUP(E72,VIP!$A$2:$O9208,8,FALSE)</f>
        <v>Si</v>
      </c>
      <c r="K72" s="133" t="str">
        <f>VLOOKUP(E72,VIP!$A$2:$O12782,6,0)</f>
        <v>NO</v>
      </c>
      <c r="L72" s="113" t="s">
        <v>2428</v>
      </c>
      <c r="M72" s="111" t="s">
        <v>2465</v>
      </c>
      <c r="N72" s="124" t="s">
        <v>2472</v>
      </c>
      <c r="O72" s="149" t="s">
        <v>2473</v>
      </c>
      <c r="P72" s="110"/>
      <c r="Q72" s="114" t="s">
        <v>2428</v>
      </c>
    </row>
    <row r="73" spans="1:17" ht="18" x14ac:dyDescent="0.25">
      <c r="A73" s="112" t="str">
        <f>VLOOKUP(E73,'LISTADO ATM'!$A$2:$C$901,3,0)</f>
        <v>NORTE</v>
      </c>
      <c r="B73" s="126" t="s">
        <v>2597</v>
      </c>
      <c r="C73" s="118">
        <v>44286.800763888888</v>
      </c>
      <c r="D73" s="112" t="s">
        <v>2494</v>
      </c>
      <c r="E73" s="130">
        <v>350</v>
      </c>
      <c r="F73" s="133" t="str">
        <f>VLOOKUP(E73,VIP!$A$2:$O12373,2,0)</f>
        <v>DRBR350</v>
      </c>
      <c r="G73" s="133" t="str">
        <f>VLOOKUP(E73,'LISTADO ATM'!$A$2:$B$900,2,0)</f>
        <v xml:space="preserve">ATM Oficina Villa Tapia </v>
      </c>
      <c r="H73" s="133" t="str">
        <f>VLOOKUP(E73,VIP!$A$2:$O17294,7,FALSE)</f>
        <v>Si</v>
      </c>
      <c r="I73" s="133" t="str">
        <f>VLOOKUP(E73,VIP!$A$2:$O9259,8,FALSE)</f>
        <v>Si</v>
      </c>
      <c r="J73" s="133" t="str">
        <f>VLOOKUP(E73,VIP!$A$2:$O9209,8,FALSE)</f>
        <v>Si</v>
      </c>
      <c r="K73" s="133" t="str">
        <f>VLOOKUP(E73,VIP!$A$2:$O12783,6,0)</f>
        <v>NO</v>
      </c>
      <c r="L73" s="113" t="s">
        <v>2428</v>
      </c>
      <c r="M73" s="111" t="s">
        <v>2465</v>
      </c>
      <c r="N73" s="124" t="s">
        <v>2472</v>
      </c>
      <c r="O73" s="149" t="s">
        <v>2495</v>
      </c>
      <c r="P73" s="110"/>
      <c r="Q73" s="114" t="s">
        <v>2428</v>
      </c>
    </row>
    <row r="74" spans="1:17" ht="18" x14ac:dyDescent="0.25">
      <c r="A74" s="112" t="str">
        <f>VLOOKUP(E74,'LISTADO ATM'!$A$2:$C$901,3,0)</f>
        <v>NORTE</v>
      </c>
      <c r="B74" s="126" t="s">
        <v>2598</v>
      </c>
      <c r="C74" s="118">
        <v>44286.80269675926</v>
      </c>
      <c r="D74" s="112" t="s">
        <v>2494</v>
      </c>
      <c r="E74" s="130">
        <v>746</v>
      </c>
      <c r="F74" s="133" t="str">
        <f>VLOOKUP(E74,VIP!$A$2:$O12374,2,0)</f>
        <v>DRBR156</v>
      </c>
      <c r="G74" s="133" t="str">
        <f>VLOOKUP(E74,'LISTADO ATM'!$A$2:$B$900,2,0)</f>
        <v xml:space="preserve">ATM Oficina Las Terrenas </v>
      </c>
      <c r="H74" s="133" t="str">
        <f>VLOOKUP(E74,VIP!$A$2:$O17295,7,FALSE)</f>
        <v>Si</v>
      </c>
      <c r="I74" s="133" t="str">
        <f>VLOOKUP(E74,VIP!$A$2:$O9260,8,FALSE)</f>
        <v>Si</v>
      </c>
      <c r="J74" s="133" t="str">
        <f>VLOOKUP(E74,VIP!$A$2:$O9210,8,FALSE)</f>
        <v>Si</v>
      </c>
      <c r="K74" s="133" t="str">
        <f>VLOOKUP(E74,VIP!$A$2:$O12784,6,0)</f>
        <v>SI</v>
      </c>
      <c r="L74" s="113" t="s">
        <v>2428</v>
      </c>
      <c r="M74" s="111" t="s">
        <v>2465</v>
      </c>
      <c r="N74" s="124" t="s">
        <v>2472</v>
      </c>
      <c r="O74" s="149" t="s">
        <v>2495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6" t="s">
        <v>2599</v>
      </c>
      <c r="C75" s="118">
        <v>44286.808553240742</v>
      </c>
      <c r="D75" s="112" t="s">
        <v>2468</v>
      </c>
      <c r="E75" s="130">
        <v>572</v>
      </c>
      <c r="F75" s="133" t="str">
        <f>VLOOKUP(E75,VIP!$A$2:$O12375,2,0)</f>
        <v>DRBR174</v>
      </c>
      <c r="G75" s="133" t="str">
        <f>VLOOKUP(E75,'LISTADO ATM'!$A$2:$B$900,2,0)</f>
        <v xml:space="preserve">ATM Olé Ovando </v>
      </c>
      <c r="H75" s="133" t="str">
        <f>VLOOKUP(E75,VIP!$A$2:$O17296,7,FALSE)</f>
        <v>Si</v>
      </c>
      <c r="I75" s="133" t="str">
        <f>VLOOKUP(E75,VIP!$A$2:$O9261,8,FALSE)</f>
        <v>Si</v>
      </c>
      <c r="J75" s="133" t="str">
        <f>VLOOKUP(E75,VIP!$A$2:$O9211,8,FALSE)</f>
        <v>Si</v>
      </c>
      <c r="K75" s="133" t="str">
        <f>VLOOKUP(E75,VIP!$A$2:$O12785,6,0)</f>
        <v>NO</v>
      </c>
      <c r="L75" s="113" t="s">
        <v>2459</v>
      </c>
      <c r="M75" s="111" t="s">
        <v>2465</v>
      </c>
      <c r="N75" s="124" t="s">
        <v>2472</v>
      </c>
      <c r="O75" s="149" t="s">
        <v>2473</v>
      </c>
      <c r="P75" s="110"/>
      <c r="Q75" s="114" t="s">
        <v>2459</v>
      </c>
    </row>
    <row r="76" spans="1:17" ht="18" x14ac:dyDescent="0.25">
      <c r="A76" s="112" t="str">
        <f>VLOOKUP(E76,'LISTADO ATM'!$A$2:$C$901,3,0)</f>
        <v>SUR</v>
      </c>
      <c r="B76" s="126" t="s">
        <v>2600</v>
      </c>
      <c r="C76" s="118">
        <v>44286.839085648149</v>
      </c>
      <c r="D76" s="112" t="s">
        <v>2189</v>
      </c>
      <c r="E76" s="130">
        <v>968</v>
      </c>
      <c r="F76" s="133" t="str">
        <f>VLOOKUP(E76,VIP!$A$2:$O12376,2,0)</f>
        <v>DRBR24I</v>
      </c>
      <c r="G76" s="133" t="str">
        <f>VLOOKUP(E76,'LISTADO ATM'!$A$2:$B$900,2,0)</f>
        <v xml:space="preserve">ATM UNP Mercado Baní </v>
      </c>
      <c r="H76" s="133" t="str">
        <f>VLOOKUP(E76,VIP!$A$2:$O17297,7,FALSE)</f>
        <v>Si</v>
      </c>
      <c r="I76" s="133" t="str">
        <f>VLOOKUP(E76,VIP!$A$2:$O9262,8,FALSE)</f>
        <v>Si</v>
      </c>
      <c r="J76" s="133" t="str">
        <f>VLOOKUP(E76,VIP!$A$2:$O9212,8,FALSE)</f>
        <v>Si</v>
      </c>
      <c r="K76" s="133" t="str">
        <f>VLOOKUP(E76,VIP!$A$2:$O12786,6,0)</f>
        <v>SI</v>
      </c>
      <c r="L76" s="113" t="s">
        <v>2488</v>
      </c>
      <c r="M76" s="111" t="s">
        <v>2465</v>
      </c>
      <c r="N76" s="124" t="s">
        <v>2472</v>
      </c>
      <c r="O76" s="149" t="s">
        <v>2474</v>
      </c>
      <c r="P76" s="110"/>
      <c r="Q76" s="114" t="s">
        <v>2488</v>
      </c>
    </row>
    <row r="77" spans="1:17" ht="18" x14ac:dyDescent="0.25">
      <c r="A77" s="112" t="str">
        <f>VLOOKUP(E77,'LISTADO ATM'!$A$2:$C$901,3,0)</f>
        <v>DISTRITO NACIONAL</v>
      </c>
      <c r="B77" s="126" t="s">
        <v>2601</v>
      </c>
      <c r="C77" s="118">
        <v>44286.840925925928</v>
      </c>
      <c r="D77" s="112" t="s">
        <v>2189</v>
      </c>
      <c r="E77" s="130">
        <v>836</v>
      </c>
      <c r="F77" s="133" t="str">
        <f>VLOOKUP(E77,VIP!$A$2:$O12377,2,0)</f>
        <v>DRBR836</v>
      </c>
      <c r="G77" s="133" t="str">
        <f>VLOOKUP(E77,'LISTADO ATM'!$A$2:$B$900,2,0)</f>
        <v xml:space="preserve">ATM UNP Plaza Luperón </v>
      </c>
      <c r="H77" s="133" t="str">
        <f>VLOOKUP(E77,VIP!$A$2:$O17298,7,FALSE)</f>
        <v>Si</v>
      </c>
      <c r="I77" s="133" t="str">
        <f>VLOOKUP(E77,VIP!$A$2:$O9263,8,FALSE)</f>
        <v>Si</v>
      </c>
      <c r="J77" s="133" t="str">
        <f>VLOOKUP(E77,VIP!$A$2:$O9213,8,FALSE)</f>
        <v>Si</v>
      </c>
      <c r="K77" s="133" t="str">
        <f>VLOOKUP(E77,VIP!$A$2:$O12787,6,0)</f>
        <v>NO</v>
      </c>
      <c r="L77" s="113" t="s">
        <v>2488</v>
      </c>
      <c r="M77" s="111" t="s">
        <v>2465</v>
      </c>
      <c r="N77" s="124" t="s">
        <v>2472</v>
      </c>
      <c r="O77" s="149" t="s">
        <v>2474</v>
      </c>
      <c r="P77" s="110"/>
      <c r="Q77" s="114" t="s">
        <v>2488</v>
      </c>
    </row>
    <row r="78" spans="1:17" ht="18" x14ac:dyDescent="0.25">
      <c r="A78" s="112" t="str">
        <f>VLOOKUP(E78,'LISTADO ATM'!$A$2:$C$901,3,0)</f>
        <v>DISTRITO NACIONAL</v>
      </c>
      <c r="B78" s="126" t="s">
        <v>2602</v>
      </c>
      <c r="C78" s="118">
        <v>44286.84175925926</v>
      </c>
      <c r="D78" s="112" t="s">
        <v>2189</v>
      </c>
      <c r="E78" s="130">
        <v>264</v>
      </c>
      <c r="F78" s="133" t="str">
        <f>VLOOKUP(E78,VIP!$A$2:$O12378,2,0)</f>
        <v>DRBR264</v>
      </c>
      <c r="G78" s="133" t="str">
        <f>VLOOKUP(E78,'LISTADO ATM'!$A$2:$B$900,2,0)</f>
        <v xml:space="preserve">ATM S/M Nacional Independencia </v>
      </c>
      <c r="H78" s="133" t="str">
        <f>VLOOKUP(E78,VIP!$A$2:$O17299,7,FALSE)</f>
        <v>Si</v>
      </c>
      <c r="I78" s="133" t="str">
        <f>VLOOKUP(E78,VIP!$A$2:$O9264,8,FALSE)</f>
        <v>Si</v>
      </c>
      <c r="J78" s="133" t="str">
        <f>VLOOKUP(E78,VIP!$A$2:$O9214,8,FALSE)</f>
        <v>Si</v>
      </c>
      <c r="K78" s="133" t="str">
        <f>VLOOKUP(E78,VIP!$A$2:$O12788,6,0)</f>
        <v>SI</v>
      </c>
      <c r="L78" s="113" t="s">
        <v>2488</v>
      </c>
      <c r="M78" s="111" t="s">
        <v>2465</v>
      </c>
      <c r="N78" s="124" t="s">
        <v>2472</v>
      </c>
      <c r="O78" s="149" t="s">
        <v>2474</v>
      </c>
      <c r="P78" s="110"/>
      <c r="Q78" s="114" t="s">
        <v>2488</v>
      </c>
    </row>
    <row r="79" spans="1:17" ht="18" x14ac:dyDescent="0.25">
      <c r="A79" s="112" t="str">
        <f>VLOOKUP(E79,'LISTADO ATM'!$A$2:$C$901,3,0)</f>
        <v>NORTE</v>
      </c>
      <c r="B79" s="126" t="s">
        <v>2603</v>
      </c>
      <c r="C79" s="118">
        <v>44286.843252314815</v>
      </c>
      <c r="D79" s="112" t="s">
        <v>2190</v>
      </c>
      <c r="E79" s="130">
        <v>256</v>
      </c>
      <c r="F79" s="133" t="str">
        <f>VLOOKUP(E79,VIP!$A$2:$O12379,2,0)</f>
        <v>DRBR256</v>
      </c>
      <c r="G79" s="133" t="str">
        <f>VLOOKUP(E79,'LISTADO ATM'!$A$2:$B$900,2,0)</f>
        <v xml:space="preserve">ATM Oficina Licey Al Medio </v>
      </c>
      <c r="H79" s="133" t="str">
        <f>VLOOKUP(E79,VIP!$A$2:$O17300,7,FALSE)</f>
        <v>Si</v>
      </c>
      <c r="I79" s="133" t="str">
        <f>VLOOKUP(E79,VIP!$A$2:$O9265,8,FALSE)</f>
        <v>Si</v>
      </c>
      <c r="J79" s="133" t="str">
        <f>VLOOKUP(E79,VIP!$A$2:$O9215,8,FALSE)</f>
        <v>Si</v>
      </c>
      <c r="K79" s="133" t="str">
        <f>VLOOKUP(E79,VIP!$A$2:$O12789,6,0)</f>
        <v>NO</v>
      </c>
      <c r="L79" s="113" t="s">
        <v>2488</v>
      </c>
      <c r="M79" s="111" t="s">
        <v>2465</v>
      </c>
      <c r="N79" s="124" t="s">
        <v>2472</v>
      </c>
      <c r="O79" s="149" t="s">
        <v>2529</v>
      </c>
      <c r="P79" s="110"/>
      <c r="Q79" s="114" t="s">
        <v>2488</v>
      </c>
    </row>
    <row r="80" spans="1:17" ht="18" x14ac:dyDescent="0.25">
      <c r="A80" s="112" t="str">
        <f>VLOOKUP(E80,'LISTADO ATM'!$A$2:$C$901,3,0)</f>
        <v>NORTE</v>
      </c>
      <c r="B80" s="126" t="s">
        <v>2604</v>
      </c>
      <c r="C80" s="118">
        <v>44286.843969907408</v>
      </c>
      <c r="D80" s="112" t="s">
        <v>2190</v>
      </c>
      <c r="E80" s="130">
        <v>986</v>
      </c>
      <c r="F80" s="133" t="str">
        <f>VLOOKUP(E80,VIP!$A$2:$O12380,2,0)</f>
        <v>DRBR986</v>
      </c>
      <c r="G80" s="133" t="str">
        <f>VLOOKUP(E80,'LISTADO ATM'!$A$2:$B$900,2,0)</f>
        <v xml:space="preserve">ATM S/M Jumbo (La Vega) </v>
      </c>
      <c r="H80" s="133" t="str">
        <f>VLOOKUP(E80,VIP!$A$2:$O17301,7,FALSE)</f>
        <v>Si</v>
      </c>
      <c r="I80" s="133" t="str">
        <f>VLOOKUP(E80,VIP!$A$2:$O9266,8,FALSE)</f>
        <v>Si</v>
      </c>
      <c r="J80" s="133" t="str">
        <f>VLOOKUP(E80,VIP!$A$2:$O9216,8,FALSE)</f>
        <v>Si</v>
      </c>
      <c r="K80" s="133" t="str">
        <f>VLOOKUP(E80,VIP!$A$2:$O12790,6,0)</f>
        <v>NO</v>
      </c>
      <c r="L80" s="113" t="s">
        <v>2488</v>
      </c>
      <c r="M80" s="111" t="s">
        <v>2465</v>
      </c>
      <c r="N80" s="124" t="s">
        <v>2472</v>
      </c>
      <c r="O80" s="149" t="s">
        <v>2529</v>
      </c>
      <c r="P80" s="110"/>
      <c r="Q80" s="114" t="s">
        <v>2488</v>
      </c>
    </row>
    <row r="81" spans="1:17" ht="18" x14ac:dyDescent="0.25">
      <c r="A81" s="112" t="str">
        <f>VLOOKUP(E81,'LISTADO ATM'!$A$2:$C$901,3,0)</f>
        <v>ESTE</v>
      </c>
      <c r="B81" s="126" t="s">
        <v>2605</v>
      </c>
      <c r="C81" s="118">
        <v>44286.844826388886</v>
      </c>
      <c r="D81" s="112" t="s">
        <v>2189</v>
      </c>
      <c r="E81" s="130">
        <v>824</v>
      </c>
      <c r="F81" s="133" t="str">
        <f>VLOOKUP(E81,VIP!$A$2:$O12381,2,0)</f>
        <v>DRBR824</v>
      </c>
      <c r="G81" s="133" t="str">
        <f>VLOOKUP(E81,'LISTADO ATM'!$A$2:$B$900,2,0)</f>
        <v xml:space="preserve">ATM Multiplaza (Higuey) </v>
      </c>
      <c r="H81" s="133" t="str">
        <f>VLOOKUP(E81,VIP!$A$2:$O17302,7,FALSE)</f>
        <v>Si</v>
      </c>
      <c r="I81" s="133" t="str">
        <f>VLOOKUP(E81,VIP!$A$2:$O9267,8,FALSE)</f>
        <v>Si</v>
      </c>
      <c r="J81" s="133" t="str">
        <f>VLOOKUP(E81,VIP!$A$2:$O9217,8,FALSE)</f>
        <v>Si</v>
      </c>
      <c r="K81" s="133" t="str">
        <f>VLOOKUP(E81,VIP!$A$2:$O12791,6,0)</f>
        <v>NO</v>
      </c>
      <c r="L81" s="113" t="s">
        <v>2228</v>
      </c>
      <c r="M81" s="111" t="s">
        <v>2465</v>
      </c>
      <c r="N81" s="124" t="s">
        <v>2472</v>
      </c>
      <c r="O81" s="149" t="s">
        <v>2474</v>
      </c>
      <c r="P81" s="110"/>
      <c r="Q81" s="114" t="s">
        <v>2228</v>
      </c>
    </row>
    <row r="82" spans="1:17" s="125" customFormat="1" ht="18" x14ac:dyDescent="0.25">
      <c r="A82" s="152" t="str">
        <f>VLOOKUP(E82,'LISTADO ATM'!$A$2:$C$901,3,0)</f>
        <v>NORTE</v>
      </c>
      <c r="B82" s="142" t="s">
        <v>2606</v>
      </c>
      <c r="C82" s="153">
        <v>44286.845671296294</v>
      </c>
      <c r="D82" s="152" t="s">
        <v>2190</v>
      </c>
      <c r="E82" s="140">
        <v>396</v>
      </c>
      <c r="F82" s="133" t="str">
        <f>VLOOKUP(E82,VIP!$A$2:$O12382,2,0)</f>
        <v>DRBR396</v>
      </c>
      <c r="G82" s="133" t="str">
        <f>VLOOKUP(E82,'LISTADO ATM'!$A$2:$B$900,2,0)</f>
        <v xml:space="preserve">ATM Oficina Plaza Ulloa (La Fuente) </v>
      </c>
      <c r="H82" s="133" t="str">
        <f>VLOOKUP(E82,VIP!$A$2:$O17303,7,FALSE)</f>
        <v>Si</v>
      </c>
      <c r="I82" s="133" t="str">
        <f>VLOOKUP(E82,VIP!$A$2:$O9268,8,FALSE)</f>
        <v>Si</v>
      </c>
      <c r="J82" s="133" t="str">
        <f>VLOOKUP(E82,VIP!$A$2:$O9218,8,FALSE)</f>
        <v>Si</v>
      </c>
      <c r="K82" s="133" t="str">
        <f>VLOOKUP(E82,VIP!$A$2:$O12792,6,0)</f>
        <v>NO</v>
      </c>
      <c r="L82" s="154" t="s">
        <v>2228</v>
      </c>
      <c r="M82" s="155" t="s">
        <v>2465</v>
      </c>
      <c r="N82" s="155" t="s">
        <v>2472</v>
      </c>
      <c r="O82" s="151" t="s">
        <v>2529</v>
      </c>
      <c r="P82" s="156"/>
      <c r="Q82" s="157" t="s">
        <v>2228</v>
      </c>
    </row>
    <row r="83" spans="1:17" ht="18" x14ac:dyDescent="0.25">
      <c r="A83" s="112" t="str">
        <f>VLOOKUP(E83,'LISTADO ATM'!$A$2:$C$901,3,0)</f>
        <v>ESTE</v>
      </c>
      <c r="B83" s="126" t="s">
        <v>2607</v>
      </c>
      <c r="C83" s="118">
        <v>44286.846284722225</v>
      </c>
      <c r="D83" s="112" t="s">
        <v>2189</v>
      </c>
      <c r="E83" s="130">
        <v>385</v>
      </c>
      <c r="F83" s="133" t="str">
        <f>VLOOKUP(E83,VIP!$A$2:$O12383,2,0)</f>
        <v>DRBR385</v>
      </c>
      <c r="G83" s="133" t="str">
        <f>VLOOKUP(E83,'LISTADO ATM'!$A$2:$B$900,2,0)</f>
        <v xml:space="preserve">ATM Plaza Verón I </v>
      </c>
      <c r="H83" s="133" t="str">
        <f>VLOOKUP(E83,VIP!$A$2:$O17304,7,FALSE)</f>
        <v>Si</v>
      </c>
      <c r="I83" s="133" t="str">
        <f>VLOOKUP(E83,VIP!$A$2:$O9269,8,FALSE)</f>
        <v>Si</v>
      </c>
      <c r="J83" s="133" t="str">
        <f>VLOOKUP(E83,VIP!$A$2:$O9219,8,FALSE)</f>
        <v>Si</v>
      </c>
      <c r="K83" s="133" t="str">
        <f>VLOOKUP(E83,VIP!$A$2:$O12793,6,0)</f>
        <v>NO</v>
      </c>
      <c r="L83" s="113" t="s">
        <v>2228</v>
      </c>
      <c r="M83" s="111" t="s">
        <v>2465</v>
      </c>
      <c r="N83" s="124" t="s">
        <v>2472</v>
      </c>
      <c r="O83" s="149" t="s">
        <v>2474</v>
      </c>
      <c r="P83" s="110"/>
      <c r="Q83" s="114" t="s">
        <v>2228</v>
      </c>
    </row>
    <row r="84" spans="1:17" ht="18" x14ac:dyDescent="0.25">
      <c r="A84" s="112" t="str">
        <f>VLOOKUP(E84,'LISTADO ATM'!$A$2:$C$901,3,0)</f>
        <v>SUR</v>
      </c>
      <c r="B84" s="126" t="s">
        <v>2609</v>
      </c>
      <c r="C84" s="118">
        <v>44286.887280092589</v>
      </c>
      <c r="D84" s="112" t="s">
        <v>2494</v>
      </c>
      <c r="E84" s="130">
        <v>825</v>
      </c>
      <c r="F84" s="133" t="str">
        <f>VLOOKUP(E84,VIP!$A$2:$O12384,2,0)</f>
        <v>DRBR825</v>
      </c>
      <c r="G84" s="133" t="str">
        <f>VLOOKUP(E84,'LISTADO ATM'!$A$2:$B$900,2,0)</f>
        <v xml:space="preserve">ATM Estacion Eco Cibeles (Las Matas de Farfán) </v>
      </c>
      <c r="H84" s="133" t="str">
        <f>VLOOKUP(E84,VIP!$A$2:$O17305,7,FALSE)</f>
        <v>Si</v>
      </c>
      <c r="I84" s="133" t="str">
        <f>VLOOKUP(E84,VIP!$A$2:$O9270,8,FALSE)</f>
        <v>Si</v>
      </c>
      <c r="J84" s="133" t="str">
        <f>VLOOKUP(E84,VIP!$A$2:$O9220,8,FALSE)</f>
        <v>Si</v>
      </c>
      <c r="K84" s="133" t="str">
        <f>VLOOKUP(E84,VIP!$A$2:$O12794,6,0)</f>
        <v>NO</v>
      </c>
      <c r="L84" s="113" t="s">
        <v>2459</v>
      </c>
      <c r="M84" s="111" t="s">
        <v>2465</v>
      </c>
      <c r="N84" s="124" t="s">
        <v>2472</v>
      </c>
      <c r="O84" s="149" t="s">
        <v>2495</v>
      </c>
      <c r="P84" s="110"/>
      <c r="Q84" s="114" t="s">
        <v>2459</v>
      </c>
    </row>
    <row r="85" spans="1:17" ht="18" x14ac:dyDescent="0.25">
      <c r="A85" s="112" t="str">
        <f>VLOOKUP(E85,'LISTADO ATM'!$A$2:$C$901,3,0)</f>
        <v>NORTE</v>
      </c>
      <c r="B85" s="126" t="s">
        <v>2610</v>
      </c>
      <c r="C85" s="118">
        <v>44286.889432870368</v>
      </c>
      <c r="D85" s="112" t="s">
        <v>2494</v>
      </c>
      <c r="E85" s="130">
        <v>736</v>
      </c>
      <c r="F85" s="133" t="str">
        <f>VLOOKUP(E85,VIP!$A$2:$O12385,2,0)</f>
        <v>DRBR071</v>
      </c>
      <c r="G85" s="133" t="str">
        <f>VLOOKUP(E85,'LISTADO ATM'!$A$2:$B$900,2,0)</f>
        <v xml:space="preserve">ATM Oficina Puerto Plata I </v>
      </c>
      <c r="H85" s="133" t="str">
        <f>VLOOKUP(E85,VIP!$A$2:$O17306,7,FALSE)</f>
        <v>Si</v>
      </c>
      <c r="I85" s="133" t="str">
        <f>VLOOKUP(E85,VIP!$A$2:$O9271,8,FALSE)</f>
        <v>Si</v>
      </c>
      <c r="J85" s="133" t="str">
        <f>VLOOKUP(E85,VIP!$A$2:$O9221,8,FALSE)</f>
        <v>Si</v>
      </c>
      <c r="K85" s="133" t="str">
        <f>VLOOKUP(E85,VIP!$A$2:$O12795,6,0)</f>
        <v>SI</v>
      </c>
      <c r="L85" s="113" t="s">
        <v>2459</v>
      </c>
      <c r="M85" s="111" t="s">
        <v>2465</v>
      </c>
      <c r="N85" s="124" t="s">
        <v>2472</v>
      </c>
      <c r="O85" s="149" t="s">
        <v>2495</v>
      </c>
      <c r="P85" s="110"/>
      <c r="Q85" s="114" t="s">
        <v>2459</v>
      </c>
    </row>
    <row r="86" spans="1:17" ht="18" x14ac:dyDescent="0.25">
      <c r="A86" s="112" t="str">
        <f>VLOOKUP(E86,'LISTADO ATM'!$A$2:$C$901,3,0)</f>
        <v>NORTE</v>
      </c>
      <c r="B86" s="126" t="s">
        <v>2611</v>
      </c>
      <c r="C86" s="118">
        <v>44286.956469907411</v>
      </c>
      <c r="D86" s="112" t="s">
        <v>2494</v>
      </c>
      <c r="E86" s="130">
        <v>151</v>
      </c>
      <c r="F86" s="133" t="str">
        <f>VLOOKUP(E86,VIP!$A$2:$O12388,2,0)</f>
        <v>DRBR151</v>
      </c>
      <c r="G86" s="133" t="str">
        <f>VLOOKUP(E86,'LISTADO ATM'!$A$2:$B$900,2,0)</f>
        <v xml:space="preserve">ATM Oficina Nagua </v>
      </c>
      <c r="H86" s="133" t="str">
        <f>VLOOKUP(E86,VIP!$A$2:$O17309,7,FALSE)</f>
        <v>Si</v>
      </c>
      <c r="I86" s="133" t="str">
        <f>VLOOKUP(E86,VIP!$A$2:$O9274,8,FALSE)</f>
        <v>Si</v>
      </c>
      <c r="J86" s="133" t="str">
        <f>VLOOKUP(E86,VIP!$A$2:$O9224,8,FALSE)</f>
        <v>Si</v>
      </c>
      <c r="K86" s="133" t="str">
        <f>VLOOKUP(E86,VIP!$A$2:$O12798,6,0)</f>
        <v>SI</v>
      </c>
      <c r="L86" s="113" t="s">
        <v>2428</v>
      </c>
      <c r="M86" s="111" t="s">
        <v>2465</v>
      </c>
      <c r="N86" s="124" t="s">
        <v>2472</v>
      </c>
      <c r="O86" s="149" t="s">
        <v>2495</v>
      </c>
      <c r="P86" s="110"/>
      <c r="Q86" s="114" t="s">
        <v>2428</v>
      </c>
    </row>
    <row r="87" spans="1:17" ht="18" x14ac:dyDescent="0.25">
      <c r="A87" s="112" t="str">
        <f>VLOOKUP(E87,'LISTADO ATM'!$A$2:$C$901,3,0)</f>
        <v>NORTE</v>
      </c>
      <c r="B87" s="126" t="s">
        <v>2612</v>
      </c>
      <c r="C87" s="118">
        <v>44286.957754629628</v>
      </c>
      <c r="D87" s="112" t="s">
        <v>2494</v>
      </c>
      <c r="E87" s="130">
        <v>432</v>
      </c>
      <c r="F87" s="133" t="str">
        <f>VLOOKUP(E87,VIP!$A$2:$O12389,2,0)</f>
        <v>DRBR432</v>
      </c>
      <c r="G87" s="133" t="str">
        <f>VLOOKUP(E87,'LISTADO ATM'!$A$2:$B$900,2,0)</f>
        <v xml:space="preserve">ATM Oficina Puerto Plata II </v>
      </c>
      <c r="H87" s="133" t="str">
        <f>VLOOKUP(E87,VIP!$A$2:$O17310,7,FALSE)</f>
        <v>Si</v>
      </c>
      <c r="I87" s="133" t="str">
        <f>VLOOKUP(E87,VIP!$A$2:$O9275,8,FALSE)</f>
        <v>Si</v>
      </c>
      <c r="J87" s="133" t="str">
        <f>VLOOKUP(E87,VIP!$A$2:$O9225,8,FALSE)</f>
        <v>Si</v>
      </c>
      <c r="K87" s="133" t="str">
        <f>VLOOKUP(E87,VIP!$A$2:$O12799,6,0)</f>
        <v>SI</v>
      </c>
      <c r="L87" s="113" t="s">
        <v>2428</v>
      </c>
      <c r="M87" s="111" t="s">
        <v>2465</v>
      </c>
      <c r="N87" s="124" t="s">
        <v>2472</v>
      </c>
      <c r="O87" s="149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NORTE</v>
      </c>
      <c r="B88" s="126" t="s">
        <v>2613</v>
      </c>
      <c r="C88" s="118">
        <v>44286.975104166668</v>
      </c>
      <c r="D88" s="112" t="s">
        <v>2494</v>
      </c>
      <c r="E88" s="130">
        <v>950</v>
      </c>
      <c r="F88" s="133" t="str">
        <f>VLOOKUP(E88,VIP!$A$2:$O12390,2,0)</f>
        <v>DRBR12G</v>
      </c>
      <c r="G88" s="133" t="str">
        <f>VLOOKUP(E88,'LISTADO ATM'!$A$2:$B$900,2,0)</f>
        <v xml:space="preserve">ATM Oficina Monterrico </v>
      </c>
      <c r="H88" s="133" t="str">
        <f>VLOOKUP(E88,VIP!$A$2:$O17311,7,FALSE)</f>
        <v>Si</v>
      </c>
      <c r="I88" s="133" t="str">
        <f>VLOOKUP(E88,VIP!$A$2:$O9276,8,FALSE)</f>
        <v>Si</v>
      </c>
      <c r="J88" s="133" t="str">
        <f>VLOOKUP(E88,VIP!$A$2:$O9226,8,FALSE)</f>
        <v>Si</v>
      </c>
      <c r="K88" s="133" t="str">
        <f>VLOOKUP(E88,VIP!$A$2:$O12800,6,0)</f>
        <v>SI</v>
      </c>
      <c r="L88" s="113" t="s">
        <v>2428</v>
      </c>
      <c r="M88" s="111" t="s">
        <v>2465</v>
      </c>
      <c r="N88" s="124" t="s">
        <v>2472</v>
      </c>
      <c r="O88" s="149" t="s">
        <v>2495</v>
      </c>
      <c r="P88" s="110"/>
      <c r="Q88" s="114" t="s">
        <v>2428</v>
      </c>
    </row>
    <row r="89" spans="1:17" ht="18" x14ac:dyDescent="0.25">
      <c r="A89" s="112" t="str">
        <f>VLOOKUP(E89,'LISTADO ATM'!$A$2:$C$901,3,0)</f>
        <v>DISTRITO NACIONAL</v>
      </c>
      <c r="B89" s="126" t="s">
        <v>2614</v>
      </c>
      <c r="C89" s="118">
        <v>44286.979143518518</v>
      </c>
      <c r="D89" s="112" t="s">
        <v>2189</v>
      </c>
      <c r="E89" s="130">
        <v>931</v>
      </c>
      <c r="F89" s="133" t="str">
        <f>VLOOKUP(E89,VIP!$A$2:$O12391,2,0)</f>
        <v>DRBR24N</v>
      </c>
      <c r="G89" s="133" t="str">
        <f>VLOOKUP(E89,'LISTADO ATM'!$A$2:$B$900,2,0)</f>
        <v xml:space="preserve">ATM Autobanco Luperón I </v>
      </c>
      <c r="H89" s="133" t="str">
        <f>VLOOKUP(E89,VIP!$A$2:$O17312,7,FALSE)</f>
        <v>Si</v>
      </c>
      <c r="I89" s="133" t="str">
        <f>VLOOKUP(E89,VIP!$A$2:$O9277,8,FALSE)</f>
        <v>Si</v>
      </c>
      <c r="J89" s="133" t="str">
        <f>VLOOKUP(E89,VIP!$A$2:$O9227,8,FALSE)</f>
        <v>Si</v>
      </c>
      <c r="K89" s="133" t="str">
        <f>VLOOKUP(E89,VIP!$A$2:$O12801,6,0)</f>
        <v>NO</v>
      </c>
      <c r="L89" s="113" t="s">
        <v>2488</v>
      </c>
      <c r="M89" s="111" t="s">
        <v>2465</v>
      </c>
      <c r="N89" s="124" t="s">
        <v>2472</v>
      </c>
      <c r="O89" s="149" t="s">
        <v>2474</v>
      </c>
      <c r="P89" s="110"/>
      <c r="Q89" s="114" t="s">
        <v>2488</v>
      </c>
    </row>
    <row r="90" spans="1:17" ht="18" x14ac:dyDescent="0.25">
      <c r="A90" s="112" t="str">
        <f>VLOOKUP(E90,'LISTADO ATM'!$A$2:$C$901,3,0)</f>
        <v>NORTE</v>
      </c>
      <c r="B90" s="126" t="s">
        <v>2615</v>
      </c>
      <c r="C90" s="118">
        <v>44286.987013888887</v>
      </c>
      <c r="D90" s="112" t="s">
        <v>2190</v>
      </c>
      <c r="E90" s="130">
        <v>492</v>
      </c>
      <c r="F90" s="133" t="e">
        <f>VLOOKUP(E90,VIP!$A$2:$O12392,2,0)</f>
        <v>#N/A</v>
      </c>
      <c r="G90" s="133" t="str">
        <f>VLOOKUP(E90,'LISTADO ATM'!$A$2:$B$900,2,0)</f>
        <v>ATM S/M Nacional  El Dorado Santiago</v>
      </c>
      <c r="H90" s="133" t="e">
        <f>VLOOKUP(E90,VIP!$A$2:$O17313,7,FALSE)</f>
        <v>#N/A</v>
      </c>
      <c r="I90" s="133" t="e">
        <f>VLOOKUP(E90,VIP!$A$2:$O9278,8,FALSE)</f>
        <v>#N/A</v>
      </c>
      <c r="J90" s="133" t="e">
        <f>VLOOKUP(E90,VIP!$A$2:$O9228,8,FALSE)</f>
        <v>#N/A</v>
      </c>
      <c r="K90" s="133" t="e">
        <f>VLOOKUP(E90,VIP!$A$2:$O12802,6,0)</f>
        <v>#N/A</v>
      </c>
      <c r="L90" s="113" t="s">
        <v>2228</v>
      </c>
      <c r="M90" s="111" t="s">
        <v>2465</v>
      </c>
      <c r="N90" s="124" t="s">
        <v>2472</v>
      </c>
      <c r="O90" s="149" t="s">
        <v>2505</v>
      </c>
      <c r="P90" s="110"/>
      <c r="Q90" s="114" t="s">
        <v>2228</v>
      </c>
    </row>
    <row r="91" spans="1:17" ht="18" x14ac:dyDescent="0.25">
      <c r="A91" s="112" t="str">
        <f>VLOOKUP(E91,'LISTADO ATM'!$A$2:$C$901,3,0)</f>
        <v>DISTRITO NACIONAL</v>
      </c>
      <c r="B91" s="126" t="s">
        <v>2616</v>
      </c>
      <c r="C91" s="118">
        <v>44286.992048611108</v>
      </c>
      <c r="D91" s="112" t="s">
        <v>2468</v>
      </c>
      <c r="E91" s="130">
        <v>980</v>
      </c>
      <c r="F91" s="133" t="str">
        <f>VLOOKUP(E91,VIP!$A$2:$O12393,2,0)</f>
        <v>DRBR980</v>
      </c>
      <c r="G91" s="133" t="str">
        <f>VLOOKUP(E91,'LISTADO ATM'!$A$2:$B$900,2,0)</f>
        <v xml:space="preserve">ATM Oficina Bella Vista Mall II </v>
      </c>
      <c r="H91" s="133" t="str">
        <f>VLOOKUP(E91,VIP!$A$2:$O17314,7,FALSE)</f>
        <v>Si</v>
      </c>
      <c r="I91" s="133" t="str">
        <f>VLOOKUP(E91,VIP!$A$2:$O9279,8,FALSE)</f>
        <v>Si</v>
      </c>
      <c r="J91" s="133" t="str">
        <f>VLOOKUP(E91,VIP!$A$2:$O9229,8,FALSE)</f>
        <v>Si</v>
      </c>
      <c r="K91" s="133" t="str">
        <f>VLOOKUP(E91,VIP!$A$2:$O12803,6,0)</f>
        <v>NO</v>
      </c>
      <c r="L91" s="113" t="s">
        <v>2521</v>
      </c>
      <c r="M91" s="111" t="s">
        <v>2465</v>
      </c>
      <c r="N91" s="124" t="s">
        <v>2472</v>
      </c>
      <c r="O91" s="149" t="s">
        <v>2473</v>
      </c>
      <c r="P91" s="110"/>
      <c r="Q91" s="114" t="s">
        <v>2521</v>
      </c>
    </row>
    <row r="92" spans="1:17" ht="18" x14ac:dyDescent="0.25">
      <c r="A92" s="112" t="str">
        <f>VLOOKUP(E92,'LISTADO ATM'!$A$2:$C$901,3,0)</f>
        <v>DISTRITO NACIONAL</v>
      </c>
      <c r="B92" s="126" t="s">
        <v>2629</v>
      </c>
      <c r="C92" s="118">
        <v>44287.01525462963</v>
      </c>
      <c r="D92" s="112" t="s">
        <v>2189</v>
      </c>
      <c r="E92" s="130">
        <v>10</v>
      </c>
      <c r="F92" s="133" t="str">
        <f>VLOOKUP(E92,VIP!$A$2:$O12405,2,0)</f>
        <v>DRBR010</v>
      </c>
      <c r="G92" s="133" t="str">
        <f>VLOOKUP(E92,'LISTADO ATM'!$A$2:$B$900,2,0)</f>
        <v xml:space="preserve">ATM Ministerio Salud Pública </v>
      </c>
      <c r="H92" s="133" t="str">
        <f>VLOOKUP(E92,VIP!$A$2:$O17326,7,FALSE)</f>
        <v>Si</v>
      </c>
      <c r="I92" s="133" t="str">
        <f>VLOOKUP(E92,VIP!$A$2:$O9291,8,FALSE)</f>
        <v>Si</v>
      </c>
      <c r="J92" s="133" t="str">
        <f>VLOOKUP(E92,VIP!$A$2:$O9241,8,FALSE)</f>
        <v>Si</v>
      </c>
      <c r="K92" s="133" t="str">
        <f>VLOOKUP(E92,VIP!$A$2:$O12815,6,0)</f>
        <v>NO</v>
      </c>
      <c r="L92" s="113" t="s">
        <v>2228</v>
      </c>
      <c r="M92" s="111" t="s">
        <v>2465</v>
      </c>
      <c r="N92" s="124" t="s">
        <v>2472</v>
      </c>
      <c r="O92" s="150" t="s">
        <v>2474</v>
      </c>
      <c r="P92" s="110"/>
      <c r="Q92" s="114" t="s">
        <v>2228</v>
      </c>
    </row>
    <row r="93" spans="1:17" ht="18" x14ac:dyDescent="0.25">
      <c r="A93" s="112" t="str">
        <f>VLOOKUP(E93,'LISTADO ATM'!$A$2:$C$901,3,0)</f>
        <v>NORTE</v>
      </c>
      <c r="B93" s="126" t="s">
        <v>2628</v>
      </c>
      <c r="C93" s="118">
        <v>44287.015868055554</v>
      </c>
      <c r="D93" s="112" t="s">
        <v>2190</v>
      </c>
      <c r="E93" s="130">
        <v>105</v>
      </c>
      <c r="F93" s="133" t="str">
        <f>VLOOKUP(E93,VIP!$A$2:$O12404,2,0)</f>
        <v>DRBR105</v>
      </c>
      <c r="G93" s="133" t="str">
        <f>VLOOKUP(E93,'LISTADO ATM'!$A$2:$B$900,2,0)</f>
        <v xml:space="preserve">ATM Autobanco Estancia Nueva (Moca) </v>
      </c>
      <c r="H93" s="133" t="str">
        <f>VLOOKUP(E93,VIP!$A$2:$O17325,7,FALSE)</f>
        <v>Si</v>
      </c>
      <c r="I93" s="133" t="str">
        <f>VLOOKUP(E93,VIP!$A$2:$O9290,8,FALSE)</f>
        <v>Si</v>
      </c>
      <c r="J93" s="133" t="str">
        <f>VLOOKUP(E93,VIP!$A$2:$O9240,8,FALSE)</f>
        <v>Si</v>
      </c>
      <c r="K93" s="133" t="str">
        <f>VLOOKUP(E93,VIP!$A$2:$O12814,6,0)</f>
        <v>NO</v>
      </c>
      <c r="L93" s="113" t="s">
        <v>2228</v>
      </c>
      <c r="M93" s="111" t="s">
        <v>2465</v>
      </c>
      <c r="N93" s="124" t="s">
        <v>2472</v>
      </c>
      <c r="O93" s="150" t="s">
        <v>2505</v>
      </c>
      <c r="P93" s="110"/>
      <c r="Q93" s="114" t="s">
        <v>2228</v>
      </c>
    </row>
    <row r="94" spans="1:17" ht="18" x14ac:dyDescent="0.25">
      <c r="A94" s="112" t="str">
        <f>VLOOKUP(E94,'LISTADO ATM'!$A$2:$C$901,3,0)</f>
        <v>NORTE</v>
      </c>
      <c r="B94" s="126" t="s">
        <v>2627</v>
      </c>
      <c r="C94" s="118">
        <v>44287.016388888886</v>
      </c>
      <c r="D94" s="112" t="s">
        <v>2190</v>
      </c>
      <c r="E94" s="130">
        <v>262</v>
      </c>
      <c r="F94" s="133" t="str">
        <f>VLOOKUP(E94,VIP!$A$2:$O12403,2,0)</f>
        <v>DRBR262</v>
      </c>
      <c r="G94" s="133" t="str">
        <f>VLOOKUP(E94,'LISTADO ATM'!$A$2:$B$900,2,0)</f>
        <v xml:space="preserve">ATM Oficina Obras Públicas (Santiago) </v>
      </c>
      <c r="H94" s="133" t="str">
        <f>VLOOKUP(E94,VIP!$A$2:$O17324,7,FALSE)</f>
        <v>Si</v>
      </c>
      <c r="I94" s="133" t="str">
        <f>VLOOKUP(E94,VIP!$A$2:$O9289,8,FALSE)</f>
        <v>Si</v>
      </c>
      <c r="J94" s="133" t="str">
        <f>VLOOKUP(E94,VIP!$A$2:$O9239,8,FALSE)</f>
        <v>Si</v>
      </c>
      <c r="K94" s="133" t="str">
        <f>VLOOKUP(E94,VIP!$A$2:$O12813,6,0)</f>
        <v>SI</v>
      </c>
      <c r="L94" s="113" t="s">
        <v>2228</v>
      </c>
      <c r="M94" s="111" t="s">
        <v>2465</v>
      </c>
      <c r="N94" s="124" t="s">
        <v>2472</v>
      </c>
      <c r="O94" s="150" t="s">
        <v>2505</v>
      </c>
      <c r="P94" s="110"/>
      <c r="Q94" s="114" t="s">
        <v>2228</v>
      </c>
    </row>
    <row r="95" spans="1:17" ht="18" x14ac:dyDescent="0.25">
      <c r="A95" s="112" t="str">
        <f>VLOOKUP(E95,'LISTADO ATM'!$A$2:$C$901,3,0)</f>
        <v>DISTRITO NACIONAL</v>
      </c>
      <c r="B95" s="126" t="s">
        <v>2626</v>
      </c>
      <c r="C95" s="118">
        <v>44287.017222222225</v>
      </c>
      <c r="D95" s="112" t="s">
        <v>2189</v>
      </c>
      <c r="E95" s="130">
        <v>522</v>
      </c>
      <c r="F95" s="133" t="str">
        <f>VLOOKUP(E95,VIP!$A$2:$O12402,2,0)</f>
        <v>DRBR522</v>
      </c>
      <c r="G95" s="133" t="str">
        <f>VLOOKUP(E95,'LISTADO ATM'!$A$2:$B$900,2,0)</f>
        <v xml:space="preserve">ATM Oficina Galería 360 </v>
      </c>
      <c r="H95" s="133" t="str">
        <f>VLOOKUP(E95,VIP!$A$2:$O17323,7,FALSE)</f>
        <v>Si</v>
      </c>
      <c r="I95" s="133" t="str">
        <f>VLOOKUP(E95,VIP!$A$2:$O9288,8,FALSE)</f>
        <v>Si</v>
      </c>
      <c r="J95" s="133" t="str">
        <f>VLOOKUP(E95,VIP!$A$2:$O9238,8,FALSE)</f>
        <v>Si</v>
      </c>
      <c r="K95" s="133" t="str">
        <f>VLOOKUP(E95,VIP!$A$2:$O12812,6,0)</f>
        <v>SI</v>
      </c>
      <c r="L95" s="113" t="s">
        <v>2228</v>
      </c>
      <c r="M95" s="111" t="s">
        <v>2465</v>
      </c>
      <c r="N95" s="124" t="s">
        <v>2472</v>
      </c>
      <c r="O95" s="150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6" t="s">
        <v>2625</v>
      </c>
      <c r="C96" s="118">
        <v>44287.017766203702</v>
      </c>
      <c r="D96" s="112" t="s">
        <v>2189</v>
      </c>
      <c r="E96" s="130">
        <v>694</v>
      </c>
      <c r="F96" s="133" t="str">
        <f>VLOOKUP(E96,VIP!$A$2:$O12401,2,0)</f>
        <v>DRBR694</v>
      </c>
      <c r="G96" s="133" t="str">
        <f>VLOOKUP(E96,'LISTADO ATM'!$A$2:$B$900,2,0)</f>
        <v>ATM Optica 27 de Febrero</v>
      </c>
      <c r="H96" s="133" t="str">
        <f>VLOOKUP(E96,VIP!$A$2:$O17322,7,FALSE)</f>
        <v>Si</v>
      </c>
      <c r="I96" s="133" t="str">
        <f>VLOOKUP(E96,VIP!$A$2:$O9287,8,FALSE)</f>
        <v>Si</v>
      </c>
      <c r="J96" s="133" t="str">
        <f>VLOOKUP(E96,VIP!$A$2:$O9237,8,FALSE)</f>
        <v>Si</v>
      </c>
      <c r="K96" s="133" t="str">
        <f>VLOOKUP(E96,VIP!$A$2:$O12811,6,0)</f>
        <v>NO</v>
      </c>
      <c r="L96" s="113" t="s">
        <v>2228</v>
      </c>
      <c r="M96" s="111" t="s">
        <v>2465</v>
      </c>
      <c r="N96" s="124" t="s">
        <v>2472</v>
      </c>
      <c r="O96" s="150" t="s">
        <v>2474</v>
      </c>
      <c r="P96" s="110"/>
      <c r="Q96" s="114" t="s">
        <v>2228</v>
      </c>
    </row>
    <row r="97" spans="1:17" ht="18" x14ac:dyDescent="0.25">
      <c r="A97" s="112" t="str">
        <f>VLOOKUP(E97,'LISTADO ATM'!$A$2:$C$901,3,0)</f>
        <v>DISTRITO NACIONAL</v>
      </c>
      <c r="B97" s="126" t="s">
        <v>2624</v>
      </c>
      <c r="C97" s="118">
        <v>44287.018159722225</v>
      </c>
      <c r="D97" s="112" t="s">
        <v>2189</v>
      </c>
      <c r="E97" s="130">
        <v>917</v>
      </c>
      <c r="F97" s="133" t="str">
        <f>VLOOKUP(E97,VIP!$A$2:$O12400,2,0)</f>
        <v>DRBR01B</v>
      </c>
      <c r="G97" s="133" t="str">
        <f>VLOOKUP(E97,'LISTADO ATM'!$A$2:$B$900,2,0)</f>
        <v xml:space="preserve">ATM Oficina Los Mina </v>
      </c>
      <c r="H97" s="133" t="str">
        <f>VLOOKUP(E97,VIP!$A$2:$O17321,7,FALSE)</f>
        <v>Si</v>
      </c>
      <c r="I97" s="133" t="str">
        <f>VLOOKUP(E97,VIP!$A$2:$O9286,8,FALSE)</f>
        <v>Si</v>
      </c>
      <c r="J97" s="133" t="str">
        <f>VLOOKUP(E97,VIP!$A$2:$O9236,8,FALSE)</f>
        <v>Si</v>
      </c>
      <c r="K97" s="133" t="str">
        <f>VLOOKUP(E97,VIP!$A$2:$O12810,6,0)</f>
        <v>NO</v>
      </c>
      <c r="L97" s="113" t="s">
        <v>2228</v>
      </c>
      <c r="M97" s="111" t="s">
        <v>2465</v>
      </c>
      <c r="N97" s="124" t="s">
        <v>2472</v>
      </c>
      <c r="O97" s="150" t="s">
        <v>2474</v>
      </c>
      <c r="P97" s="110"/>
      <c r="Q97" s="114" t="s">
        <v>2228</v>
      </c>
    </row>
    <row r="98" spans="1:17" ht="18" x14ac:dyDescent="0.25">
      <c r="A98" s="112" t="str">
        <f>VLOOKUP(E98,'LISTADO ATM'!$A$2:$C$901,3,0)</f>
        <v>DISTRITO NACIONAL</v>
      </c>
      <c r="B98" s="126" t="s">
        <v>2623</v>
      </c>
      <c r="C98" s="118">
        <v>44287.018692129626</v>
      </c>
      <c r="D98" s="112" t="s">
        <v>2189</v>
      </c>
      <c r="E98" s="130">
        <v>18</v>
      </c>
      <c r="F98" s="133" t="str">
        <f>VLOOKUP(E98,VIP!$A$2:$O12399,2,0)</f>
        <v>DRBR018</v>
      </c>
      <c r="G98" s="133" t="str">
        <f>VLOOKUP(E98,'LISTADO ATM'!$A$2:$B$900,2,0)</f>
        <v xml:space="preserve">ATM Oficina Haina Occidental I </v>
      </c>
      <c r="H98" s="133" t="str">
        <f>VLOOKUP(E98,VIP!$A$2:$O17320,7,FALSE)</f>
        <v>Si</v>
      </c>
      <c r="I98" s="133" t="str">
        <f>VLOOKUP(E98,VIP!$A$2:$O9285,8,FALSE)</f>
        <v>Si</v>
      </c>
      <c r="J98" s="133" t="str">
        <f>VLOOKUP(E98,VIP!$A$2:$O9235,8,FALSE)</f>
        <v>Si</v>
      </c>
      <c r="K98" s="133" t="str">
        <f>VLOOKUP(E98,VIP!$A$2:$O12809,6,0)</f>
        <v>SI</v>
      </c>
      <c r="L98" s="113" t="s">
        <v>2228</v>
      </c>
      <c r="M98" s="111" t="s">
        <v>2465</v>
      </c>
      <c r="N98" s="124" t="s">
        <v>2472</v>
      </c>
      <c r="O98" s="150" t="s">
        <v>2474</v>
      </c>
      <c r="P98" s="110"/>
      <c r="Q98" s="114" t="s">
        <v>2228</v>
      </c>
    </row>
    <row r="99" spans="1:17" ht="18" x14ac:dyDescent="0.25">
      <c r="A99" s="112" t="str">
        <f>VLOOKUP(E99,'LISTADO ATM'!$A$2:$C$901,3,0)</f>
        <v>DISTRITO NACIONAL</v>
      </c>
      <c r="B99" s="126" t="s">
        <v>2622</v>
      </c>
      <c r="C99" s="118">
        <v>44287.019120370373</v>
      </c>
      <c r="D99" s="112" t="s">
        <v>2189</v>
      </c>
      <c r="E99" s="130">
        <v>57</v>
      </c>
      <c r="F99" s="133" t="str">
        <f>VLOOKUP(E99,VIP!$A$2:$O12398,2,0)</f>
        <v>DRBR057</v>
      </c>
      <c r="G99" s="133" t="str">
        <f>VLOOKUP(E99,'LISTADO ATM'!$A$2:$B$900,2,0)</f>
        <v xml:space="preserve">ATM Oficina Malecon Center </v>
      </c>
      <c r="H99" s="133" t="str">
        <f>VLOOKUP(E99,VIP!$A$2:$O17319,7,FALSE)</f>
        <v>Si</v>
      </c>
      <c r="I99" s="133" t="str">
        <f>VLOOKUP(E99,VIP!$A$2:$O9284,8,FALSE)</f>
        <v>Si</v>
      </c>
      <c r="J99" s="133" t="str">
        <f>VLOOKUP(E99,VIP!$A$2:$O9234,8,FALSE)</f>
        <v>Si</v>
      </c>
      <c r="K99" s="133" t="str">
        <f>VLOOKUP(E99,VIP!$A$2:$O12808,6,0)</f>
        <v>NO</v>
      </c>
      <c r="L99" s="113" t="s">
        <v>2228</v>
      </c>
      <c r="M99" s="111" t="s">
        <v>2465</v>
      </c>
      <c r="N99" s="124" t="s">
        <v>2472</v>
      </c>
      <c r="O99" s="150" t="s">
        <v>2474</v>
      </c>
      <c r="P99" s="110"/>
      <c r="Q99" s="114" t="s">
        <v>2228</v>
      </c>
    </row>
    <row r="100" spans="1:17" ht="18" x14ac:dyDescent="0.25">
      <c r="A100" s="112" t="str">
        <f>VLOOKUP(E100,'LISTADO ATM'!$A$2:$C$901,3,0)</f>
        <v>DISTRITO NACIONAL</v>
      </c>
      <c r="B100" s="126" t="s">
        <v>2621</v>
      </c>
      <c r="C100" s="118">
        <v>44287.019583333335</v>
      </c>
      <c r="D100" s="112" t="s">
        <v>2189</v>
      </c>
      <c r="E100" s="130">
        <v>115</v>
      </c>
      <c r="F100" s="133" t="str">
        <f>VLOOKUP(E100,VIP!$A$2:$O12397,2,0)</f>
        <v>DRBR115</v>
      </c>
      <c r="G100" s="133" t="str">
        <f>VLOOKUP(E100,'LISTADO ATM'!$A$2:$B$900,2,0)</f>
        <v xml:space="preserve">ATM Oficina Megacentro I </v>
      </c>
      <c r="H100" s="133" t="str">
        <f>VLOOKUP(E100,VIP!$A$2:$O17318,7,FALSE)</f>
        <v>Si</v>
      </c>
      <c r="I100" s="133" t="str">
        <f>VLOOKUP(E100,VIP!$A$2:$O9283,8,FALSE)</f>
        <v>Si</v>
      </c>
      <c r="J100" s="133" t="str">
        <f>VLOOKUP(E100,VIP!$A$2:$O9233,8,FALSE)</f>
        <v>Si</v>
      </c>
      <c r="K100" s="133" t="str">
        <f>VLOOKUP(E100,VIP!$A$2:$O12807,6,0)</f>
        <v>SI</v>
      </c>
      <c r="L100" s="113" t="s">
        <v>2228</v>
      </c>
      <c r="M100" s="111" t="s">
        <v>2465</v>
      </c>
      <c r="N100" s="124" t="s">
        <v>2472</v>
      </c>
      <c r="O100" s="150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DISTRITO NACIONAL</v>
      </c>
      <c r="B101" s="126" t="s">
        <v>2620</v>
      </c>
      <c r="C101" s="118">
        <v>44287.020208333335</v>
      </c>
      <c r="D101" s="112" t="s">
        <v>2189</v>
      </c>
      <c r="E101" s="130">
        <v>232</v>
      </c>
      <c r="F101" s="133" t="str">
        <f>VLOOKUP(E101,VIP!$A$2:$O12396,2,0)</f>
        <v>DRBR232</v>
      </c>
      <c r="G101" s="133" t="str">
        <f>VLOOKUP(E101,'LISTADO ATM'!$A$2:$B$900,2,0)</f>
        <v xml:space="preserve">ATM S/M Nacional Charles de Gaulle </v>
      </c>
      <c r="H101" s="133" t="str">
        <f>VLOOKUP(E101,VIP!$A$2:$O17317,7,FALSE)</f>
        <v>Si</v>
      </c>
      <c r="I101" s="133" t="str">
        <f>VLOOKUP(E101,VIP!$A$2:$O9282,8,FALSE)</f>
        <v>Si</v>
      </c>
      <c r="J101" s="133" t="str">
        <f>VLOOKUP(E101,VIP!$A$2:$O9232,8,FALSE)</f>
        <v>Si</v>
      </c>
      <c r="K101" s="133" t="str">
        <f>VLOOKUP(E101,VIP!$A$2:$O12806,6,0)</f>
        <v>SI</v>
      </c>
      <c r="L101" s="113" t="s">
        <v>2228</v>
      </c>
      <c r="M101" s="111" t="s">
        <v>2465</v>
      </c>
      <c r="N101" s="124" t="s">
        <v>2472</v>
      </c>
      <c r="O101" s="150" t="s">
        <v>2474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SUR</v>
      </c>
      <c r="B102" s="126" t="s">
        <v>2619</v>
      </c>
      <c r="C102" s="118">
        <v>44287.021226851852</v>
      </c>
      <c r="D102" s="112" t="s">
        <v>2494</v>
      </c>
      <c r="E102" s="130">
        <v>5</v>
      </c>
      <c r="F102" s="133" t="str">
        <f>VLOOKUP(E102,VIP!$A$2:$O12395,2,0)</f>
        <v>DRBR005</v>
      </c>
      <c r="G102" s="133" t="str">
        <f>VLOOKUP(E102,'LISTADO ATM'!$A$2:$B$900,2,0)</f>
        <v>ATM Oficina Autoservicio Villa Ofelia (San Juan)</v>
      </c>
      <c r="H102" s="133" t="str">
        <f>VLOOKUP(E102,VIP!$A$2:$O17316,7,FALSE)</f>
        <v>Si</v>
      </c>
      <c r="I102" s="133" t="str">
        <f>VLOOKUP(E102,VIP!$A$2:$O9281,8,FALSE)</f>
        <v>Si</v>
      </c>
      <c r="J102" s="133" t="str">
        <f>VLOOKUP(E102,VIP!$A$2:$O9231,8,FALSE)</f>
        <v>Si</v>
      </c>
      <c r="K102" s="133" t="str">
        <f>VLOOKUP(E102,VIP!$A$2:$O12805,6,0)</f>
        <v>NO</v>
      </c>
      <c r="L102" s="113" t="s">
        <v>2497</v>
      </c>
      <c r="M102" s="111" t="s">
        <v>2465</v>
      </c>
      <c r="N102" s="124" t="s">
        <v>2472</v>
      </c>
      <c r="O102" s="150" t="s">
        <v>2495</v>
      </c>
      <c r="P102" s="110"/>
      <c r="Q102" s="114" t="s">
        <v>2497</v>
      </c>
    </row>
    <row r="103" spans="1:17" ht="18" x14ac:dyDescent="0.25">
      <c r="A103" s="112" t="str">
        <f>VLOOKUP(E103,'LISTADO ATM'!$A$2:$C$901,3,0)</f>
        <v>SUR</v>
      </c>
      <c r="B103" s="126" t="s">
        <v>2618</v>
      </c>
      <c r="C103" s="118">
        <v>44287.063506944447</v>
      </c>
      <c r="D103" s="112" t="s">
        <v>2494</v>
      </c>
      <c r="E103" s="130">
        <v>829</v>
      </c>
      <c r="F103" s="133" t="str">
        <f>VLOOKUP(E103,VIP!$A$2:$O12394,2,0)</f>
        <v>DRBR829</v>
      </c>
      <c r="G103" s="133" t="str">
        <f>VLOOKUP(E103,'LISTADO ATM'!$A$2:$B$900,2,0)</f>
        <v xml:space="preserve">ATM UNP Multicentro Sirena Baní </v>
      </c>
      <c r="H103" s="133" t="str">
        <f>VLOOKUP(E103,VIP!$A$2:$O17315,7,FALSE)</f>
        <v>Si</v>
      </c>
      <c r="I103" s="133" t="str">
        <f>VLOOKUP(E103,VIP!$A$2:$O9280,8,FALSE)</f>
        <v>Si</v>
      </c>
      <c r="J103" s="133" t="str">
        <f>VLOOKUP(E103,VIP!$A$2:$O9230,8,FALSE)</f>
        <v>Si</v>
      </c>
      <c r="K103" s="133" t="str">
        <f>VLOOKUP(E103,VIP!$A$2:$O12804,6,0)</f>
        <v>NO</v>
      </c>
      <c r="L103" s="113" t="s">
        <v>2428</v>
      </c>
      <c r="M103" s="111" t="s">
        <v>2465</v>
      </c>
      <c r="N103" s="124" t="s">
        <v>2472</v>
      </c>
      <c r="O103" s="150" t="s">
        <v>2495</v>
      </c>
      <c r="P103" s="110"/>
      <c r="Q103" s="114" t="s">
        <v>2428</v>
      </c>
    </row>
    <row r="104" spans="1:17" ht="18" x14ac:dyDescent="0.25">
      <c r="A104" s="112" t="str">
        <f>VLOOKUP(E104,'LISTADO ATM'!$A$2:$C$901,3,0)</f>
        <v>DISTRITO NACIONAL</v>
      </c>
      <c r="B104" s="126">
        <v>335840091</v>
      </c>
      <c r="C104" s="118">
        <v>44287.082256944443</v>
      </c>
      <c r="D104" s="112" t="s">
        <v>2189</v>
      </c>
      <c r="E104" s="130">
        <v>858</v>
      </c>
      <c r="F104" s="133" t="str">
        <f>VLOOKUP(E104,VIP!$A$2:$O12387,2,0)</f>
        <v>DRBR858</v>
      </c>
      <c r="G104" s="133" t="str">
        <f>VLOOKUP(E104,'LISTADO ATM'!$A$2:$B$900,2,0)</f>
        <v xml:space="preserve">ATM Cooperativa Maestros (COOPNAMA) </v>
      </c>
      <c r="H104" s="133" t="str">
        <f>VLOOKUP(E104,VIP!$A$2:$O17308,7,FALSE)</f>
        <v>Si</v>
      </c>
      <c r="I104" s="133" t="str">
        <f>VLOOKUP(E104,VIP!$A$2:$O9273,8,FALSE)</f>
        <v>No</v>
      </c>
      <c r="J104" s="133" t="str">
        <f>VLOOKUP(E104,VIP!$A$2:$O9223,8,FALSE)</f>
        <v>No</v>
      </c>
      <c r="K104" s="133" t="str">
        <f>VLOOKUP(E104,VIP!$A$2:$O12797,6,0)</f>
        <v>NO</v>
      </c>
      <c r="L104" s="113" t="s">
        <v>2228</v>
      </c>
      <c r="M104" s="111" t="s">
        <v>2465</v>
      </c>
      <c r="N104" s="124" t="s">
        <v>2472</v>
      </c>
      <c r="O104" s="150" t="s">
        <v>2474</v>
      </c>
      <c r="P104" s="110"/>
      <c r="Q104" s="114" t="s">
        <v>2228</v>
      </c>
    </row>
    <row r="105" spans="1:17" ht="18" x14ac:dyDescent="0.25">
      <c r="A105" s="112" t="str">
        <f>VLOOKUP(E105,'LISTADO ATM'!$A$2:$C$901,3,0)</f>
        <v>SUR</v>
      </c>
      <c r="B105" s="126">
        <v>335840096</v>
      </c>
      <c r="C105" s="118">
        <v>44287.136655092596</v>
      </c>
      <c r="D105" s="112" t="s">
        <v>2494</v>
      </c>
      <c r="E105" s="130">
        <v>871</v>
      </c>
      <c r="F105" s="133" t="str">
        <f>VLOOKUP(E105,VIP!$A$2:$O12386,2,0)</f>
        <v>DRBR871</v>
      </c>
      <c r="G105" s="133" t="str">
        <f>VLOOKUP(E105,'LISTADO ATM'!$A$2:$B$900,2,0)</f>
        <v>ATM Plaza Cultural San Juan</v>
      </c>
      <c r="H105" s="133" t="str">
        <f>VLOOKUP(E105,VIP!$A$2:$O17307,7,FALSE)</f>
        <v>N/A</v>
      </c>
      <c r="I105" s="133" t="str">
        <f>VLOOKUP(E105,VIP!$A$2:$O9272,8,FALSE)</f>
        <v>N/A</v>
      </c>
      <c r="J105" s="133" t="str">
        <f>VLOOKUP(E105,VIP!$A$2:$O9222,8,FALSE)</f>
        <v>N/A</v>
      </c>
      <c r="K105" s="133" t="str">
        <f>VLOOKUP(E105,VIP!$A$2:$O12796,6,0)</f>
        <v>N/A</v>
      </c>
      <c r="L105" s="113" t="s">
        <v>2459</v>
      </c>
      <c r="M105" s="111" t="s">
        <v>2465</v>
      </c>
      <c r="N105" s="124" t="s">
        <v>2472</v>
      </c>
      <c r="O105" s="151" t="s">
        <v>2495</v>
      </c>
      <c r="P105" s="110"/>
      <c r="Q105" s="114" t="s">
        <v>2459</v>
      </c>
    </row>
  </sheetData>
  <autoFilter ref="A4:Q92">
    <filterColumn colId="12">
      <filters>
        <filter val="Fuera De Servicio"/>
      </filters>
    </filterColumn>
    <sortState ref="A5:Q105">
      <sortCondition ref="C4:C9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6:E1048576 E1:E3">
    <cfRule type="duplicateValues" dxfId="377" priority="119466"/>
    <cfRule type="duplicateValues" dxfId="376" priority="119467"/>
    <cfRule type="duplicateValues" dxfId="375" priority="119468"/>
    <cfRule type="duplicateValues" dxfId="374" priority="119469"/>
  </conditionalFormatting>
  <conditionalFormatting sqref="E106:E1048576">
    <cfRule type="duplicateValues" dxfId="373" priority="119486"/>
  </conditionalFormatting>
  <conditionalFormatting sqref="E106:E1048576 E1:E3">
    <cfRule type="duplicateValues" dxfId="372" priority="119490"/>
  </conditionalFormatting>
  <conditionalFormatting sqref="E106:E1048576 E1:E4">
    <cfRule type="duplicateValues" dxfId="371" priority="119495"/>
  </conditionalFormatting>
  <conditionalFormatting sqref="B106:B1048576 B1:B4">
    <cfRule type="duplicateValues" dxfId="370" priority="119499"/>
  </conditionalFormatting>
  <conditionalFormatting sqref="E106:E1048576 E1:E23">
    <cfRule type="duplicateValues" dxfId="369" priority="119503"/>
  </conditionalFormatting>
  <conditionalFormatting sqref="B106:B1048576 B1:B23">
    <cfRule type="duplicateValues" dxfId="368" priority="119507"/>
  </conditionalFormatting>
  <conditionalFormatting sqref="E106:E1048576 E1:E32">
    <cfRule type="duplicateValues" dxfId="367" priority="119511"/>
  </conditionalFormatting>
  <conditionalFormatting sqref="E81:E92">
    <cfRule type="duplicateValues" dxfId="366" priority="28"/>
    <cfRule type="duplicateValues" dxfId="365" priority="29"/>
    <cfRule type="duplicateValues" dxfId="364" priority="30"/>
    <cfRule type="duplicateValues" dxfId="363" priority="31"/>
  </conditionalFormatting>
  <conditionalFormatting sqref="E81:E92">
    <cfRule type="duplicateValues" dxfId="362" priority="27"/>
  </conditionalFormatting>
  <conditionalFormatting sqref="E81:E92">
    <cfRule type="duplicateValues" dxfId="361" priority="26"/>
  </conditionalFormatting>
  <conditionalFormatting sqref="E81:E92">
    <cfRule type="duplicateValues" dxfId="360" priority="24"/>
  </conditionalFormatting>
  <conditionalFormatting sqref="E81:E92">
    <cfRule type="duplicateValues" dxfId="359" priority="22"/>
  </conditionalFormatting>
  <conditionalFormatting sqref="B40:B41">
    <cfRule type="duplicateValues" dxfId="358" priority="119718"/>
  </conditionalFormatting>
  <conditionalFormatting sqref="E74:E80">
    <cfRule type="duplicateValues" dxfId="357" priority="119746"/>
    <cfRule type="duplicateValues" dxfId="356" priority="119747"/>
    <cfRule type="duplicateValues" dxfId="355" priority="119748"/>
    <cfRule type="duplicateValues" dxfId="354" priority="119749"/>
  </conditionalFormatting>
  <conditionalFormatting sqref="E74:E80">
    <cfRule type="duplicateValues" dxfId="353" priority="119754"/>
  </conditionalFormatting>
  <conditionalFormatting sqref="E5:E14">
    <cfRule type="duplicateValues" dxfId="352" priority="120202"/>
    <cfRule type="duplicateValues" dxfId="351" priority="120203"/>
    <cfRule type="duplicateValues" dxfId="350" priority="120204"/>
    <cfRule type="duplicateValues" dxfId="349" priority="120205"/>
  </conditionalFormatting>
  <conditionalFormatting sqref="E5:E14">
    <cfRule type="duplicateValues" dxfId="348" priority="120210"/>
  </conditionalFormatting>
  <conditionalFormatting sqref="B5:B14">
    <cfRule type="duplicateValues" dxfId="347" priority="120212"/>
  </conditionalFormatting>
  <conditionalFormatting sqref="E15:E23">
    <cfRule type="duplicateValues" dxfId="346" priority="120363"/>
    <cfRule type="duplicateValues" dxfId="345" priority="120364"/>
    <cfRule type="duplicateValues" dxfId="344" priority="120365"/>
    <cfRule type="duplicateValues" dxfId="343" priority="120366"/>
  </conditionalFormatting>
  <conditionalFormatting sqref="E15:E23">
    <cfRule type="duplicateValues" dxfId="342" priority="120367"/>
  </conditionalFormatting>
  <conditionalFormatting sqref="B15:B23">
    <cfRule type="duplicateValues" dxfId="341" priority="120368"/>
  </conditionalFormatting>
  <conditionalFormatting sqref="E24:E32">
    <cfRule type="duplicateValues" dxfId="340" priority="120380"/>
    <cfRule type="duplicateValues" dxfId="339" priority="120381"/>
    <cfRule type="duplicateValues" dxfId="338" priority="120382"/>
    <cfRule type="duplicateValues" dxfId="337" priority="120383"/>
  </conditionalFormatting>
  <conditionalFormatting sqref="E24:E32">
    <cfRule type="duplicateValues" dxfId="336" priority="120384"/>
  </conditionalFormatting>
  <conditionalFormatting sqref="B24:B32">
    <cfRule type="duplicateValues" dxfId="335" priority="120385"/>
  </conditionalFormatting>
  <conditionalFormatting sqref="B94:B104">
    <cfRule type="duplicateValues" dxfId="334" priority="21"/>
  </conditionalFormatting>
  <conditionalFormatting sqref="B94:B104">
    <cfRule type="duplicateValues" dxfId="333" priority="20"/>
  </conditionalFormatting>
  <conditionalFormatting sqref="E93:E104">
    <cfRule type="duplicateValues" dxfId="332" priority="15"/>
    <cfRule type="duplicateValues" dxfId="331" priority="16"/>
    <cfRule type="duplicateValues" dxfId="330" priority="17"/>
    <cfRule type="duplicateValues" dxfId="329" priority="18"/>
  </conditionalFormatting>
  <conditionalFormatting sqref="E93:E104">
    <cfRule type="duplicateValues" dxfId="328" priority="14"/>
  </conditionalFormatting>
  <conditionalFormatting sqref="E93:E104">
    <cfRule type="duplicateValues" dxfId="327" priority="13"/>
  </conditionalFormatting>
  <conditionalFormatting sqref="E93:E104">
    <cfRule type="duplicateValues" dxfId="326" priority="12"/>
  </conditionalFormatting>
  <conditionalFormatting sqref="E93:E104">
    <cfRule type="duplicateValues" dxfId="325" priority="11"/>
  </conditionalFormatting>
  <conditionalFormatting sqref="E40:E73">
    <cfRule type="duplicateValues" dxfId="324" priority="120454"/>
    <cfRule type="duplicateValues" dxfId="323" priority="120455"/>
    <cfRule type="duplicateValues" dxfId="322" priority="120456"/>
    <cfRule type="duplicateValues" dxfId="321" priority="120457"/>
  </conditionalFormatting>
  <conditionalFormatting sqref="E40:E73">
    <cfRule type="duplicateValues" dxfId="320" priority="120462"/>
  </conditionalFormatting>
  <conditionalFormatting sqref="B42:B93">
    <cfRule type="duplicateValues" dxfId="319" priority="120464"/>
  </conditionalFormatting>
  <conditionalFormatting sqref="E33:E39">
    <cfRule type="duplicateValues" dxfId="318" priority="120475"/>
    <cfRule type="duplicateValues" dxfId="317" priority="120476"/>
    <cfRule type="duplicateValues" dxfId="316" priority="120477"/>
    <cfRule type="duplicateValues" dxfId="315" priority="120478"/>
  </conditionalFormatting>
  <conditionalFormatting sqref="E33:E39">
    <cfRule type="duplicateValues" dxfId="314" priority="120483"/>
  </conditionalFormatting>
  <conditionalFormatting sqref="B33:B39">
    <cfRule type="duplicateValues" dxfId="313" priority="120485"/>
  </conditionalFormatting>
  <conditionalFormatting sqref="E105">
    <cfRule type="duplicateValues" dxfId="312" priority="7"/>
    <cfRule type="duplicateValues" dxfId="311" priority="8"/>
    <cfRule type="duplicateValues" dxfId="310" priority="9"/>
    <cfRule type="duplicateValues" dxfId="309" priority="10"/>
  </conditionalFormatting>
  <conditionalFormatting sqref="E105">
    <cfRule type="duplicateValues" dxfId="308" priority="6"/>
  </conditionalFormatting>
  <conditionalFormatting sqref="E105">
    <cfRule type="duplicateValues" dxfId="307" priority="5"/>
  </conditionalFormatting>
  <conditionalFormatting sqref="E105">
    <cfRule type="duplicateValues" dxfId="306" priority="4"/>
  </conditionalFormatting>
  <conditionalFormatting sqref="E105">
    <cfRule type="duplicateValues" dxfId="305" priority="3"/>
  </conditionalFormatting>
  <conditionalFormatting sqref="B105">
    <cfRule type="duplicateValues" dxfId="304" priority="2"/>
  </conditionalFormatting>
  <conditionalFormatting sqref="B105">
    <cfRule type="duplicateValues" dxfId="3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A6" zoomScale="85" zoomScaleNormal="85" workbookViewId="0">
      <selection activeCell="B66" sqref="B9:B66"/>
    </sheetView>
  </sheetViews>
  <sheetFormatPr baseColWidth="10" defaultColWidth="52.7109375" defaultRowHeight="15" x14ac:dyDescent="0.25"/>
  <cols>
    <col min="1" max="1" width="25.7109375" style="125" bestFit="1" customWidth="1"/>
    <col min="2" max="2" width="18" style="98" bestFit="1" customWidth="1"/>
    <col min="3" max="3" width="57.42578125" style="125" bestFit="1" customWidth="1"/>
    <col min="4" max="4" width="39.28515625" style="125" bestFit="1" customWidth="1"/>
    <col min="5" max="5" width="24.28515625" style="125" customWidth="1"/>
    <col min="6" max="16384" width="52.7109375" style="125"/>
  </cols>
  <sheetData>
    <row r="1" spans="1:5" ht="22.5" customHeight="1" x14ac:dyDescent="0.25">
      <c r="A1" s="161" t="s">
        <v>2158</v>
      </c>
      <c r="B1" s="162"/>
      <c r="C1" s="162"/>
      <c r="D1" s="162"/>
      <c r="E1" s="163"/>
    </row>
    <row r="2" spans="1:5" ht="25.5" customHeight="1" x14ac:dyDescent="0.25">
      <c r="A2" s="164" t="s">
        <v>2470</v>
      </c>
      <c r="B2" s="165"/>
      <c r="C2" s="165"/>
      <c r="D2" s="165"/>
      <c r="E2" s="166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9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39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28" t="str">
        <f>VLOOKUP(B9,'[1]LISTADO ATM'!$A$2:$C$822,3,0)</f>
        <v>ESTE</v>
      </c>
      <c r="B9" s="140">
        <v>219</v>
      </c>
      <c r="C9" s="140" t="str">
        <f>VLOOKUP(B9,'[1]LISTADO ATM'!$A$2:$B$822,2,0)</f>
        <v xml:space="preserve">ATM Oficina La Altagracia (Higuey) </v>
      </c>
      <c r="D9" s="141" t="s">
        <v>2536</v>
      </c>
      <c r="E9" s="142">
        <v>335838970</v>
      </c>
    </row>
    <row r="10" spans="1:5" ht="18" x14ac:dyDescent="0.25">
      <c r="A10" s="128" t="str">
        <f>VLOOKUP(B10,'[1]LISTADO ATM'!$A$2:$C$822,3,0)</f>
        <v>ESTE</v>
      </c>
      <c r="B10" s="140">
        <v>111</v>
      </c>
      <c r="C10" s="140" t="str">
        <f>VLOOKUP(B10,'[1]LISTADO ATM'!$A$2:$B$822,2,0)</f>
        <v xml:space="preserve">ATM Oficina San Pedro </v>
      </c>
      <c r="D10" s="141" t="s">
        <v>2536</v>
      </c>
      <c r="E10" s="121">
        <v>335838994</v>
      </c>
    </row>
    <row r="11" spans="1:5" ht="18" x14ac:dyDescent="0.25">
      <c r="A11" s="128" t="str">
        <f>VLOOKUP(B11,'[1]LISTADO ATM'!$A$2:$C$822,3,0)</f>
        <v>DISTRITO NACIONAL</v>
      </c>
      <c r="B11" s="140">
        <v>441</v>
      </c>
      <c r="C11" s="140" t="str">
        <f>VLOOKUP(B11,'[1]LISTADO ATM'!$A$2:$B$822,2,0)</f>
        <v>ATM Estacion de Servicio Romulo Betancour</v>
      </c>
      <c r="D11" s="141" t="s">
        <v>2536</v>
      </c>
      <c r="E11" s="142">
        <v>335838950</v>
      </c>
    </row>
    <row r="12" spans="1:5" ht="18" x14ac:dyDescent="0.25">
      <c r="A12" s="128" t="str">
        <f>VLOOKUP(B12,'[1]LISTADO ATM'!$A$2:$C$822,3,0)</f>
        <v>NORTE</v>
      </c>
      <c r="B12" s="140">
        <v>746</v>
      </c>
      <c r="C12" s="140" t="str">
        <f>VLOOKUP(B12,'[1]LISTADO ATM'!$A$2:$B$822,2,0)</f>
        <v xml:space="preserve">ATM Oficina Las Terrenas </v>
      </c>
      <c r="D12" s="141" t="s">
        <v>2536</v>
      </c>
      <c r="E12" s="142">
        <v>335838967</v>
      </c>
    </row>
    <row r="13" spans="1:5" ht="18" x14ac:dyDescent="0.25">
      <c r="A13" s="128" t="str">
        <f>VLOOKUP(B13,'[1]LISTADO ATM'!$A$2:$C$822,3,0)</f>
        <v>ESTE</v>
      </c>
      <c r="B13" s="140">
        <v>121</v>
      </c>
      <c r="C13" s="140" t="str">
        <f>VLOOKUP(B13,'[1]LISTADO ATM'!$A$2:$B$822,2,0)</f>
        <v xml:space="preserve">ATM Oficina Bayaguana </v>
      </c>
      <c r="D13" s="141" t="s">
        <v>2536</v>
      </c>
      <c r="E13" s="142">
        <v>335838958</v>
      </c>
    </row>
    <row r="14" spans="1:5" ht="18" x14ac:dyDescent="0.25">
      <c r="A14" s="128" t="str">
        <f>VLOOKUP(B14,'[1]LISTADO ATM'!$A$2:$C$822,3,0)</f>
        <v>SUR</v>
      </c>
      <c r="B14" s="140">
        <v>301</v>
      </c>
      <c r="C14" s="140" t="str">
        <f>VLOOKUP(B14,'[1]LISTADO ATM'!$A$2:$B$822,2,0)</f>
        <v xml:space="preserve">ATM UNP Alfa y Omega (Barahona) </v>
      </c>
      <c r="D14" s="141" t="s">
        <v>2536</v>
      </c>
      <c r="E14" s="142">
        <v>335838948</v>
      </c>
    </row>
    <row r="15" spans="1:5" ht="18" x14ac:dyDescent="0.25">
      <c r="A15" s="128" t="str">
        <f>VLOOKUP(B15,'[1]LISTADO ATM'!$A$2:$C$822,3,0)</f>
        <v>ESTE</v>
      </c>
      <c r="B15" s="140">
        <v>912</v>
      </c>
      <c r="C15" s="140" t="str">
        <f>VLOOKUP(B15,'[1]LISTADO ATM'!$A$2:$B$822,2,0)</f>
        <v xml:space="preserve">ATM Oficina San Pedro II </v>
      </c>
      <c r="D15" s="141" t="s">
        <v>2536</v>
      </c>
      <c r="E15" s="127">
        <v>335838998</v>
      </c>
    </row>
    <row r="16" spans="1:5" ht="18" x14ac:dyDescent="0.25">
      <c r="A16" s="128" t="str">
        <f>VLOOKUP(B16,'[1]LISTADO ATM'!$A$2:$C$822,3,0)</f>
        <v>NORTE</v>
      </c>
      <c r="B16" s="140">
        <v>636</v>
      </c>
      <c r="C16" s="140" t="str">
        <f>VLOOKUP(B16,'[1]LISTADO ATM'!$A$2:$B$822,2,0)</f>
        <v xml:space="preserve">ATM Oficina Tamboríl </v>
      </c>
      <c r="D16" s="141" t="s">
        <v>2536</v>
      </c>
      <c r="E16" s="142">
        <v>335838963</v>
      </c>
    </row>
    <row r="17" spans="1:5" ht="18" x14ac:dyDescent="0.25">
      <c r="A17" s="128" t="str">
        <f>VLOOKUP(B17,'[1]LISTADO ATM'!$A$2:$C$822,3,0)</f>
        <v>DISTRITO NACIONAL</v>
      </c>
      <c r="B17" s="140">
        <v>957</v>
      </c>
      <c r="C17" s="140" t="str">
        <f>VLOOKUP(B17,'[1]LISTADO ATM'!$A$2:$B$822,2,0)</f>
        <v xml:space="preserve">ATM Oficina Venezuela </v>
      </c>
      <c r="D17" s="141" t="s">
        <v>2536</v>
      </c>
      <c r="E17" s="142">
        <v>335838999</v>
      </c>
    </row>
    <row r="18" spans="1:5" ht="18" x14ac:dyDescent="0.25">
      <c r="A18" s="128" t="str">
        <f>VLOOKUP(B18,'[1]LISTADO ATM'!$A$2:$C$822,3,0)</f>
        <v>DISTRITO NACIONAL</v>
      </c>
      <c r="B18" s="140">
        <v>314</v>
      </c>
      <c r="C18" s="140" t="str">
        <f>VLOOKUP(B18,'[1]LISTADO ATM'!$A$2:$B$822,2,0)</f>
        <v xml:space="preserve">ATM UNP Cambita Garabito (San Cristóbal) </v>
      </c>
      <c r="D18" s="141" t="s">
        <v>2536</v>
      </c>
      <c r="E18" s="142">
        <v>335838986</v>
      </c>
    </row>
    <row r="19" spans="1:5" ht="18" x14ac:dyDescent="0.25">
      <c r="A19" s="128" t="str">
        <f>VLOOKUP(B19,'[1]LISTADO ATM'!$A$2:$C$822,3,0)</f>
        <v>DISTRITO NACIONAL</v>
      </c>
      <c r="B19" s="140">
        <v>955</v>
      </c>
      <c r="C19" s="140" t="str">
        <f>VLOOKUP(B19,'[1]LISTADO ATM'!$A$2:$B$822,2,0)</f>
        <v xml:space="preserve">ATM Oficina Americana Independencia II </v>
      </c>
      <c r="D19" s="141" t="s">
        <v>2536</v>
      </c>
      <c r="E19" s="142">
        <v>335838951</v>
      </c>
    </row>
    <row r="20" spans="1:5" ht="18" x14ac:dyDescent="0.25">
      <c r="A20" s="128" t="str">
        <f>VLOOKUP(B20,'[1]LISTADO ATM'!$A$2:$C$822,3,0)</f>
        <v>DISTRITO NACIONAL</v>
      </c>
      <c r="B20" s="140">
        <v>745</v>
      </c>
      <c r="C20" s="140" t="str">
        <f>VLOOKUP(B20,'[1]LISTADO ATM'!$A$2:$B$822,2,0)</f>
        <v xml:space="preserve">ATM Oficina Ave. Duarte </v>
      </c>
      <c r="D20" s="141" t="s">
        <v>2536</v>
      </c>
      <c r="E20" s="121">
        <v>335838874</v>
      </c>
    </row>
    <row r="21" spans="1:5" ht="18" x14ac:dyDescent="0.25">
      <c r="A21" s="128" t="str">
        <f>VLOOKUP(B21,'[1]LISTADO ATM'!$A$2:$C$822,3,0)</f>
        <v>NORTE</v>
      </c>
      <c r="B21" s="140">
        <v>77</v>
      </c>
      <c r="C21" s="140" t="str">
        <f>VLOOKUP(B21,'[1]LISTADO ATM'!$A$2:$B$822,2,0)</f>
        <v xml:space="preserve">ATM Oficina Cruce de Imbert </v>
      </c>
      <c r="D21" s="141" t="s">
        <v>2536</v>
      </c>
      <c r="E21" s="142">
        <v>335838988</v>
      </c>
    </row>
    <row r="22" spans="1:5" ht="18" x14ac:dyDescent="0.25">
      <c r="A22" s="128" t="str">
        <f>VLOOKUP(B22,'[1]LISTADO ATM'!$A$2:$C$822,3,0)</f>
        <v>NORTE</v>
      </c>
      <c r="B22" s="140">
        <v>638</v>
      </c>
      <c r="C22" s="140" t="str">
        <f>VLOOKUP(B22,'[1]LISTADO ATM'!$A$2:$B$822,2,0)</f>
        <v xml:space="preserve">ATM S/M Yoma </v>
      </c>
      <c r="D22" s="141" t="s">
        <v>2536</v>
      </c>
      <c r="E22" s="142">
        <v>335838929</v>
      </c>
    </row>
    <row r="23" spans="1:5" ht="18" x14ac:dyDescent="0.25">
      <c r="A23" s="128" t="str">
        <f>VLOOKUP(B23,'[1]LISTADO ATM'!$A$2:$C$822,3,0)</f>
        <v>SUR</v>
      </c>
      <c r="B23" s="140">
        <v>870</v>
      </c>
      <c r="C23" s="140" t="str">
        <f>VLOOKUP(B23,'[1]LISTADO ATM'!$A$2:$B$822,2,0)</f>
        <v xml:space="preserve">ATM Willbes Dominicana (Barahona) </v>
      </c>
      <c r="D23" s="141" t="s">
        <v>2536</v>
      </c>
      <c r="E23" s="127">
        <v>335838389</v>
      </c>
    </row>
    <row r="24" spans="1:5" ht="18" x14ac:dyDescent="0.25">
      <c r="A24" s="128" t="str">
        <f>VLOOKUP(B24,'[1]LISTADO ATM'!$A$2:$C$822,3,0)</f>
        <v>DISTRITO NACIONAL</v>
      </c>
      <c r="B24" s="140">
        <v>461</v>
      </c>
      <c r="C24" s="140" t="str">
        <f>VLOOKUP(B24,'[1]LISTADO ATM'!$A$2:$B$822,2,0)</f>
        <v xml:space="preserve">ATM Autobanco Sarasota I </v>
      </c>
      <c r="D24" s="141" t="s">
        <v>2536</v>
      </c>
      <c r="E24" s="142">
        <v>335838946</v>
      </c>
    </row>
    <row r="25" spans="1:5" ht="18" x14ac:dyDescent="0.25">
      <c r="A25" s="128" t="str">
        <f>VLOOKUP(B25,'[1]LISTADO ATM'!$A$2:$C$822,3,0)</f>
        <v>DISTRITO NACIONAL</v>
      </c>
      <c r="B25" s="140">
        <v>243</v>
      </c>
      <c r="C25" s="140" t="str">
        <f>VLOOKUP(B25,'[1]LISTADO ATM'!$A$2:$B$822,2,0)</f>
        <v xml:space="preserve">ATM Autoservicio Plaza Central  </v>
      </c>
      <c r="D25" s="141" t="s">
        <v>2536</v>
      </c>
      <c r="E25" s="142">
        <v>335838947</v>
      </c>
    </row>
    <row r="26" spans="1:5" ht="18" x14ac:dyDescent="0.25">
      <c r="A26" s="128" t="str">
        <f>VLOOKUP(B26,'[1]LISTADO ATM'!$A$2:$C$822,3,0)</f>
        <v>DISTRITO NACIONAL</v>
      </c>
      <c r="B26" s="140">
        <v>925</v>
      </c>
      <c r="C26" s="140" t="str">
        <f>VLOOKUP(B26,'[1]LISTADO ATM'!$A$2:$B$822,2,0)</f>
        <v xml:space="preserve">ATM Oficina Plaza Lama Av. 27 de Febrero </v>
      </c>
      <c r="D26" s="141" t="s">
        <v>2536</v>
      </c>
      <c r="E26" s="142">
        <v>335838952</v>
      </c>
    </row>
    <row r="27" spans="1:5" ht="18" x14ac:dyDescent="0.25">
      <c r="A27" s="128" t="str">
        <f>VLOOKUP(B27,'[1]LISTADO ATM'!$A$2:$C$822,3,0)</f>
        <v>ESTE</v>
      </c>
      <c r="B27" s="140">
        <v>429</v>
      </c>
      <c r="C27" s="140" t="str">
        <f>VLOOKUP(B27,'[1]LISTADO ATM'!$A$2:$B$822,2,0)</f>
        <v xml:space="preserve">ATM Oficina Jumbo La Romana </v>
      </c>
      <c r="D27" s="141" t="s">
        <v>2536</v>
      </c>
      <c r="E27" s="142">
        <v>335838953</v>
      </c>
    </row>
    <row r="28" spans="1:5" ht="18" x14ac:dyDescent="0.25">
      <c r="A28" s="128" t="str">
        <f>VLOOKUP(B28,'[1]LISTADO ATM'!$A$2:$C$822,3,0)</f>
        <v>DISTRITO NACIONAL</v>
      </c>
      <c r="B28" s="140">
        <v>415</v>
      </c>
      <c r="C28" s="140" t="str">
        <f>VLOOKUP(B28,'[1]LISTADO ATM'!$A$2:$B$822,2,0)</f>
        <v xml:space="preserve">ATM Autobanco San Martín I </v>
      </c>
      <c r="D28" s="141" t="s">
        <v>2536</v>
      </c>
      <c r="E28" s="142">
        <v>335838954</v>
      </c>
    </row>
    <row r="29" spans="1:5" ht="18" x14ac:dyDescent="0.25">
      <c r="A29" s="128" t="str">
        <f>VLOOKUP(B29,'[1]LISTADO ATM'!$A$2:$C$822,3,0)</f>
        <v>NORTE</v>
      </c>
      <c r="B29" s="140">
        <v>136</v>
      </c>
      <c r="C29" s="140" t="str">
        <f>VLOOKUP(B29,'[1]LISTADO ATM'!$A$2:$B$822,2,0)</f>
        <v>ATM S/M Xtra (Santiago)</v>
      </c>
      <c r="D29" s="141" t="s">
        <v>2536</v>
      </c>
      <c r="E29" s="127">
        <v>335838995</v>
      </c>
    </row>
    <row r="30" spans="1:5" ht="18" x14ac:dyDescent="0.25">
      <c r="A30" s="128" t="str">
        <f>VLOOKUP(B30,'[1]LISTADO ATM'!$A$2:$C$822,3,0)</f>
        <v>SUR</v>
      </c>
      <c r="B30" s="140">
        <v>182</v>
      </c>
      <c r="C30" s="140" t="str">
        <f>VLOOKUP(B30,'[1]LISTADO ATM'!$A$2:$B$822,2,0)</f>
        <v xml:space="preserve">ATM Barahona Comb </v>
      </c>
      <c r="D30" s="141" t="s">
        <v>2536</v>
      </c>
      <c r="E30" s="127">
        <v>335839088</v>
      </c>
    </row>
    <row r="31" spans="1:5" ht="18" x14ac:dyDescent="0.25">
      <c r="A31" s="128" t="str">
        <f>VLOOKUP(B31,'[1]LISTADO ATM'!$A$2:$C$822,3,0)</f>
        <v>DISTRITO NACIONAL</v>
      </c>
      <c r="B31" s="140">
        <v>212</v>
      </c>
      <c r="C31" s="140" t="str">
        <f>VLOOKUP(B31,'[1]LISTADO ATM'!$A$2:$B$822,2,0)</f>
        <v>ATM Universidad Nacional Evangélica (Santo Domingo)</v>
      </c>
      <c r="D31" s="141" t="s">
        <v>2536</v>
      </c>
      <c r="E31" s="127">
        <v>335839186</v>
      </c>
    </row>
    <row r="32" spans="1:5" ht="18" x14ac:dyDescent="0.25">
      <c r="A32" s="128" t="str">
        <f>VLOOKUP(B32,'[1]LISTADO ATM'!$A$2:$C$822,3,0)</f>
        <v>NORTE</v>
      </c>
      <c r="B32" s="140">
        <v>732</v>
      </c>
      <c r="C32" s="140" t="str">
        <f>VLOOKUP(B32,'[1]LISTADO ATM'!$A$2:$B$822,2,0)</f>
        <v xml:space="preserve">ATM Molino del Valle (Santiago) </v>
      </c>
      <c r="D32" s="141" t="s">
        <v>2536</v>
      </c>
      <c r="E32" s="127">
        <v>335839218</v>
      </c>
    </row>
    <row r="33" spans="1:5" ht="18" x14ac:dyDescent="0.25">
      <c r="A33" s="128" t="str">
        <f>VLOOKUP(B33,'[1]LISTADO ATM'!$A$2:$C$822,3,0)</f>
        <v>DISTRITO NACIONAL</v>
      </c>
      <c r="B33" s="140">
        <v>565</v>
      </c>
      <c r="C33" s="140" t="str">
        <f>VLOOKUP(B33,'[1]LISTADO ATM'!$A$2:$B$822,2,0)</f>
        <v xml:space="preserve">ATM S/M La Cadena Núñez de Cáceres </v>
      </c>
      <c r="D33" s="141" t="s">
        <v>2536</v>
      </c>
      <c r="E33" s="127">
        <v>335839265</v>
      </c>
    </row>
    <row r="34" spans="1:5" ht="18" x14ac:dyDescent="0.25">
      <c r="A34" s="128" t="str">
        <f>VLOOKUP(B34,'[1]LISTADO ATM'!$A$2:$C$822,3,0)</f>
        <v>NORTE</v>
      </c>
      <c r="B34" s="140">
        <v>712</v>
      </c>
      <c r="C34" s="140" t="str">
        <f>VLOOKUP(B34,'[1]LISTADO ATM'!$A$2:$B$822,2,0)</f>
        <v xml:space="preserve">ATM Oficina Imbert </v>
      </c>
      <c r="D34" s="141" t="s">
        <v>2536</v>
      </c>
      <c r="E34" s="127">
        <v>335839280</v>
      </c>
    </row>
    <row r="35" spans="1:5" ht="18" x14ac:dyDescent="0.25">
      <c r="A35" s="128" t="str">
        <f>VLOOKUP(B35,'[1]LISTADO ATM'!$A$2:$C$822,3,0)</f>
        <v>SUR</v>
      </c>
      <c r="B35" s="140">
        <v>783</v>
      </c>
      <c r="C35" s="140" t="str">
        <f>VLOOKUP(B35,'[1]LISTADO ATM'!$A$2:$B$822,2,0)</f>
        <v xml:space="preserve">ATM Autobanco Alfa y Omega (Barahona) </v>
      </c>
      <c r="D35" s="141" t="s">
        <v>2536</v>
      </c>
      <c r="E35" s="127">
        <v>335839364</v>
      </c>
    </row>
    <row r="36" spans="1:5" ht="18" x14ac:dyDescent="0.25">
      <c r="A36" s="128" t="str">
        <f>VLOOKUP(B36,'[1]LISTADO ATM'!$A$2:$C$822,3,0)</f>
        <v>DISTRITO NACIONAL</v>
      </c>
      <c r="B36" s="140">
        <v>359</v>
      </c>
      <c r="C36" s="140" t="str">
        <f>VLOOKUP(B36,'[1]LISTADO ATM'!$A$2:$B$822,2,0)</f>
        <v>ATM S/M Bravo Ozama</v>
      </c>
      <c r="D36" s="141" t="s">
        <v>2536</v>
      </c>
      <c r="E36" s="127">
        <v>335839383</v>
      </c>
    </row>
    <row r="37" spans="1:5" ht="18" x14ac:dyDescent="0.25">
      <c r="A37" s="128" t="str">
        <f>VLOOKUP(B37,'[1]LISTADO ATM'!$A$2:$C$822,3,0)</f>
        <v>DISTRITO NACIONAL</v>
      </c>
      <c r="B37" s="140">
        <v>755</v>
      </c>
      <c r="C37" s="140" t="str">
        <f>VLOOKUP(B37,'[1]LISTADO ATM'!$A$2:$B$822,2,0)</f>
        <v xml:space="preserve">ATM Oficina Galería del Este (Plaza) </v>
      </c>
      <c r="D37" s="141" t="s">
        <v>2536</v>
      </c>
      <c r="E37" s="127">
        <v>335839357</v>
      </c>
    </row>
    <row r="38" spans="1:5" ht="18" x14ac:dyDescent="0.25">
      <c r="A38" s="128" t="str">
        <f>VLOOKUP(B38,'[1]LISTADO ATM'!$A$2:$C$822,3,0)</f>
        <v>SUR</v>
      </c>
      <c r="B38" s="140">
        <v>252</v>
      </c>
      <c r="C38" s="140" t="str">
        <f>VLOOKUP(B38,'[1]LISTADO ATM'!$A$2:$B$822,2,0)</f>
        <v xml:space="preserve">ATM Banco Agrícola (Barahona) </v>
      </c>
      <c r="D38" s="141" t="s">
        <v>2536</v>
      </c>
      <c r="E38" s="127">
        <v>335839274</v>
      </c>
    </row>
    <row r="39" spans="1:5" ht="18" x14ac:dyDescent="0.25">
      <c r="A39" s="128" t="str">
        <f>VLOOKUP(B39,'[1]LISTADO ATM'!$A$2:$C$822,3,0)</f>
        <v>DISTRITO NACIONAL</v>
      </c>
      <c r="B39" s="140">
        <v>539</v>
      </c>
      <c r="C39" s="140" t="str">
        <f>VLOOKUP(B39,'[1]LISTADO ATM'!$A$2:$B$822,2,0)</f>
        <v>ATM S/M La Cadena Los Proceres</v>
      </c>
      <c r="D39" s="141" t="s">
        <v>2536</v>
      </c>
      <c r="E39" s="142">
        <v>335838991</v>
      </c>
    </row>
    <row r="40" spans="1:5" ht="18" x14ac:dyDescent="0.25">
      <c r="A40" s="128" t="str">
        <f>VLOOKUP(B40,'[1]LISTADO ATM'!$A$2:$C$822,3,0)</f>
        <v>DISTRITO NACIONAL</v>
      </c>
      <c r="B40" s="140">
        <v>884</v>
      </c>
      <c r="C40" s="140" t="str">
        <f>VLOOKUP(B40,'[1]LISTADO ATM'!$A$2:$B$822,2,0)</f>
        <v xml:space="preserve">ATM UNP Olé Sabana Perdida </v>
      </c>
      <c r="D40" s="141" t="s">
        <v>2536</v>
      </c>
      <c r="E40" s="142">
        <v>335838992</v>
      </c>
    </row>
    <row r="41" spans="1:5" ht="18" x14ac:dyDescent="0.25">
      <c r="A41" s="128" t="str">
        <f>VLOOKUP(B41,'[1]LISTADO ATM'!$A$2:$C$822,3,0)</f>
        <v>DISTRITO NACIONAL</v>
      </c>
      <c r="B41" s="140">
        <v>629</v>
      </c>
      <c r="C41" s="140" t="str">
        <f>VLOOKUP(B41,'[1]LISTADO ATM'!$A$2:$B$822,2,0)</f>
        <v xml:space="preserve">ATM Oficina Americana Independencia I </v>
      </c>
      <c r="D41" s="141" t="s">
        <v>2536</v>
      </c>
      <c r="E41" s="142">
        <v>335838990</v>
      </c>
    </row>
    <row r="42" spans="1:5" ht="18" x14ac:dyDescent="0.25">
      <c r="A42" s="128" t="str">
        <f>VLOOKUP(B42,'[1]LISTADO ATM'!$A$2:$C$822,3,0)</f>
        <v>DISTRITO NACIONAL</v>
      </c>
      <c r="B42" s="140">
        <v>589</v>
      </c>
      <c r="C42" s="140" t="str">
        <f>VLOOKUP(B42,'[1]LISTADO ATM'!$A$2:$B$822,2,0)</f>
        <v xml:space="preserve">ATM S/M Bravo San Vicente de Paul </v>
      </c>
      <c r="D42" s="141" t="s">
        <v>2536</v>
      </c>
      <c r="E42" s="121">
        <v>335839511</v>
      </c>
    </row>
    <row r="43" spans="1:5" ht="18" x14ac:dyDescent="0.25">
      <c r="A43" s="128" t="str">
        <f>VLOOKUP(B43,'[1]LISTADO ATM'!$A$2:$C$822,3,0)</f>
        <v>DISTRITO NACIONAL</v>
      </c>
      <c r="B43" s="140">
        <v>970</v>
      </c>
      <c r="C43" s="140" t="str">
        <f>VLOOKUP(B43,'[1]LISTADO ATM'!$A$2:$B$822,2,0)</f>
        <v xml:space="preserve">ATM S/M Olé Haina </v>
      </c>
      <c r="D43" s="141" t="s">
        <v>2536</v>
      </c>
      <c r="E43" s="127">
        <v>335839555</v>
      </c>
    </row>
    <row r="44" spans="1:5" ht="18" x14ac:dyDescent="0.25">
      <c r="A44" s="128" t="str">
        <f>VLOOKUP(B44,'[1]LISTADO ATM'!$A$2:$C$822,3,0)</f>
        <v>SUR</v>
      </c>
      <c r="B44" s="140">
        <v>891</v>
      </c>
      <c r="C44" s="140" t="str">
        <f>VLOOKUP(B44,'[1]LISTADO ATM'!$A$2:$B$822,2,0)</f>
        <v xml:space="preserve">ATM Estación Texaco (Barahona) </v>
      </c>
      <c r="D44" s="141" t="s">
        <v>2536</v>
      </c>
      <c r="E44" s="127">
        <v>335839539</v>
      </c>
    </row>
    <row r="45" spans="1:5" ht="18" x14ac:dyDescent="0.25">
      <c r="A45" s="128" t="str">
        <f>VLOOKUP(B45,'[1]LISTADO ATM'!$A$2:$C$822,3,0)</f>
        <v>SUR</v>
      </c>
      <c r="B45" s="140">
        <v>615</v>
      </c>
      <c r="C45" s="140" t="str">
        <f>VLOOKUP(B45,'[1]LISTADO ATM'!$A$2:$B$822,2,0)</f>
        <v xml:space="preserve">ATM Estación Sunix Cabral (Barahona) </v>
      </c>
      <c r="D45" s="141" t="s">
        <v>2536</v>
      </c>
      <c r="E45" s="127">
        <v>335839504</v>
      </c>
    </row>
    <row r="46" spans="1:5" ht="18" x14ac:dyDescent="0.25">
      <c r="A46" s="128" t="str">
        <f>VLOOKUP(B46,'[1]LISTADO ATM'!$A$2:$C$822,3,0)</f>
        <v>DISTRITO NACIONAL</v>
      </c>
      <c r="B46" s="140">
        <v>931</v>
      </c>
      <c r="C46" s="140" t="str">
        <f>VLOOKUP(B46,'[1]LISTADO ATM'!$A$2:$B$822,2,0)</f>
        <v xml:space="preserve">ATM Autobanco Luperón I </v>
      </c>
      <c r="D46" s="141" t="s">
        <v>2536</v>
      </c>
      <c r="E46" s="127">
        <v>335839421</v>
      </c>
    </row>
    <row r="47" spans="1:5" ht="18" x14ac:dyDescent="0.25">
      <c r="A47" s="128" t="str">
        <f>VLOOKUP(B47,'[1]LISTADO ATM'!$A$2:$C$822,3,0)</f>
        <v>ESTE</v>
      </c>
      <c r="B47" s="140">
        <v>608</v>
      </c>
      <c r="C47" s="140" t="str">
        <f>VLOOKUP(B47,'[1]LISTADO ATM'!$A$2:$B$822,2,0)</f>
        <v xml:space="preserve">ATM Oficina Jumbo (San Pedro) </v>
      </c>
      <c r="D47" s="141" t="s">
        <v>2536</v>
      </c>
      <c r="E47" s="127">
        <v>335839310</v>
      </c>
    </row>
    <row r="48" spans="1:5" ht="18" x14ac:dyDescent="0.25">
      <c r="A48" s="128" t="str">
        <f>VLOOKUP(B48,'[1]LISTADO ATM'!$A$2:$C$822,3,0)</f>
        <v>DISTRITO NACIONAL</v>
      </c>
      <c r="B48" s="140">
        <v>162</v>
      </c>
      <c r="C48" s="140" t="str">
        <f>VLOOKUP(B48,'[1]LISTADO ATM'!$A$2:$B$822,2,0)</f>
        <v xml:space="preserve">ATM Oficina Tiradentes I </v>
      </c>
      <c r="D48" s="141" t="s">
        <v>2536</v>
      </c>
      <c r="E48" s="127">
        <v>335839084</v>
      </c>
    </row>
    <row r="49" spans="1:5" ht="18" x14ac:dyDescent="0.25">
      <c r="A49" s="128" t="str">
        <f>VLOOKUP(B49,'[1]LISTADO ATM'!$A$2:$C$822,3,0)</f>
        <v>DISTRITO NACIONAL</v>
      </c>
      <c r="B49" s="140">
        <v>714</v>
      </c>
      <c r="C49" s="140" t="str">
        <f>VLOOKUP(B49,'[1]LISTADO ATM'!$A$2:$B$822,2,0)</f>
        <v xml:space="preserve">ATM Hospital de Herrera </v>
      </c>
      <c r="D49" s="141" t="s">
        <v>2536</v>
      </c>
      <c r="E49" s="127">
        <v>335838997</v>
      </c>
    </row>
    <row r="50" spans="1:5" ht="18" x14ac:dyDescent="0.25">
      <c r="A50" s="128" t="str">
        <f>VLOOKUP(B50,'[1]LISTADO ATM'!$A$2:$C$822,3,0)</f>
        <v>DISTRITO NACIONAL</v>
      </c>
      <c r="B50" s="140">
        <v>31</v>
      </c>
      <c r="C50" s="140" t="str">
        <f>VLOOKUP(B50,'[1]LISTADO ATM'!$A$2:$B$822,2,0)</f>
        <v xml:space="preserve">ATM Oficina San Martín I </v>
      </c>
      <c r="D50" s="141" t="s">
        <v>2536</v>
      </c>
      <c r="E50" s="142">
        <v>335838964</v>
      </c>
    </row>
    <row r="51" spans="1:5" ht="18" x14ac:dyDescent="0.25">
      <c r="A51" s="128" t="str">
        <f>VLOOKUP(B51,'[1]LISTADO ATM'!$A$2:$C$822,3,0)</f>
        <v>DISTRITO NACIONAL</v>
      </c>
      <c r="B51" s="140">
        <v>390</v>
      </c>
      <c r="C51" s="140" t="str">
        <f>VLOOKUP(B51,'[1]LISTADO ATM'!$A$2:$B$822,2,0)</f>
        <v xml:space="preserve">ATM Oficina Boca Chica II </v>
      </c>
      <c r="D51" s="141" t="s">
        <v>2536</v>
      </c>
      <c r="E51" s="142">
        <v>335838962</v>
      </c>
    </row>
    <row r="52" spans="1:5" ht="18" x14ac:dyDescent="0.25">
      <c r="A52" s="128" t="str">
        <f>VLOOKUP(B52,'[1]LISTADO ATM'!$A$2:$C$822,3,0)</f>
        <v>DISTRITO NACIONAL</v>
      </c>
      <c r="B52" s="140">
        <v>32</v>
      </c>
      <c r="C52" s="140" t="str">
        <f>VLOOKUP(B52,'[1]LISTADO ATM'!$A$2:$B$822,2,0)</f>
        <v xml:space="preserve">ATM Oficina San Martín II </v>
      </c>
      <c r="D52" s="141" t="s">
        <v>2536</v>
      </c>
      <c r="E52" s="142">
        <v>335838961</v>
      </c>
    </row>
    <row r="53" spans="1:5" ht="18" x14ac:dyDescent="0.25">
      <c r="A53" s="128" t="str">
        <f>VLOOKUP(B53,'[1]LISTADO ATM'!$A$2:$C$822,3,0)</f>
        <v>DISTRITO NACIONAL</v>
      </c>
      <c r="B53" s="140">
        <v>800</v>
      </c>
      <c r="C53" s="140" t="str">
        <f>VLOOKUP(B53,'[1]LISTADO ATM'!$A$2:$B$822,2,0)</f>
        <v xml:space="preserve">ATM Estación Next Dipsa Pedro Livio Cedeño </v>
      </c>
      <c r="D53" s="141" t="s">
        <v>2536</v>
      </c>
      <c r="E53" s="142">
        <v>335836052</v>
      </c>
    </row>
    <row r="54" spans="1:5" ht="18" x14ac:dyDescent="0.25">
      <c r="A54" s="128" t="str">
        <f>VLOOKUP(B54,'[1]LISTADO ATM'!$A$2:$C$822,3,0)</f>
        <v>DISTRITO NACIONAL</v>
      </c>
      <c r="B54" s="140">
        <v>234</v>
      </c>
      <c r="C54" s="140" t="str">
        <f>VLOOKUP(B54,'[1]LISTADO ATM'!$A$2:$B$822,2,0)</f>
        <v xml:space="preserve">ATM Oficina Boca Chica I </v>
      </c>
      <c r="D54" s="141" t="s">
        <v>2536</v>
      </c>
      <c r="E54" s="142">
        <v>335838877</v>
      </c>
    </row>
    <row r="55" spans="1:5" ht="18" x14ac:dyDescent="0.25">
      <c r="A55" s="128" t="str">
        <f>VLOOKUP(B55,'[1]LISTADO ATM'!$A$2:$C$822,3,0)</f>
        <v>DISTRITO NACIONAL</v>
      </c>
      <c r="B55" s="140">
        <v>845</v>
      </c>
      <c r="C55" s="140" t="str">
        <f>VLOOKUP(B55,'[1]LISTADO ATM'!$A$2:$B$822,2,0)</f>
        <v xml:space="preserve">ATM CERTV (Canal 4) </v>
      </c>
      <c r="D55" s="141" t="s">
        <v>2536</v>
      </c>
      <c r="E55" s="121">
        <v>335838060</v>
      </c>
    </row>
    <row r="56" spans="1:5" ht="18" x14ac:dyDescent="0.25">
      <c r="A56" s="128" t="str">
        <f>VLOOKUP(B56,'[1]LISTADO ATM'!$A$2:$C$822,3,0)</f>
        <v>ESTE</v>
      </c>
      <c r="B56" s="140">
        <v>521</v>
      </c>
      <c r="C56" s="140" t="str">
        <f>VLOOKUP(B56,'[1]LISTADO ATM'!$A$2:$B$822,2,0)</f>
        <v xml:space="preserve">ATM UNP Bayahibe (La Romana) </v>
      </c>
      <c r="D56" s="141" t="s">
        <v>2536</v>
      </c>
      <c r="E56" s="121">
        <v>335838354</v>
      </c>
    </row>
    <row r="57" spans="1:5" ht="18" x14ac:dyDescent="0.25">
      <c r="A57" s="128" t="str">
        <f>VLOOKUP(B57,'[1]LISTADO ATM'!$A$2:$C$822,3,0)</f>
        <v>DISTRITO NACIONAL</v>
      </c>
      <c r="B57" s="140">
        <v>476</v>
      </c>
      <c r="C57" s="140" t="str">
        <f>VLOOKUP(B57,'[1]LISTADO ATM'!$A$2:$B$822,2,0)</f>
        <v xml:space="preserve">ATM Multicentro La Sirena Las Caobas </v>
      </c>
      <c r="D57" s="141" t="s">
        <v>2536</v>
      </c>
      <c r="E57" s="121">
        <v>335839633</v>
      </c>
    </row>
    <row r="58" spans="1:5" ht="18" x14ac:dyDescent="0.25">
      <c r="A58" s="128" t="str">
        <f>VLOOKUP(B58,'[1]LISTADO ATM'!$A$2:$C$822,3,0)</f>
        <v>DISTRITO NACIONAL</v>
      </c>
      <c r="B58" s="140">
        <v>973</v>
      </c>
      <c r="C58" s="140" t="str">
        <f>VLOOKUP(B58,'[1]LISTADO ATM'!$A$2:$B$822,2,0)</f>
        <v xml:space="preserve">ATM Oficina Sabana de la Mar </v>
      </c>
      <c r="D58" s="141" t="s">
        <v>2536</v>
      </c>
      <c r="E58" s="142">
        <v>335838993</v>
      </c>
    </row>
    <row r="59" spans="1:5" ht="18" x14ac:dyDescent="0.25">
      <c r="A59" s="128" t="str">
        <f>VLOOKUP(B59,'[1]LISTADO ATM'!$A$2:$C$822,3,0)</f>
        <v>DISTRITO NACIONAL</v>
      </c>
      <c r="B59" s="140">
        <v>547</v>
      </c>
      <c r="C59" s="140" t="str">
        <f>VLOOKUP(B59,'[1]LISTADO ATM'!$A$2:$B$822,2,0)</f>
        <v xml:space="preserve">ATM Plaza Lama Herrera </v>
      </c>
      <c r="D59" s="141" t="s">
        <v>2536</v>
      </c>
      <c r="E59" s="121">
        <v>335838957</v>
      </c>
    </row>
    <row r="60" spans="1:5" ht="18" x14ac:dyDescent="0.25">
      <c r="A60" s="128" t="str">
        <f>VLOOKUP(B60,'[1]LISTADO ATM'!$A$2:$C$822,3,0)</f>
        <v>SUR</v>
      </c>
      <c r="B60" s="140">
        <v>873</v>
      </c>
      <c r="C60" s="140" t="str">
        <f>VLOOKUP(B60,'[1]LISTADO ATM'!$A$2:$B$822,2,0)</f>
        <v xml:space="preserve">ATM Centro de Caja San Cristóbal II </v>
      </c>
      <c r="D60" s="141" t="s">
        <v>2536</v>
      </c>
      <c r="E60" s="121">
        <v>335837056</v>
      </c>
    </row>
    <row r="61" spans="1:5" ht="18" x14ac:dyDescent="0.25">
      <c r="A61" s="128" t="str">
        <f>VLOOKUP(B61,'[1]LISTADO ATM'!$A$2:$C$822,3,0)</f>
        <v>NORTE</v>
      </c>
      <c r="B61" s="140">
        <v>599</v>
      </c>
      <c r="C61" s="140" t="str">
        <f>VLOOKUP(B61,'[1]LISTADO ATM'!$A$2:$B$822,2,0)</f>
        <v xml:space="preserve">ATM Oficina Plaza Internacional (Santiago) </v>
      </c>
      <c r="D61" s="141" t="s">
        <v>2536</v>
      </c>
      <c r="E61" s="127">
        <v>335839668</v>
      </c>
    </row>
    <row r="62" spans="1:5" ht="18" x14ac:dyDescent="0.25">
      <c r="A62" s="128" t="str">
        <f>VLOOKUP(B62,'[1]LISTADO ATM'!$A$2:$C$822,3,0)</f>
        <v>ESTE</v>
      </c>
      <c r="B62" s="140">
        <v>427</v>
      </c>
      <c r="C62" s="140" t="str">
        <f>VLOOKUP(B62,'[1]LISTADO ATM'!$A$2:$B$822,2,0)</f>
        <v xml:space="preserve">ATM Almacenes Iberia (Hato Mayor) </v>
      </c>
      <c r="D62" s="141" t="s">
        <v>2536</v>
      </c>
      <c r="E62" s="127">
        <v>335839664</v>
      </c>
    </row>
    <row r="63" spans="1:5" ht="18" x14ac:dyDescent="0.25">
      <c r="A63" s="128" t="str">
        <f>VLOOKUP(B63,'[1]LISTADO ATM'!$A$2:$C$822,3,0)</f>
        <v>DISTRITO NACIONAL</v>
      </c>
      <c r="B63" s="140">
        <v>422</v>
      </c>
      <c r="C63" s="140" t="str">
        <f>VLOOKUP(B63,'[1]LISTADO ATM'!$A$2:$B$822,2,0)</f>
        <v xml:space="preserve">ATM Olé Manoguayabo </v>
      </c>
      <c r="D63" s="141" t="s">
        <v>2536</v>
      </c>
      <c r="E63" s="127">
        <v>335839663</v>
      </c>
    </row>
    <row r="64" spans="1:5" ht="18" x14ac:dyDescent="0.25">
      <c r="A64" s="128" t="str">
        <f>VLOOKUP(B64,'[1]LISTADO ATM'!$A$2:$C$822,3,0)</f>
        <v>SUR</v>
      </c>
      <c r="B64" s="140">
        <v>677</v>
      </c>
      <c r="C64" s="140" t="str">
        <f>VLOOKUP(B64,'[1]LISTADO ATM'!$A$2:$B$822,2,0)</f>
        <v>ATM PBG Villa Jaragua</v>
      </c>
      <c r="D64" s="141" t="s">
        <v>2536</v>
      </c>
      <c r="E64" s="127">
        <v>335839652</v>
      </c>
    </row>
    <row r="65" spans="1:6" ht="18" x14ac:dyDescent="0.25">
      <c r="A65" s="128" t="str">
        <f>VLOOKUP(B65,'[1]LISTADO ATM'!$A$2:$C$822,3,0)</f>
        <v>DISTRITO NACIONAL</v>
      </c>
      <c r="B65" s="140">
        <v>821</v>
      </c>
      <c r="C65" s="140" t="str">
        <f>VLOOKUP(B65,'[1]LISTADO ATM'!$A$2:$B$822,2,0)</f>
        <v xml:space="preserve">ATM S/M Bravo Churchill </v>
      </c>
      <c r="D65" s="141" t="s">
        <v>2536</v>
      </c>
      <c r="E65" s="127">
        <v>335839525</v>
      </c>
    </row>
    <row r="66" spans="1:6" ht="18" x14ac:dyDescent="0.25">
      <c r="A66" s="128" t="str">
        <f>VLOOKUP(B66,'[1]LISTADO ATM'!$A$2:$C$822,3,0)</f>
        <v>DISTRITO NACIONAL</v>
      </c>
      <c r="B66" s="140">
        <v>596</v>
      </c>
      <c r="C66" s="140" t="str">
        <f>VLOOKUP(B66,'[1]LISTADO ATM'!$A$2:$B$822,2,0)</f>
        <v xml:space="preserve">ATM Autobanco Malecón Center </v>
      </c>
      <c r="D66" s="141" t="s">
        <v>2536</v>
      </c>
      <c r="E66" s="127">
        <v>335839507</v>
      </c>
    </row>
    <row r="67" spans="1:6" ht="18" x14ac:dyDescent="0.25">
      <c r="A67" s="128" t="e">
        <f>VLOOKUP(B67,'[1]LISTADO ATM'!$A$2:$C$822,3,0)</f>
        <v>#N/A</v>
      </c>
      <c r="B67" s="140"/>
      <c r="C67" s="140" t="e">
        <f>VLOOKUP(B67,'[1]LISTADO ATM'!$A$2:$B$822,2,0)</f>
        <v>#N/A</v>
      </c>
      <c r="D67" s="141" t="s">
        <v>2536</v>
      </c>
      <c r="E67" s="121"/>
    </row>
    <row r="68" spans="1:6" ht="18" x14ac:dyDescent="0.25">
      <c r="A68" s="128" t="e">
        <f>VLOOKUP(B68,'[1]LISTADO ATM'!$A$2:$C$822,3,0)</f>
        <v>#N/A</v>
      </c>
      <c r="B68" s="140"/>
      <c r="C68" s="140" t="e">
        <f>VLOOKUP(B68,'[1]LISTADO ATM'!$A$2:$B$822,2,0)</f>
        <v>#N/A</v>
      </c>
      <c r="D68" s="141" t="s">
        <v>2536</v>
      </c>
      <c r="E68" s="121"/>
    </row>
    <row r="69" spans="1:6" ht="18" x14ac:dyDescent="0.25">
      <c r="A69" s="128" t="e">
        <f>VLOOKUP(B69,'[1]LISTADO ATM'!$A$2:$C$822,3,0)</f>
        <v>#N/A</v>
      </c>
      <c r="B69" s="140"/>
      <c r="C69" s="140" t="e">
        <f>VLOOKUP(B69,'[1]LISTADO ATM'!$A$2:$B$822,2,0)</f>
        <v>#N/A</v>
      </c>
      <c r="D69" s="141" t="s">
        <v>2536</v>
      </c>
      <c r="E69" s="121"/>
    </row>
    <row r="70" spans="1:6" ht="18" x14ac:dyDescent="0.25">
      <c r="A70" s="128" t="e">
        <f>VLOOKUP(B70,'[1]LISTADO ATM'!$A$2:$C$822,3,0)</f>
        <v>#N/A</v>
      </c>
      <c r="B70" s="140"/>
      <c r="C70" s="140" t="e">
        <f>VLOOKUP(B70,'[1]LISTADO ATM'!$A$2:$B$822,2,0)</f>
        <v>#N/A</v>
      </c>
      <c r="D70" s="141" t="s">
        <v>2536</v>
      </c>
      <c r="E70" s="121"/>
    </row>
    <row r="71" spans="1:6" ht="18" x14ac:dyDescent="0.25">
      <c r="A71" s="128" t="e">
        <f>VLOOKUP(B71,'[1]LISTADO ATM'!$A$2:$C$822,3,0)</f>
        <v>#N/A</v>
      </c>
      <c r="B71" s="140"/>
      <c r="C71" s="140" t="e">
        <f>VLOOKUP(B71,'[1]LISTADO ATM'!$A$2:$B$822,2,0)</f>
        <v>#N/A</v>
      </c>
      <c r="D71" s="141" t="s">
        <v>2536</v>
      </c>
      <c r="E71" s="121"/>
    </row>
    <row r="72" spans="1:6" ht="18.75" thickBot="1" x14ac:dyDescent="0.3">
      <c r="A72" s="117" t="s">
        <v>2498</v>
      </c>
      <c r="B72" s="100">
        <f>COUNT(B9:B71)</f>
        <v>58</v>
      </c>
      <c r="C72" s="170"/>
      <c r="D72" s="171"/>
      <c r="E72" s="172"/>
    </row>
    <row r="73" spans="1:6" x14ac:dyDescent="0.25">
      <c r="E73" s="98"/>
    </row>
    <row r="74" spans="1:6" ht="18" x14ac:dyDescent="0.25">
      <c r="A74" s="167" t="s">
        <v>2499</v>
      </c>
      <c r="B74" s="168"/>
      <c r="C74" s="168"/>
      <c r="D74" s="168"/>
      <c r="E74" s="169"/>
    </row>
    <row r="75" spans="1:6" ht="18" x14ac:dyDescent="0.25">
      <c r="A75" s="95" t="s">
        <v>15</v>
      </c>
      <c r="B75" s="95" t="s">
        <v>2426</v>
      </c>
      <c r="C75" s="95" t="s">
        <v>46</v>
      </c>
      <c r="D75" s="105" t="s">
        <v>2429</v>
      </c>
      <c r="E75" s="95" t="s">
        <v>2427</v>
      </c>
    </row>
    <row r="76" spans="1:6" ht="18" x14ac:dyDescent="0.25">
      <c r="A76" s="140" t="str">
        <f>VLOOKUP(B76,'[1]LISTADO ATM'!$A$2:$C$822,3,0)</f>
        <v>ESTE</v>
      </c>
      <c r="B76" s="140">
        <v>608</v>
      </c>
      <c r="C76" s="140" t="str">
        <f>VLOOKUP(B76,'[1]LISTADO ATM'!$A$2:$B$822,2,0)</f>
        <v xml:space="preserve">ATM Oficina Jumbo (San Pedro) </v>
      </c>
      <c r="D76" s="129" t="s">
        <v>2538</v>
      </c>
      <c r="E76" s="132">
        <v>335837754</v>
      </c>
      <c r="F76" s="125" t="s">
        <v>2537</v>
      </c>
    </row>
    <row r="77" spans="1:6" ht="18" x14ac:dyDescent="0.25">
      <c r="A77" s="140" t="str">
        <f>VLOOKUP(B77,'[1]LISTADO ATM'!$A$2:$C$822,3,0)</f>
        <v>DISTRITO NACIONAL</v>
      </c>
      <c r="B77" s="140">
        <v>966</v>
      </c>
      <c r="C77" s="140" t="str">
        <f>VLOOKUP(B77,'[1]LISTADO ATM'!$A$2:$B$822,2,0)</f>
        <v>ATM Centro Medico Real</v>
      </c>
      <c r="D77" s="129" t="s">
        <v>2538</v>
      </c>
      <c r="E77" s="142">
        <v>335837755</v>
      </c>
    </row>
    <row r="78" spans="1:6" ht="18" x14ac:dyDescent="0.25">
      <c r="A78" s="140" t="str">
        <f>VLOOKUP(B78,'[1]LISTADO ATM'!$A$2:$C$822,3,0)</f>
        <v>ESTE</v>
      </c>
      <c r="B78" s="140">
        <v>104</v>
      </c>
      <c r="C78" s="140" t="str">
        <f>VLOOKUP(B78,'[1]LISTADO ATM'!$A$2:$B$822,2,0)</f>
        <v xml:space="preserve">ATM Jumbo Higuey </v>
      </c>
      <c r="D78" s="129" t="s">
        <v>2538</v>
      </c>
      <c r="E78" s="142">
        <v>335837424</v>
      </c>
    </row>
    <row r="79" spans="1:6" ht="18" x14ac:dyDescent="0.25">
      <c r="A79" s="140" t="str">
        <f>VLOOKUP(B79,'[1]LISTADO ATM'!$A$2:$C$822,3,0)</f>
        <v>SUR</v>
      </c>
      <c r="B79" s="140">
        <v>5</v>
      </c>
      <c r="C79" s="140" t="str">
        <f>VLOOKUP(B79,'[1]LISTADO ATM'!$A$2:$B$822,2,0)</f>
        <v>ATM Oficina Autoservicio Villa Ofelia (San Juan)</v>
      </c>
      <c r="D79" s="129" t="s">
        <v>2538</v>
      </c>
      <c r="E79" s="142">
        <v>335837791</v>
      </c>
      <c r="F79" s="125" t="s">
        <v>2537</v>
      </c>
    </row>
    <row r="80" spans="1:6" ht="18" x14ac:dyDescent="0.25">
      <c r="A80" s="140" t="str">
        <f>VLOOKUP(B80,'[1]LISTADO ATM'!$A$2:$C$822,3,0)</f>
        <v>DISTRITO NACIONAL</v>
      </c>
      <c r="B80" s="140">
        <v>560</v>
      </c>
      <c r="C80" s="140" t="str">
        <f>VLOOKUP(B80,'[1]LISTADO ATM'!$A$2:$B$822,2,0)</f>
        <v xml:space="preserve">ATM Junta Central Electoral </v>
      </c>
      <c r="D80" s="129" t="s">
        <v>2538</v>
      </c>
      <c r="E80" s="142">
        <v>335837813</v>
      </c>
    </row>
    <row r="81" spans="1:5" ht="18" x14ac:dyDescent="0.25">
      <c r="A81" s="140" t="str">
        <f>VLOOKUP(B81,'[1]LISTADO ATM'!$A$2:$C$822,3,0)</f>
        <v>SUR</v>
      </c>
      <c r="B81" s="140">
        <v>584</v>
      </c>
      <c r="C81" s="140" t="str">
        <f>VLOOKUP(B81,'[1]LISTADO ATM'!$A$2:$B$822,2,0)</f>
        <v xml:space="preserve">ATM Oficina San Cristóbal I </v>
      </c>
      <c r="D81" s="129" t="s">
        <v>2538</v>
      </c>
      <c r="E81" s="142">
        <v>335838492</v>
      </c>
    </row>
    <row r="82" spans="1:5" ht="18" x14ac:dyDescent="0.25">
      <c r="A82" s="140" t="str">
        <f>VLOOKUP(B82,'[1]LISTADO ATM'!$A$2:$C$822,3,0)</f>
        <v>SUR</v>
      </c>
      <c r="B82" s="140">
        <v>356</v>
      </c>
      <c r="C82" s="140" t="str">
        <f>VLOOKUP(B82,'[1]LISTADO ATM'!$A$2:$B$822,2,0)</f>
        <v xml:space="preserve">ATM Estación Sigma (San Cristóbal) </v>
      </c>
      <c r="D82" s="129" t="s">
        <v>2538</v>
      </c>
      <c r="E82" s="142">
        <v>335836366</v>
      </c>
    </row>
    <row r="83" spans="1:5" ht="18" x14ac:dyDescent="0.25">
      <c r="A83" s="140" t="e">
        <f>VLOOKUP(B83,'[1]LISTADO ATM'!$A$2:$C$822,3,0)</f>
        <v>#N/A</v>
      </c>
      <c r="B83" s="140"/>
      <c r="C83" s="140" t="e">
        <f>VLOOKUP(B83,'[1]LISTADO ATM'!$A$2:$B$822,2,0)</f>
        <v>#N/A</v>
      </c>
      <c r="D83" s="129" t="s">
        <v>2538</v>
      </c>
      <c r="E83" s="132"/>
    </row>
    <row r="84" spans="1:5" ht="18" x14ac:dyDescent="0.25">
      <c r="A84" s="140" t="e">
        <f>VLOOKUP(B84,'[1]LISTADO ATM'!$A$2:$C$822,3,0)</f>
        <v>#N/A</v>
      </c>
      <c r="B84" s="140"/>
      <c r="C84" s="140" t="e">
        <f>VLOOKUP(B84,'[1]LISTADO ATM'!$A$2:$B$822,2,0)</f>
        <v>#N/A</v>
      </c>
      <c r="D84" s="129" t="s">
        <v>2538</v>
      </c>
      <c r="E84" s="132"/>
    </row>
    <row r="85" spans="1:5" ht="18" x14ac:dyDescent="0.25">
      <c r="A85" s="140" t="e">
        <f>VLOOKUP(B85,'[1]LISTADO ATM'!$A$2:$C$822,3,0)</f>
        <v>#N/A</v>
      </c>
      <c r="B85" s="140"/>
      <c r="C85" s="140" t="e">
        <f>VLOOKUP(B85,'[1]LISTADO ATM'!$A$2:$B$822,2,0)</f>
        <v>#N/A</v>
      </c>
      <c r="D85" s="129" t="s">
        <v>2538</v>
      </c>
      <c r="E85" s="132"/>
    </row>
    <row r="86" spans="1:5" ht="18" x14ac:dyDescent="0.25">
      <c r="A86" s="140" t="e">
        <f>VLOOKUP(B86,'[1]LISTADO ATM'!$A$2:$C$822,3,0)</f>
        <v>#N/A</v>
      </c>
      <c r="B86" s="140"/>
      <c r="C86" s="140" t="e">
        <f>VLOOKUP(B86,'[1]LISTADO ATM'!$A$2:$B$822,2,0)</f>
        <v>#N/A</v>
      </c>
      <c r="D86" s="129" t="s">
        <v>2538</v>
      </c>
      <c r="E86" s="132"/>
    </row>
    <row r="87" spans="1:5" ht="18" x14ac:dyDescent="0.25">
      <c r="A87" s="140" t="e">
        <f>VLOOKUP(B87,'[1]LISTADO ATM'!$A$2:$C$822,3,0)</f>
        <v>#N/A</v>
      </c>
      <c r="B87" s="140"/>
      <c r="C87" s="140" t="e">
        <f>VLOOKUP(B87,'[1]LISTADO ATM'!$A$2:$B$822,2,0)</f>
        <v>#N/A</v>
      </c>
      <c r="D87" s="129" t="s">
        <v>2538</v>
      </c>
      <c r="E87" s="132"/>
    </row>
    <row r="88" spans="1:5" ht="18.75" thickBot="1" x14ac:dyDescent="0.3">
      <c r="A88" s="117" t="s">
        <v>2498</v>
      </c>
      <c r="B88" s="100">
        <f>COUNT(B76:B87)</f>
        <v>7</v>
      </c>
      <c r="C88" s="173"/>
      <c r="D88" s="174"/>
      <c r="E88" s="175"/>
    </row>
    <row r="89" spans="1:5" ht="15.75" thickBot="1" x14ac:dyDescent="0.3">
      <c r="E89" s="98"/>
    </row>
    <row r="90" spans="1:5" ht="18.75" thickBot="1" x14ac:dyDescent="0.3">
      <c r="A90" s="176" t="s">
        <v>2500</v>
      </c>
      <c r="B90" s="177"/>
      <c r="C90" s="177"/>
      <c r="D90" s="177"/>
      <c r="E90" s="178"/>
    </row>
    <row r="91" spans="1:5" ht="18" x14ac:dyDescent="0.25">
      <c r="A91" s="95" t="s">
        <v>15</v>
      </c>
      <c r="B91" s="95" t="s">
        <v>2426</v>
      </c>
      <c r="C91" s="96" t="s">
        <v>46</v>
      </c>
      <c r="D91" s="96" t="s">
        <v>2429</v>
      </c>
      <c r="E91" s="95" t="s">
        <v>2427</v>
      </c>
    </row>
    <row r="92" spans="1:5" ht="18" x14ac:dyDescent="0.25">
      <c r="A92" s="128" t="str">
        <f>VLOOKUP(B92,'[1]LISTADO ATM'!$A$2:$C$822,3,0)</f>
        <v>DISTRITO NACIONAL</v>
      </c>
      <c r="B92" s="140">
        <v>438</v>
      </c>
      <c r="C92" s="140" t="str">
        <f>VLOOKUP(B92,'[1]LISTADO ATM'!$A$2:$B$822,2,0)</f>
        <v xml:space="preserve">ATM Autobanco Torre IV </v>
      </c>
      <c r="D92" s="143" t="s">
        <v>2451</v>
      </c>
      <c r="E92" s="127">
        <v>335838128</v>
      </c>
    </row>
    <row r="93" spans="1:5" ht="18" x14ac:dyDescent="0.25">
      <c r="A93" s="128" t="str">
        <f>VLOOKUP(B93,'[1]LISTADO ATM'!$A$2:$C$822,3,0)</f>
        <v>DISTRITO NACIONAL</v>
      </c>
      <c r="B93" s="140">
        <v>967</v>
      </c>
      <c r="C93" s="140" t="str">
        <f>VLOOKUP(B93,'[1]LISTADO ATM'!$A$2:$B$822,2,0)</f>
        <v xml:space="preserve">ATM UNP Hiper Olé Autopista Duarte </v>
      </c>
      <c r="D93" s="143" t="s">
        <v>2451</v>
      </c>
      <c r="E93" s="142">
        <v>335835990</v>
      </c>
    </row>
    <row r="94" spans="1:5" ht="18" x14ac:dyDescent="0.25">
      <c r="A94" s="128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43" t="s">
        <v>2451</v>
      </c>
      <c r="E94" s="142">
        <v>335838873</v>
      </c>
    </row>
    <row r="95" spans="1:5" ht="18" x14ac:dyDescent="0.25">
      <c r="A95" s="128" t="str">
        <f>VLOOKUP(B95,'[1]LISTADO ATM'!$A$2:$C$822,3,0)</f>
        <v>DISTRITO NACIONAL</v>
      </c>
      <c r="B95" s="140">
        <v>407</v>
      </c>
      <c r="C95" s="140" t="str">
        <f>VLOOKUP(B95,'[1]LISTADO ATM'!$A$2:$B$822,2,0)</f>
        <v xml:space="preserve">ATM Multicentro La Sirena Villa Mella </v>
      </c>
      <c r="D95" s="143" t="s">
        <v>2451</v>
      </c>
      <c r="E95" s="127">
        <v>335836260</v>
      </c>
    </row>
    <row r="96" spans="1:5" ht="18" x14ac:dyDescent="0.25">
      <c r="A96" s="128" t="str">
        <f>VLOOKUP(B96,'[1]LISTADO ATM'!$A$2:$C$822,3,0)</f>
        <v>DISTRITO NACIONAL</v>
      </c>
      <c r="B96" s="140">
        <v>722</v>
      </c>
      <c r="C96" s="140" t="str">
        <f>VLOOKUP(B96,'[1]LISTADO ATM'!$A$2:$B$822,2,0)</f>
        <v xml:space="preserve">ATM Oficina Charles de Gaulle III </v>
      </c>
      <c r="D96" s="143" t="s">
        <v>2451</v>
      </c>
      <c r="E96" s="142">
        <v>335838945</v>
      </c>
    </row>
    <row r="97" spans="1:5" ht="18" x14ac:dyDescent="0.25">
      <c r="A97" s="128" t="str">
        <f>VLOOKUP(B97,'[1]LISTADO ATM'!$A$2:$C$822,3,0)</f>
        <v>NORTE</v>
      </c>
      <c r="B97" s="140">
        <v>40</v>
      </c>
      <c r="C97" s="140" t="str">
        <f>VLOOKUP(B97,'[1]LISTADO ATM'!$A$2:$B$822,2,0)</f>
        <v xml:space="preserve">ATM Oficina El Puñal </v>
      </c>
      <c r="D97" s="143" t="s">
        <v>2451</v>
      </c>
      <c r="E97" s="142">
        <v>335838949</v>
      </c>
    </row>
    <row r="98" spans="1:5" ht="18" x14ac:dyDescent="0.25">
      <c r="A98" s="128" t="str">
        <f>VLOOKUP(B98,'[1]LISTADO ATM'!$A$2:$C$822,3,0)</f>
        <v>ESTE</v>
      </c>
      <c r="B98" s="140">
        <v>114</v>
      </c>
      <c r="C98" s="140" t="str">
        <f>VLOOKUP(B98,'[1]LISTADO ATM'!$A$2:$B$822,2,0)</f>
        <v xml:space="preserve">ATM Oficina Hato Mayor </v>
      </c>
      <c r="D98" s="143" t="s">
        <v>2451</v>
      </c>
      <c r="E98" s="142">
        <v>335838955</v>
      </c>
    </row>
    <row r="99" spans="1:5" ht="18" x14ac:dyDescent="0.25">
      <c r="A99" s="128" t="str">
        <f>VLOOKUP(B99,'[1]LISTADO ATM'!$A$2:$C$822,3,0)</f>
        <v>DISTRITO NACIONAL</v>
      </c>
      <c r="B99" s="140">
        <v>983</v>
      </c>
      <c r="C99" s="140" t="str">
        <f>VLOOKUP(B99,'[1]LISTADO ATM'!$A$2:$B$822,2,0)</f>
        <v xml:space="preserve">ATM Bravo República de Colombia </v>
      </c>
      <c r="D99" s="143" t="s">
        <v>2451</v>
      </c>
      <c r="E99" s="142">
        <v>335838959</v>
      </c>
    </row>
    <row r="100" spans="1:5" ht="18" x14ac:dyDescent="0.25">
      <c r="A100" s="128" t="str">
        <f>VLOOKUP(B100,'[1]LISTADO ATM'!$A$2:$C$822,3,0)</f>
        <v>DISTRITO NACIONAL</v>
      </c>
      <c r="B100" s="140">
        <v>562</v>
      </c>
      <c r="C100" s="140" t="str">
        <f>VLOOKUP(B100,'[1]LISTADO ATM'!$A$2:$B$822,2,0)</f>
        <v xml:space="preserve">ATM S/M Jumbo Carretera Mella </v>
      </c>
      <c r="D100" s="143" t="s">
        <v>2451</v>
      </c>
      <c r="E100" s="142">
        <v>335838960</v>
      </c>
    </row>
    <row r="101" spans="1:5" ht="18" x14ac:dyDescent="0.25">
      <c r="A101" s="128" t="str">
        <f>VLOOKUP(B101,'[1]LISTADO ATM'!$A$2:$C$822,3,0)</f>
        <v>DISTRITO NACIONAL</v>
      </c>
      <c r="B101" s="140">
        <v>437</v>
      </c>
      <c r="C101" s="140" t="str">
        <f>VLOOKUP(B101,'[1]LISTADO ATM'!$A$2:$B$822,2,0)</f>
        <v xml:space="preserve">ATM Autobanco Torre III </v>
      </c>
      <c r="D101" s="143" t="s">
        <v>2451</v>
      </c>
      <c r="E101" s="142">
        <v>335838966</v>
      </c>
    </row>
    <row r="102" spans="1:5" ht="18" x14ac:dyDescent="0.25">
      <c r="A102" s="128" t="str">
        <f>VLOOKUP(B102,'[1]LISTADO ATM'!$A$2:$C$822,3,0)</f>
        <v>DISTRITO NACIONAL</v>
      </c>
      <c r="B102" s="140">
        <v>696</v>
      </c>
      <c r="C102" s="140" t="str">
        <f>VLOOKUP(B102,'[1]LISTADO ATM'!$A$2:$B$822,2,0)</f>
        <v>ATM Olé Jacobo Majluta</v>
      </c>
      <c r="D102" s="143" t="s">
        <v>2451</v>
      </c>
      <c r="E102" s="127">
        <v>335838996</v>
      </c>
    </row>
    <row r="103" spans="1:5" ht="18" x14ac:dyDescent="0.25">
      <c r="A103" s="128" t="str">
        <f>VLOOKUP(B103,'[1]LISTADO ATM'!$A$2:$C$822,3,0)</f>
        <v>DISTRITO NACIONAL</v>
      </c>
      <c r="B103" s="140">
        <v>708</v>
      </c>
      <c r="C103" s="140" t="str">
        <f>VLOOKUP(B103,'[1]LISTADO ATM'!$A$2:$B$822,2,0)</f>
        <v xml:space="preserve">ATM El Vestir De Hoy </v>
      </c>
      <c r="D103" s="143" t="s">
        <v>2451</v>
      </c>
      <c r="E103" s="127">
        <v>335839090</v>
      </c>
    </row>
    <row r="104" spans="1:5" ht="18" x14ac:dyDescent="0.25">
      <c r="A104" s="128" t="str">
        <f>VLOOKUP(B104,'[1]LISTADO ATM'!$A$2:$C$822,3,0)</f>
        <v>DISTRITO NACIONAL</v>
      </c>
      <c r="B104" s="140">
        <v>26</v>
      </c>
      <c r="C104" s="140" t="str">
        <f>VLOOKUP(B104,'[1]LISTADO ATM'!$A$2:$B$822,2,0)</f>
        <v>ATM S/M Jumbo San Isidro</v>
      </c>
      <c r="D104" s="143" t="s">
        <v>2451</v>
      </c>
      <c r="E104" s="127">
        <v>335839136</v>
      </c>
    </row>
    <row r="105" spans="1:5" ht="18" x14ac:dyDescent="0.25">
      <c r="A105" s="128" t="str">
        <f>VLOOKUP(B105,'[1]LISTADO ATM'!$A$2:$C$822,3,0)</f>
        <v>DISTRITO NACIONAL</v>
      </c>
      <c r="B105" s="140">
        <v>525</v>
      </c>
      <c r="C105" s="140" t="str">
        <f>VLOOKUP(B105,'[1]LISTADO ATM'!$A$2:$B$822,2,0)</f>
        <v>ATM S/M Bravo Las Americas</v>
      </c>
      <c r="D105" s="143" t="s">
        <v>2451</v>
      </c>
      <c r="E105" s="127">
        <v>335839199</v>
      </c>
    </row>
    <row r="106" spans="1:5" ht="18" x14ac:dyDescent="0.25">
      <c r="A106" s="128" t="str">
        <f>VLOOKUP(B106,'[1]LISTADO ATM'!$A$2:$C$822,3,0)</f>
        <v>NORTE</v>
      </c>
      <c r="B106" s="140">
        <v>88</v>
      </c>
      <c r="C106" s="140" t="str">
        <f>VLOOKUP(B106,'[1]LISTADO ATM'!$A$2:$B$822,2,0)</f>
        <v xml:space="preserve">ATM S/M La Fuente (Santiago) </v>
      </c>
      <c r="D106" s="143" t="s">
        <v>2451</v>
      </c>
      <c r="E106" s="127">
        <v>335839210</v>
      </c>
    </row>
    <row r="107" spans="1:5" ht="18.75" customHeight="1" x14ac:dyDescent="0.25">
      <c r="A107" s="128" t="str">
        <f>VLOOKUP(B107,'[1]LISTADO ATM'!$A$2:$C$822,3,0)</f>
        <v>DISTRITO NACIONAL</v>
      </c>
      <c r="B107" s="140">
        <v>715</v>
      </c>
      <c r="C107" s="140" t="str">
        <f>VLOOKUP(B107,'[1]LISTADO ATM'!$A$2:$B$822,2,0)</f>
        <v xml:space="preserve">ATM Oficina 27 de Febrero (Lobby) </v>
      </c>
      <c r="D107" s="143" t="s">
        <v>2451</v>
      </c>
      <c r="E107" s="127">
        <v>335839371</v>
      </c>
    </row>
    <row r="108" spans="1:5" ht="18" x14ac:dyDescent="0.25">
      <c r="A108" s="128" t="str">
        <f>VLOOKUP(B108,'[1]LISTADO ATM'!$A$2:$C$822,3,0)</f>
        <v>NORTE</v>
      </c>
      <c r="B108" s="140">
        <v>633</v>
      </c>
      <c r="C108" s="140" t="str">
        <f>VLOOKUP(B108,'[1]LISTADO ATM'!$A$2:$B$822,2,0)</f>
        <v xml:space="preserve">ATM Autobanco Las Colinas </v>
      </c>
      <c r="D108" s="143" t="s">
        <v>2451</v>
      </c>
      <c r="E108" s="127">
        <v>335839468</v>
      </c>
    </row>
    <row r="109" spans="1:5" ht="18" x14ac:dyDescent="0.25">
      <c r="A109" s="128" t="str">
        <f>VLOOKUP(B109,'[1]LISTADO ATM'!$A$2:$C$822,3,0)</f>
        <v>SUR</v>
      </c>
      <c r="B109" s="140">
        <v>6</v>
      </c>
      <c r="C109" s="140" t="str">
        <f>VLOOKUP(B109,'[1]LISTADO ATM'!$A$2:$B$822,2,0)</f>
        <v xml:space="preserve">ATM Plaza WAO San Juan </v>
      </c>
      <c r="D109" s="143" t="s">
        <v>2451</v>
      </c>
      <c r="E109" s="127">
        <v>335839520</v>
      </c>
    </row>
    <row r="110" spans="1:5" ht="18" x14ac:dyDescent="0.25">
      <c r="A110" s="128" t="str">
        <f>VLOOKUP(B110,'[1]LISTADO ATM'!$A$2:$C$822,3,0)</f>
        <v>NORTE</v>
      </c>
      <c r="B110" s="140">
        <v>809</v>
      </c>
      <c r="C110" s="140" t="str">
        <f>VLOOKUP(B110,'[1]LISTADO ATM'!$A$2:$B$822,2,0)</f>
        <v>ATM Yoma (Cotuí)</v>
      </c>
      <c r="D110" s="143" t="s">
        <v>2451</v>
      </c>
      <c r="E110" s="127">
        <v>335839533</v>
      </c>
    </row>
    <row r="111" spans="1:5" ht="18" x14ac:dyDescent="0.25">
      <c r="A111" s="128" t="str">
        <f>VLOOKUP(B111,'[1]LISTADO ATM'!$A$2:$C$822,3,0)</f>
        <v>NORTE</v>
      </c>
      <c r="B111" s="140">
        <v>119</v>
      </c>
      <c r="C111" s="140" t="str">
        <f>VLOOKUP(B111,'[1]LISTADO ATM'!$A$2:$B$822,2,0)</f>
        <v>ATM Oficina La Barranquita</v>
      </c>
      <c r="D111" s="143" t="s">
        <v>2451</v>
      </c>
      <c r="E111" s="127">
        <v>335839562</v>
      </c>
    </row>
    <row r="112" spans="1:5" ht="18" x14ac:dyDescent="0.25">
      <c r="A112" s="128" t="str">
        <f>VLOOKUP(B112,'[1]LISTADO ATM'!$A$2:$C$822,3,0)</f>
        <v>NORTE</v>
      </c>
      <c r="B112" s="140">
        <v>604</v>
      </c>
      <c r="C112" s="140" t="str">
        <f>VLOOKUP(B112,'[1]LISTADO ATM'!$A$2:$B$822,2,0)</f>
        <v xml:space="preserve">ATM Oficina Estancia Nueva (Moca) </v>
      </c>
      <c r="D112" s="143" t="s">
        <v>2451</v>
      </c>
      <c r="E112" s="127">
        <v>335839650</v>
      </c>
    </row>
    <row r="113" spans="1:5" ht="18" x14ac:dyDescent="0.25">
      <c r="A113" s="128" t="str">
        <f>VLOOKUP(B113,'[1]LISTADO ATM'!$A$2:$C$822,3,0)</f>
        <v>NORTE</v>
      </c>
      <c r="B113" s="140">
        <v>138</v>
      </c>
      <c r="C113" s="140" t="str">
        <f>VLOOKUP(B113,'[1]LISTADO ATM'!$A$2:$B$822,2,0)</f>
        <v xml:space="preserve">ATM UNP Fantino </v>
      </c>
      <c r="D113" s="143" t="s">
        <v>2451</v>
      </c>
      <c r="E113" s="127">
        <v>335839655</v>
      </c>
    </row>
    <row r="114" spans="1:5" ht="18" x14ac:dyDescent="0.25">
      <c r="A114" s="128" t="str">
        <f>VLOOKUP(B114,'[1]LISTADO ATM'!$A$2:$C$822,3,0)</f>
        <v>NORTE</v>
      </c>
      <c r="B114" s="140">
        <v>171</v>
      </c>
      <c r="C114" s="140" t="str">
        <f>VLOOKUP(B114,'[1]LISTADO ATM'!$A$2:$B$822,2,0)</f>
        <v xml:space="preserve">ATM Oficina Moca </v>
      </c>
      <c r="D114" s="143" t="s">
        <v>2451</v>
      </c>
      <c r="E114" s="127">
        <v>335839657</v>
      </c>
    </row>
    <row r="115" spans="1:5" ht="18" x14ac:dyDescent="0.25">
      <c r="A115" s="128" t="str">
        <f>VLOOKUP(B115,'[1]LISTADO ATM'!$A$2:$C$822,3,0)</f>
        <v>NORTE</v>
      </c>
      <c r="B115" s="140">
        <v>22</v>
      </c>
      <c r="C115" s="140" t="str">
        <f>VLOOKUP(B115,'[1]LISTADO ATM'!$A$2:$B$822,2,0)</f>
        <v>ATM S/M Olimpico (Santiago)</v>
      </c>
      <c r="D115" s="143" t="s">
        <v>2451</v>
      </c>
      <c r="E115" s="127">
        <v>335839666</v>
      </c>
    </row>
    <row r="116" spans="1:5" ht="18" x14ac:dyDescent="0.25">
      <c r="A116" s="128" t="str">
        <f>VLOOKUP(B116,'[1]LISTADO ATM'!$A$2:$C$822,3,0)</f>
        <v>DISTRITO NACIONAL</v>
      </c>
      <c r="B116" s="140">
        <v>710</v>
      </c>
      <c r="C116" s="140" t="str">
        <f>VLOOKUP(B116,'[1]LISTADO ATM'!$A$2:$B$822,2,0)</f>
        <v xml:space="preserve">ATM S/M Soberano </v>
      </c>
      <c r="D116" s="143" t="s">
        <v>2451</v>
      </c>
      <c r="E116" s="127">
        <v>335839675</v>
      </c>
    </row>
    <row r="117" spans="1:5" ht="18" x14ac:dyDescent="0.25">
      <c r="A117" s="128" t="str">
        <f>VLOOKUP(B117,'[1]LISTADO ATM'!$A$2:$C$822,3,0)</f>
        <v>DISTRITO NACIONAL</v>
      </c>
      <c r="B117" s="140">
        <v>813</v>
      </c>
      <c r="C117" s="140" t="str">
        <f>VLOOKUP(B117,'[1]LISTADO ATM'!$A$2:$B$822,2,0)</f>
        <v>ATM Occidental Mall</v>
      </c>
      <c r="D117" s="143" t="s">
        <v>2451</v>
      </c>
      <c r="E117" s="127">
        <v>335839739</v>
      </c>
    </row>
    <row r="118" spans="1:5" ht="18" x14ac:dyDescent="0.25">
      <c r="A118" s="128" t="str">
        <f>VLOOKUP(B118,'[1]LISTADO ATM'!$A$2:$C$822,3,0)</f>
        <v>DISTRITO NACIONAL</v>
      </c>
      <c r="B118" s="140">
        <v>13</v>
      </c>
      <c r="C118" s="140" t="str">
        <f>VLOOKUP(B118,'[1]LISTADO ATM'!$A$2:$B$822,2,0)</f>
        <v xml:space="preserve">ATM CDEEE </v>
      </c>
      <c r="D118" s="143" t="s">
        <v>2451</v>
      </c>
      <c r="E118" s="127">
        <v>335839742</v>
      </c>
    </row>
    <row r="119" spans="1:5" ht="18" x14ac:dyDescent="0.25">
      <c r="A119" s="128" t="str">
        <f>VLOOKUP(B119,'[1]LISTADO ATM'!$A$2:$C$822,3,0)</f>
        <v>DISTRITO NACIONAL</v>
      </c>
      <c r="B119" s="140">
        <v>527</v>
      </c>
      <c r="C119" s="140" t="str">
        <f>VLOOKUP(B119,'[1]LISTADO ATM'!$A$2:$B$822,2,0)</f>
        <v>ATM Oficina Zona Oriental II</v>
      </c>
      <c r="D119" s="143" t="s">
        <v>2451</v>
      </c>
      <c r="E119" s="127">
        <v>335839746</v>
      </c>
    </row>
    <row r="120" spans="1:5" ht="18" x14ac:dyDescent="0.25">
      <c r="A120" s="128" t="str">
        <f>VLOOKUP(B120,'[1]LISTADO ATM'!$A$2:$C$822,3,0)</f>
        <v>DISTRITO NACIONAL</v>
      </c>
      <c r="B120" s="140">
        <v>387</v>
      </c>
      <c r="C120" s="140" t="str">
        <f>VLOOKUP(B120,'[1]LISTADO ATM'!$A$2:$B$822,2,0)</f>
        <v xml:space="preserve">ATM S/M La Cadena San Vicente de Paul </v>
      </c>
      <c r="D120" s="143" t="s">
        <v>2451</v>
      </c>
      <c r="E120" s="127">
        <v>335839750</v>
      </c>
    </row>
    <row r="121" spans="1:5" ht="18" x14ac:dyDescent="0.25">
      <c r="A121" s="128" t="str">
        <f>VLOOKUP(B121,'[1]LISTADO ATM'!$A$2:$C$822,3,0)</f>
        <v>DISTRITO NACIONAL</v>
      </c>
      <c r="B121" s="140">
        <v>235</v>
      </c>
      <c r="C121" s="140" t="str">
        <f>VLOOKUP(B121,'[1]LISTADO ATM'!$A$2:$B$822,2,0)</f>
        <v xml:space="preserve">ATM Oficina Multicentro La Sirena San Isidro </v>
      </c>
      <c r="D121" s="143" t="s">
        <v>2451</v>
      </c>
      <c r="E121" s="127">
        <v>335839778</v>
      </c>
    </row>
    <row r="122" spans="1:5" ht="18" x14ac:dyDescent="0.25">
      <c r="A122" s="128" t="e">
        <f>VLOOKUP(B122,'[1]LISTADO ATM'!$A$2:$C$822,3,0)</f>
        <v>#N/A</v>
      </c>
      <c r="B122" s="140"/>
      <c r="C122" s="140" t="e">
        <f>VLOOKUP(B122,'[1]LISTADO ATM'!$A$2:$B$822,2,0)</f>
        <v>#N/A</v>
      </c>
      <c r="D122" s="143" t="s">
        <v>2451</v>
      </c>
      <c r="E122" s="127"/>
    </row>
    <row r="123" spans="1:5" ht="18" x14ac:dyDescent="0.25">
      <c r="A123" s="128" t="e">
        <f>VLOOKUP(B123,'[1]LISTADO ATM'!$A$2:$C$822,3,0)</f>
        <v>#N/A</v>
      </c>
      <c r="B123" s="140"/>
      <c r="C123" s="140" t="e">
        <f>VLOOKUP(B123,'[1]LISTADO ATM'!$A$2:$B$822,2,0)</f>
        <v>#N/A</v>
      </c>
      <c r="D123" s="143" t="s">
        <v>2451</v>
      </c>
      <c r="E123" s="127"/>
    </row>
    <row r="124" spans="1:5" ht="18" x14ac:dyDescent="0.25">
      <c r="A124" s="128" t="e">
        <f>VLOOKUP(B124,'[1]LISTADO ATM'!$A$2:$C$822,3,0)</f>
        <v>#N/A</v>
      </c>
      <c r="B124" s="140"/>
      <c r="C124" s="140" t="e">
        <f>VLOOKUP(B124,'[1]LISTADO ATM'!$A$2:$B$822,2,0)</f>
        <v>#N/A</v>
      </c>
      <c r="D124" s="143" t="s">
        <v>2451</v>
      </c>
      <c r="E124" s="127"/>
    </row>
    <row r="125" spans="1:5" ht="18" x14ac:dyDescent="0.25">
      <c r="A125" s="128" t="e">
        <f>VLOOKUP(B125,'[1]LISTADO ATM'!$A$2:$C$822,3,0)</f>
        <v>#N/A</v>
      </c>
      <c r="B125" s="140"/>
      <c r="C125" s="140" t="e">
        <f>VLOOKUP(B125,'[1]LISTADO ATM'!$A$2:$B$822,2,0)</f>
        <v>#N/A</v>
      </c>
      <c r="D125" s="143" t="s">
        <v>2451</v>
      </c>
      <c r="E125" s="127"/>
    </row>
    <row r="126" spans="1:5" ht="18" x14ac:dyDescent="0.25">
      <c r="A126" s="128" t="e">
        <f>VLOOKUP(B126,'[1]LISTADO ATM'!$A$2:$C$822,3,0)</f>
        <v>#N/A</v>
      </c>
      <c r="B126" s="140"/>
      <c r="C126" s="140" t="e">
        <f>VLOOKUP(B126,'[1]LISTADO ATM'!$A$2:$B$822,2,0)</f>
        <v>#N/A</v>
      </c>
      <c r="D126" s="143" t="s">
        <v>2451</v>
      </c>
      <c r="E126" s="127"/>
    </row>
    <row r="127" spans="1:5" ht="18" x14ac:dyDescent="0.25">
      <c r="A127" s="128" t="e">
        <f>VLOOKUP(B127,'[1]LISTADO ATM'!$A$2:$C$822,3,0)</f>
        <v>#N/A</v>
      </c>
      <c r="B127" s="140"/>
      <c r="C127" s="140" t="e">
        <f>VLOOKUP(B127,'[1]LISTADO ATM'!$A$2:$B$822,2,0)</f>
        <v>#N/A</v>
      </c>
      <c r="D127" s="143" t="s">
        <v>2451</v>
      </c>
      <c r="E127" s="127"/>
    </row>
    <row r="128" spans="1:5" ht="18" x14ac:dyDescent="0.25">
      <c r="A128" s="128" t="e">
        <f>VLOOKUP(B128,'[1]LISTADO ATM'!$A$2:$C$822,3,0)</f>
        <v>#N/A</v>
      </c>
      <c r="B128" s="140"/>
      <c r="C128" s="140" t="e">
        <f>VLOOKUP(B128,'[1]LISTADO ATM'!$A$2:$B$822,2,0)</f>
        <v>#N/A</v>
      </c>
      <c r="D128" s="143" t="s">
        <v>2451</v>
      </c>
      <c r="E128" s="127"/>
    </row>
    <row r="129" spans="1:5" ht="18" x14ac:dyDescent="0.25">
      <c r="A129" s="128" t="e">
        <f>VLOOKUP(B129,'[1]LISTADO ATM'!$A$2:$C$822,3,0)</f>
        <v>#N/A</v>
      </c>
      <c r="B129" s="140"/>
      <c r="C129" s="140" t="e">
        <f>VLOOKUP(B129,'[1]LISTADO ATM'!$A$2:$B$822,2,0)</f>
        <v>#N/A</v>
      </c>
      <c r="D129" s="143" t="s">
        <v>2451</v>
      </c>
      <c r="E129" s="127"/>
    </row>
    <row r="130" spans="1:5" ht="18" x14ac:dyDescent="0.25">
      <c r="A130" s="128" t="e">
        <f>VLOOKUP(B130,'[1]LISTADO ATM'!$A$2:$C$822,3,0)</f>
        <v>#N/A</v>
      </c>
      <c r="B130" s="140"/>
      <c r="C130" s="140" t="e">
        <f>VLOOKUP(B130,'[1]LISTADO ATM'!$A$2:$B$822,2,0)</f>
        <v>#N/A</v>
      </c>
      <c r="D130" s="143" t="s">
        <v>2451</v>
      </c>
      <c r="E130" s="127"/>
    </row>
    <row r="131" spans="1:5" ht="18.75" thickBot="1" x14ac:dyDescent="0.3">
      <c r="A131" s="144" t="s">
        <v>2498</v>
      </c>
      <c r="B131" s="100">
        <f>COUNT(B92:B130)</f>
        <v>30</v>
      </c>
      <c r="C131" s="106"/>
      <c r="D131" s="106"/>
      <c r="E131" s="106"/>
    </row>
    <row r="132" spans="1:5" ht="15.75" thickBot="1" x14ac:dyDescent="0.3">
      <c r="E132" s="98"/>
    </row>
    <row r="133" spans="1:5" ht="18.75" thickBot="1" x14ac:dyDescent="0.3">
      <c r="A133" s="176" t="s">
        <v>2501</v>
      </c>
      <c r="B133" s="177"/>
      <c r="C133" s="177"/>
      <c r="D133" s="177"/>
      <c r="E133" s="178"/>
    </row>
    <row r="134" spans="1:5" ht="18" x14ac:dyDescent="0.25">
      <c r="A134" s="95" t="s">
        <v>15</v>
      </c>
      <c r="B134" s="140" t="s">
        <v>2426</v>
      </c>
      <c r="C134" s="96" t="s">
        <v>46</v>
      </c>
      <c r="D134" s="96" t="s">
        <v>2429</v>
      </c>
      <c r="E134" s="95" t="s">
        <v>2427</v>
      </c>
    </row>
    <row r="135" spans="1:5" ht="18" x14ac:dyDescent="0.25">
      <c r="A135" s="128" t="str">
        <f>VLOOKUP(B135,'[1]LISTADO ATM'!$A$2:$C$822,3,0)</f>
        <v>DISTRITO NACIONAL</v>
      </c>
      <c r="B135" s="140">
        <v>561</v>
      </c>
      <c r="C135" s="140" t="str">
        <f>VLOOKUP(B135,'[1]LISTADO ATM'!$A$2:$B$822,2,0)</f>
        <v xml:space="preserve">ATM Comando Regional P.N. S.D. Este </v>
      </c>
      <c r="D135" s="140" t="s">
        <v>2489</v>
      </c>
      <c r="E135" s="121">
        <v>335837692</v>
      </c>
    </row>
    <row r="136" spans="1:5" ht="18" x14ac:dyDescent="0.25">
      <c r="A136" s="128" t="str">
        <f>VLOOKUP(B136,'[1]LISTADO ATM'!$A$2:$C$822,3,0)</f>
        <v>DISTRITO NACIONAL</v>
      </c>
      <c r="B136" s="140">
        <v>490</v>
      </c>
      <c r="C136" s="140" t="str">
        <f>VLOOKUP(B136,'[1]LISTADO ATM'!$A$2:$B$822,2,0)</f>
        <v xml:space="preserve">ATM Hospital Ney Arias Lora </v>
      </c>
      <c r="D136" s="140" t="s">
        <v>2489</v>
      </c>
      <c r="E136" s="121">
        <v>335838031</v>
      </c>
    </row>
    <row r="137" spans="1:5" ht="18" x14ac:dyDescent="0.25">
      <c r="A137" s="128" t="str">
        <f>VLOOKUP(B137,'[1]LISTADO ATM'!$A$2:$C$822,3,0)</f>
        <v>DISTRITO NACIONAL</v>
      </c>
      <c r="B137" s="140">
        <v>180</v>
      </c>
      <c r="C137" s="140" t="str">
        <f>VLOOKUP(B137,'[1]LISTADO ATM'!$A$2:$B$822,2,0)</f>
        <v xml:space="preserve">ATM Megacentro II </v>
      </c>
      <c r="D137" s="140" t="s">
        <v>2489</v>
      </c>
      <c r="E137" s="142">
        <v>335837837</v>
      </c>
    </row>
    <row r="138" spans="1:5" ht="18" x14ac:dyDescent="0.25">
      <c r="A138" s="128" t="str">
        <f>VLOOKUP(B138,'[1]LISTADO ATM'!$A$2:$C$822,3,0)</f>
        <v>NORTE</v>
      </c>
      <c r="B138" s="140">
        <v>413</v>
      </c>
      <c r="C138" s="140" t="str">
        <f>VLOOKUP(B138,'[1]LISTADO ATM'!$A$2:$B$822,2,0)</f>
        <v xml:space="preserve">ATM UNP Las Galeras Samaná </v>
      </c>
      <c r="D138" s="140" t="s">
        <v>2489</v>
      </c>
      <c r="E138" s="142">
        <v>335838944</v>
      </c>
    </row>
    <row r="139" spans="1:5" ht="18" x14ac:dyDescent="0.25">
      <c r="A139" s="128" t="str">
        <f>VLOOKUP(B139,'[1]LISTADO ATM'!$A$2:$C$822,3,0)</f>
        <v>DISTRITO NACIONAL</v>
      </c>
      <c r="B139" s="140">
        <v>875</v>
      </c>
      <c r="C139" s="140" t="str">
        <f>VLOOKUP(B139,'[1]LISTADO ATM'!$A$2:$B$822,2,0)</f>
        <v xml:space="preserve">ATM Texaco Aut. Duarte KM 14 1/2 (Los Alcarrizos) </v>
      </c>
      <c r="D139" s="140" t="s">
        <v>2489</v>
      </c>
      <c r="E139" s="142">
        <v>335838965</v>
      </c>
    </row>
    <row r="140" spans="1:5" ht="18" x14ac:dyDescent="0.25">
      <c r="A140" s="128" t="str">
        <f>VLOOKUP(B140,'[1]LISTADO ATM'!$A$2:$C$822,3,0)</f>
        <v>DISTRITO NACIONAL</v>
      </c>
      <c r="B140" s="140">
        <v>580</v>
      </c>
      <c r="C140" s="140" t="str">
        <f>VLOOKUP(B140,'[1]LISTADO ATM'!$A$2:$B$822,2,0)</f>
        <v xml:space="preserve">ATM Edificio Propagas </v>
      </c>
      <c r="D140" s="140" t="s">
        <v>2489</v>
      </c>
      <c r="E140" s="142">
        <v>335838985</v>
      </c>
    </row>
    <row r="141" spans="1:5" ht="18" x14ac:dyDescent="0.25">
      <c r="A141" s="128" t="str">
        <f>VLOOKUP(B141,'[1]LISTADO ATM'!$A$2:$C$822,3,0)</f>
        <v>NORTE</v>
      </c>
      <c r="B141" s="140">
        <v>315</v>
      </c>
      <c r="C141" s="140" t="str">
        <f>VLOOKUP(B141,'[1]LISTADO ATM'!$A$2:$B$822,2,0)</f>
        <v xml:space="preserve">ATM Oficina Estrella Sadalá </v>
      </c>
      <c r="D141" s="140" t="s">
        <v>2489</v>
      </c>
      <c r="E141" s="121">
        <v>335839099</v>
      </c>
    </row>
    <row r="142" spans="1:5" ht="18" x14ac:dyDescent="0.25">
      <c r="A142" s="128" t="str">
        <f>VLOOKUP(B142,'[1]LISTADO ATM'!$A$2:$C$822,3,0)</f>
        <v>DISTRITO NACIONAL</v>
      </c>
      <c r="B142" s="140">
        <v>494</v>
      </c>
      <c r="C142" s="140" t="str">
        <f>VLOOKUP(B142,'[1]LISTADO ATM'!$A$2:$B$822,2,0)</f>
        <v xml:space="preserve">ATM Oficina Blue Mall </v>
      </c>
      <c r="D142" s="140" t="s">
        <v>2489</v>
      </c>
      <c r="E142" s="121">
        <v>335839161</v>
      </c>
    </row>
    <row r="143" spans="1:5" ht="18" x14ac:dyDescent="0.25">
      <c r="A143" s="128" t="str">
        <f>VLOOKUP(B143,'[1]LISTADO ATM'!$A$2:$C$822,3,0)</f>
        <v>DISTRITO NACIONAL</v>
      </c>
      <c r="B143" s="140">
        <v>435</v>
      </c>
      <c r="C143" s="140" t="str">
        <f>VLOOKUP(B143,'[1]LISTADO ATM'!$A$2:$B$822,2,0)</f>
        <v xml:space="preserve">ATM Autobanco Torre I </v>
      </c>
      <c r="D143" s="140" t="s">
        <v>2489</v>
      </c>
      <c r="E143" s="121">
        <v>335839515</v>
      </c>
    </row>
    <row r="144" spans="1:5" ht="18" x14ac:dyDescent="0.25">
      <c r="A144" s="128" t="str">
        <f>VLOOKUP(B144,'[1]LISTADO ATM'!$A$2:$C$822,3,0)</f>
        <v>DISTRITO NACIONAL</v>
      </c>
      <c r="B144" s="140">
        <v>952</v>
      </c>
      <c r="C144" s="140" t="str">
        <f>VLOOKUP(B144,'[1]LISTADO ATM'!$A$2:$B$822,2,0)</f>
        <v xml:space="preserve">ATM Alvarez Rivas </v>
      </c>
      <c r="D144" s="140" t="s">
        <v>2489</v>
      </c>
      <c r="E144" s="121">
        <v>335839517</v>
      </c>
    </row>
    <row r="145" spans="1:5" ht="18" x14ac:dyDescent="0.25">
      <c r="A145" s="128" t="str">
        <f>VLOOKUP(B145,'[1]LISTADO ATM'!$A$2:$C$822,3,0)</f>
        <v>NORTE</v>
      </c>
      <c r="B145" s="140">
        <v>888</v>
      </c>
      <c r="C145" s="140" t="str">
        <f>VLOOKUP(B145,'[1]LISTADO ATM'!$A$2:$B$822,2,0)</f>
        <v>ATM Oficina galeria 56 II (SFM)</v>
      </c>
      <c r="D145" s="140" t="s">
        <v>2489</v>
      </c>
      <c r="E145" s="121">
        <v>335839530</v>
      </c>
    </row>
    <row r="146" spans="1:5" ht="18" x14ac:dyDescent="0.25">
      <c r="A146" s="128" t="str">
        <f>VLOOKUP(B146,'[1]LISTADO ATM'!$A$2:$C$822,3,0)</f>
        <v>NORTE</v>
      </c>
      <c r="B146" s="140">
        <v>276</v>
      </c>
      <c r="C146" s="140" t="str">
        <f>VLOOKUP(B146,'[1]LISTADO ATM'!$A$2:$B$822,2,0)</f>
        <v xml:space="preserve">ATM UNP Las Guáranas (San Francisco) </v>
      </c>
      <c r="D146" s="140" t="s">
        <v>2489</v>
      </c>
      <c r="E146" s="121">
        <v>335839580</v>
      </c>
    </row>
    <row r="147" spans="1:5" ht="18" x14ac:dyDescent="0.25">
      <c r="A147" s="128" t="str">
        <f>VLOOKUP(B147,'[1]LISTADO ATM'!$A$2:$C$822,3,0)</f>
        <v>DISTRITO NACIONAL</v>
      </c>
      <c r="B147" s="140">
        <v>918</v>
      </c>
      <c r="C147" s="140" t="str">
        <f>VLOOKUP(B147,'[1]LISTADO ATM'!$A$2:$B$822,2,0)</f>
        <v xml:space="preserve">ATM S/M Liverpool de la Jacobo Majluta </v>
      </c>
      <c r="D147" s="140" t="s">
        <v>2489</v>
      </c>
      <c r="E147" s="121">
        <v>335839671</v>
      </c>
    </row>
    <row r="148" spans="1:5" ht="18" x14ac:dyDescent="0.25">
      <c r="A148" s="128" t="str">
        <f>VLOOKUP(B148,'[1]LISTADO ATM'!$A$2:$C$822,3,0)</f>
        <v>NORTE</v>
      </c>
      <c r="B148" s="140">
        <v>261</v>
      </c>
      <c r="C148" s="140" t="str">
        <f>VLOOKUP(B148,'[1]LISTADO ATM'!$A$2:$B$822,2,0)</f>
        <v xml:space="preserve">ATM UNP Aeropuerto Cibao (Santiago) </v>
      </c>
      <c r="D148" s="140" t="s">
        <v>2489</v>
      </c>
      <c r="E148" s="121">
        <v>335839698</v>
      </c>
    </row>
    <row r="149" spans="1:5" ht="18" x14ac:dyDescent="0.25">
      <c r="A149" s="128" t="str">
        <f>VLOOKUP(B149,'[1]LISTADO ATM'!$A$2:$C$822,3,0)</f>
        <v>NORTE</v>
      </c>
      <c r="B149" s="140">
        <v>864</v>
      </c>
      <c r="C149" s="140" t="str">
        <f>VLOOKUP(B149,'[1]LISTADO ATM'!$A$2:$B$822,2,0)</f>
        <v xml:space="preserve">ATM Palmares Mall (San Francisco) </v>
      </c>
      <c r="D149" s="140" t="s">
        <v>2489</v>
      </c>
      <c r="E149" s="121">
        <v>335839756</v>
      </c>
    </row>
    <row r="150" spans="1:5" ht="18" x14ac:dyDescent="0.25">
      <c r="A150" s="128" t="e">
        <f>VLOOKUP(B150,'[1]LISTADO ATM'!$A$2:$C$822,3,0)</f>
        <v>#N/A</v>
      </c>
      <c r="B150" s="140"/>
      <c r="C150" s="140" t="e">
        <f>VLOOKUP(B150,'[1]LISTADO ATM'!$A$2:$B$822,2,0)</f>
        <v>#N/A</v>
      </c>
      <c r="D150" s="140" t="s">
        <v>2489</v>
      </c>
      <c r="E150" s="121"/>
    </row>
    <row r="151" spans="1:5" ht="18" x14ac:dyDescent="0.25">
      <c r="A151" s="128" t="e">
        <f>VLOOKUP(B151,'[1]LISTADO ATM'!$A$2:$C$822,3,0)</f>
        <v>#N/A</v>
      </c>
      <c r="B151" s="140"/>
      <c r="C151" s="140" t="e">
        <f>VLOOKUP(B151,'[1]LISTADO ATM'!$A$2:$B$822,2,0)</f>
        <v>#N/A</v>
      </c>
      <c r="D151" s="140" t="s">
        <v>2489</v>
      </c>
      <c r="E151" s="121"/>
    </row>
    <row r="152" spans="1:5" ht="18" x14ac:dyDescent="0.25">
      <c r="A152" s="128" t="e">
        <f>VLOOKUP(B152,'[1]LISTADO ATM'!$A$2:$C$822,3,0)</f>
        <v>#N/A</v>
      </c>
      <c r="B152" s="140"/>
      <c r="C152" s="140" t="e">
        <f>VLOOKUP(B152,'[1]LISTADO ATM'!$A$2:$B$822,2,0)</f>
        <v>#N/A</v>
      </c>
      <c r="D152" s="140" t="s">
        <v>2489</v>
      </c>
      <c r="E152" s="121"/>
    </row>
    <row r="153" spans="1:5" ht="18" x14ac:dyDescent="0.25">
      <c r="A153" s="128" t="e">
        <f>VLOOKUP(B153,'[1]LISTADO ATM'!$A$2:$C$822,3,0)</f>
        <v>#N/A</v>
      </c>
      <c r="B153" s="140"/>
      <c r="C153" s="140" t="e">
        <f>VLOOKUP(B153,'[1]LISTADO ATM'!$A$2:$B$822,2,0)</f>
        <v>#N/A</v>
      </c>
      <c r="D153" s="140" t="s">
        <v>2489</v>
      </c>
      <c r="E153" s="121"/>
    </row>
    <row r="154" spans="1:5" ht="18" x14ac:dyDescent="0.25">
      <c r="A154" s="128" t="e">
        <f>VLOOKUP(B154,'[1]LISTADO ATM'!$A$2:$C$822,3,0)</f>
        <v>#N/A</v>
      </c>
      <c r="B154" s="140"/>
      <c r="C154" s="140" t="e">
        <f>VLOOKUP(B154,'[1]LISTADO ATM'!$A$2:$B$822,2,0)</f>
        <v>#N/A</v>
      </c>
      <c r="D154" s="140" t="s">
        <v>2489</v>
      </c>
      <c r="E154" s="121"/>
    </row>
    <row r="155" spans="1:5" ht="18" x14ac:dyDescent="0.25">
      <c r="A155" s="128" t="e">
        <f>VLOOKUP(B155,'[1]LISTADO ATM'!$A$2:$C$822,3,0)</f>
        <v>#N/A</v>
      </c>
      <c r="B155" s="140"/>
      <c r="C155" s="140" t="e">
        <f>VLOOKUP(B155,'[1]LISTADO ATM'!$A$2:$B$822,2,0)</f>
        <v>#N/A</v>
      </c>
      <c r="D155" s="140" t="s">
        <v>2489</v>
      </c>
      <c r="E155" s="121"/>
    </row>
    <row r="156" spans="1:5" ht="18" x14ac:dyDescent="0.25">
      <c r="A156" s="128" t="e">
        <f>VLOOKUP(B156,'[1]LISTADO ATM'!$A$2:$C$822,3,0)</f>
        <v>#N/A</v>
      </c>
      <c r="B156" s="140"/>
      <c r="C156" s="140" t="e">
        <f>VLOOKUP(B156,'[1]LISTADO ATM'!$A$2:$B$822,2,0)</f>
        <v>#N/A</v>
      </c>
      <c r="D156" s="140" t="s">
        <v>2489</v>
      </c>
      <c r="E156" s="121"/>
    </row>
    <row r="157" spans="1:5" ht="18" x14ac:dyDescent="0.25">
      <c r="A157" s="128" t="e">
        <f>VLOOKUP(B157,'[1]LISTADO ATM'!$A$2:$C$822,3,0)</f>
        <v>#N/A</v>
      </c>
      <c r="B157" s="140"/>
      <c r="C157" s="140" t="e">
        <f>VLOOKUP(B157,'[1]LISTADO ATM'!$A$2:$B$822,2,0)</f>
        <v>#N/A</v>
      </c>
      <c r="D157" s="140" t="s">
        <v>2489</v>
      </c>
      <c r="E157" s="121"/>
    </row>
    <row r="158" spans="1:5" ht="18.75" thickBot="1" x14ac:dyDescent="0.3">
      <c r="A158" s="117" t="s">
        <v>2498</v>
      </c>
      <c r="B158" s="100">
        <f>COUNT(B135:B157)</f>
        <v>15</v>
      </c>
      <c r="C158" s="106"/>
      <c r="D158" s="137"/>
      <c r="E158" s="138"/>
    </row>
    <row r="159" spans="1:5" ht="15.75" thickBot="1" x14ac:dyDescent="0.3">
      <c r="E159" s="98"/>
    </row>
    <row r="160" spans="1:5" ht="18" x14ac:dyDescent="0.25">
      <c r="A160" s="179" t="s">
        <v>2502</v>
      </c>
      <c r="B160" s="180"/>
      <c r="C160" s="180"/>
      <c r="D160" s="180"/>
      <c r="E160" s="181"/>
    </row>
    <row r="161" spans="1:5" ht="18" x14ac:dyDescent="0.25">
      <c r="A161" s="101" t="s">
        <v>15</v>
      </c>
      <c r="B161" s="95" t="s">
        <v>2426</v>
      </c>
      <c r="C161" s="97" t="s">
        <v>46</v>
      </c>
      <c r="D161" s="145" t="s">
        <v>2429</v>
      </c>
      <c r="E161" s="101" t="s">
        <v>2427</v>
      </c>
    </row>
    <row r="162" spans="1:5" ht="18" x14ac:dyDescent="0.25">
      <c r="A162" s="140" t="str">
        <f>VLOOKUP(B162,'[1]LISTADO ATM'!$A$2:$C$822,3,0)</f>
        <v>DISTRITO NACIONAL</v>
      </c>
      <c r="B162" s="140">
        <v>26</v>
      </c>
      <c r="C162" s="140" t="str">
        <f>VLOOKUP(B162,'[1]LISTADO ATM'!$A$2:$B$822,2,0)</f>
        <v>ATM S/M Jumbo San Isidro</v>
      </c>
      <c r="D162" s="147" t="s">
        <v>2526</v>
      </c>
      <c r="E162" s="142">
        <v>335837756</v>
      </c>
    </row>
    <row r="163" spans="1:5" ht="18" x14ac:dyDescent="0.25">
      <c r="A163" s="140" t="str">
        <f>VLOOKUP(B163,'[1]LISTADO ATM'!$A$2:$C$822,3,0)</f>
        <v>NORTE</v>
      </c>
      <c r="B163" s="140">
        <v>304</v>
      </c>
      <c r="C163" s="140" t="str">
        <f>VLOOKUP(B163,'[1]LISTADO ATM'!$A$2:$B$822,2,0)</f>
        <v xml:space="preserve">ATM Multicentro La Sirena Estrella Sadhala </v>
      </c>
      <c r="D163" s="147" t="s">
        <v>2526</v>
      </c>
      <c r="E163" s="142">
        <v>335837759</v>
      </c>
    </row>
    <row r="164" spans="1:5" ht="18" x14ac:dyDescent="0.25">
      <c r="A164" s="140" t="str">
        <f>VLOOKUP(B164,'[1]LISTADO ATM'!$A$2:$C$822,3,0)</f>
        <v>NORTE</v>
      </c>
      <c r="B164" s="140">
        <v>809</v>
      </c>
      <c r="C164" s="140" t="str">
        <f>VLOOKUP(B164,'[1]LISTADO ATM'!$A$2:$B$822,2,0)</f>
        <v>ATM Yoma (Cotuí)</v>
      </c>
      <c r="D164" s="147" t="s">
        <v>2526</v>
      </c>
      <c r="E164" s="142">
        <v>335837763</v>
      </c>
    </row>
    <row r="165" spans="1:5" ht="18" x14ac:dyDescent="0.25">
      <c r="A165" s="140" t="str">
        <f>VLOOKUP(B165,'[1]LISTADO ATM'!$A$2:$C$822,3,0)</f>
        <v>DISTRITO NACIONAL</v>
      </c>
      <c r="B165" s="140">
        <v>494</v>
      </c>
      <c r="C165" s="140" t="str">
        <f>VLOOKUP(B165,'[1]LISTADO ATM'!$A$2:$B$822,2,0)</f>
        <v xml:space="preserve">ATM Oficina Blue Mall </v>
      </c>
      <c r="D165" s="147" t="s">
        <v>2526</v>
      </c>
      <c r="E165" s="142">
        <v>335838513</v>
      </c>
    </row>
    <row r="166" spans="1:5" ht="18" x14ac:dyDescent="0.25">
      <c r="A166" s="140" t="str">
        <f>VLOOKUP(B166,'[1]LISTADO ATM'!$A$2:$C$822,3,0)</f>
        <v>SUR</v>
      </c>
      <c r="B166" s="140">
        <v>297</v>
      </c>
      <c r="C166" s="140" t="str">
        <f>VLOOKUP(B166,'[1]LISTADO ATM'!$A$2:$B$822,2,0)</f>
        <v xml:space="preserve">ATM S/M Cadena Ocoa </v>
      </c>
      <c r="D166" s="131" t="s">
        <v>2525</v>
      </c>
      <c r="E166" s="142">
        <v>335839763</v>
      </c>
    </row>
    <row r="167" spans="1:5" ht="18" x14ac:dyDescent="0.25">
      <c r="A167" s="140" t="e">
        <f>VLOOKUP(B167,'[1]LISTADO ATM'!$A$2:$C$822,3,0)</f>
        <v>#N/A</v>
      </c>
      <c r="B167" s="140"/>
      <c r="C167" s="140" t="e">
        <f>VLOOKUP(B167,'[1]LISTADO ATM'!$A$2:$B$822,2,0)</f>
        <v>#N/A</v>
      </c>
      <c r="D167" s="131"/>
      <c r="E167" s="142"/>
    </row>
    <row r="168" spans="1:5" ht="18" x14ac:dyDescent="0.25">
      <c r="A168" s="140" t="e">
        <f>VLOOKUP(B168,'[1]LISTADO ATM'!$A$2:$C$822,3,0)</f>
        <v>#N/A</v>
      </c>
      <c r="B168" s="140"/>
      <c r="C168" s="140" t="e">
        <f>VLOOKUP(B168,'[1]LISTADO ATM'!$A$2:$B$822,2,0)</f>
        <v>#N/A</v>
      </c>
      <c r="D168" s="131"/>
      <c r="E168" s="142"/>
    </row>
    <row r="169" spans="1:5" ht="18" x14ac:dyDescent="0.25">
      <c r="A169" s="140" t="e">
        <f>VLOOKUP(B169,'[1]LISTADO ATM'!$A$2:$C$822,3,0)</f>
        <v>#N/A</v>
      </c>
      <c r="B169" s="140"/>
      <c r="C169" s="140" t="e">
        <f>VLOOKUP(B169,'[1]LISTADO ATM'!$A$2:$B$822,2,0)</f>
        <v>#N/A</v>
      </c>
      <c r="D169" s="131"/>
      <c r="E169" s="142"/>
    </row>
    <row r="170" spans="1:5" ht="18" x14ac:dyDescent="0.25">
      <c r="A170" s="140" t="e">
        <f>VLOOKUP(B170,'[1]LISTADO ATM'!$A$2:$C$822,3,0)</f>
        <v>#N/A</v>
      </c>
      <c r="B170" s="140"/>
      <c r="C170" s="140" t="e">
        <f>VLOOKUP(B170,'[1]LISTADO ATM'!$A$2:$B$822,2,0)</f>
        <v>#N/A</v>
      </c>
      <c r="D170" s="131"/>
      <c r="E170" s="142"/>
    </row>
    <row r="171" spans="1:5" ht="18" x14ac:dyDescent="0.25">
      <c r="A171" s="140" t="e">
        <f>VLOOKUP(B171,'[1]LISTADO ATM'!$A$2:$C$822,3,0)</f>
        <v>#N/A</v>
      </c>
      <c r="B171" s="140"/>
      <c r="C171" s="140" t="e">
        <f>VLOOKUP(B171,'[1]LISTADO ATM'!$A$2:$B$822,2,0)</f>
        <v>#N/A</v>
      </c>
      <c r="D171" s="131"/>
      <c r="E171" s="142"/>
    </row>
    <row r="172" spans="1:5" ht="18.75" thickBot="1" x14ac:dyDescent="0.3">
      <c r="A172" s="117" t="s">
        <v>2498</v>
      </c>
      <c r="B172" s="100">
        <f>COUNT(B162:B171)</f>
        <v>5</v>
      </c>
      <c r="C172" s="136"/>
      <c r="D172" s="146"/>
      <c r="E172" s="146"/>
    </row>
    <row r="173" spans="1:5" ht="15.75" thickBot="1" x14ac:dyDescent="0.3">
      <c r="E173" s="98"/>
    </row>
    <row r="174" spans="1:5" ht="18.75" thickBot="1" x14ac:dyDescent="0.3">
      <c r="A174" s="182" t="s">
        <v>2503</v>
      </c>
      <c r="B174" s="183"/>
      <c r="D174" s="98"/>
      <c r="E174" s="98"/>
    </row>
    <row r="175" spans="1:5" ht="18.75" thickBot="1" x14ac:dyDescent="0.3">
      <c r="A175" s="184">
        <f>+B131+B158+B172</f>
        <v>50</v>
      </c>
      <c r="B175" s="185"/>
    </row>
    <row r="176" spans="1:5" ht="15.75" thickBot="1" x14ac:dyDescent="0.3">
      <c r="E176" s="98"/>
    </row>
    <row r="177" spans="1:5" ht="18.75" thickBot="1" x14ac:dyDescent="0.3">
      <c r="A177" s="176" t="s">
        <v>2504</v>
      </c>
      <c r="B177" s="177"/>
      <c r="C177" s="177"/>
      <c r="D177" s="177"/>
      <c r="E177" s="178"/>
    </row>
    <row r="178" spans="1:5" ht="18" x14ac:dyDescent="0.25">
      <c r="A178" s="101" t="s">
        <v>15</v>
      </c>
      <c r="B178" s="97" t="s">
        <v>2426</v>
      </c>
      <c r="C178" s="97" t="s">
        <v>46</v>
      </c>
      <c r="D178" s="186" t="s">
        <v>2429</v>
      </c>
      <c r="E178" s="187"/>
    </row>
    <row r="179" spans="1:5" ht="18" x14ac:dyDescent="0.25">
      <c r="A179" s="140" t="str">
        <f>VLOOKUP(B179,'[1]LISTADO ATM'!$A$2:$C$822,3,0)</f>
        <v>DISTRITO NACIONAL</v>
      </c>
      <c r="B179" s="140">
        <v>577</v>
      </c>
      <c r="C179" s="140" t="str">
        <f>VLOOKUP(B179,'[1]LISTADO ATM'!$A$2:$B$822,2,0)</f>
        <v xml:space="preserve">ATM Olé Ave. Duarte </v>
      </c>
      <c r="D179" s="188" t="s">
        <v>2518</v>
      </c>
      <c r="E179" s="189"/>
    </row>
    <row r="180" spans="1:5" ht="18" x14ac:dyDescent="0.25">
      <c r="A180" s="140" t="str">
        <f>VLOOKUP(B180,'[1]LISTADO ATM'!$A$2:$C$822,3,0)</f>
        <v>DISTRITO NACIONAL</v>
      </c>
      <c r="B180" s="140">
        <v>812</v>
      </c>
      <c r="C180" s="140" t="str">
        <f>VLOOKUP(B180,'[1]LISTADO ATM'!$A$2:$B$822,2,0)</f>
        <v xml:space="preserve">ATM Canasta del Pueblo </v>
      </c>
      <c r="D180" s="188" t="s">
        <v>2517</v>
      </c>
      <c r="E180" s="189"/>
    </row>
    <row r="181" spans="1:5" ht="18" x14ac:dyDescent="0.25">
      <c r="A181" s="140" t="str">
        <f>VLOOKUP(B181,'[1]LISTADO ATM'!$A$2:$C$822,3,0)</f>
        <v>SUR</v>
      </c>
      <c r="B181" s="140">
        <v>297</v>
      </c>
      <c r="C181" s="140" t="str">
        <f>VLOOKUP(B181,'[1]LISTADO ATM'!$A$2:$B$822,2,0)</f>
        <v xml:space="preserve">ATM S/M Cadena Ocoa </v>
      </c>
      <c r="D181" s="188" t="s">
        <v>2518</v>
      </c>
      <c r="E181" s="189"/>
    </row>
    <row r="182" spans="1:5" ht="18" x14ac:dyDescent="0.25">
      <c r="A182" s="140" t="str">
        <f>VLOOKUP(B182,'[1]LISTADO ATM'!$A$2:$C$822,3,0)</f>
        <v>SUR</v>
      </c>
      <c r="B182" s="140">
        <v>829</v>
      </c>
      <c r="C182" s="140" t="str">
        <f>VLOOKUP(B182,'[1]LISTADO ATM'!$A$2:$B$822,2,0)</f>
        <v xml:space="preserve">ATM UNP Multicentro Sirena Baní </v>
      </c>
      <c r="D182" s="188" t="s">
        <v>2517</v>
      </c>
      <c r="E182" s="189"/>
    </row>
    <row r="183" spans="1:5" ht="18" x14ac:dyDescent="0.25">
      <c r="A183" s="140" t="str">
        <f>VLOOKUP(B183,'[1]LISTADO ATM'!$A$2:$C$822,3,0)</f>
        <v>ESTE</v>
      </c>
      <c r="B183" s="140">
        <v>1</v>
      </c>
      <c r="C183" s="140" t="str">
        <f>VLOOKUP(B183,'[1]LISTADO ATM'!$A$2:$B$822,2,0)</f>
        <v>ATM S/M San Rafael del Yuma</v>
      </c>
      <c r="D183" s="188" t="s">
        <v>2517</v>
      </c>
      <c r="E183" s="189"/>
    </row>
    <row r="184" spans="1:5" ht="18" x14ac:dyDescent="0.25">
      <c r="A184" s="140" t="str">
        <f>VLOOKUP(B184,'[1]LISTADO ATM'!$A$2:$C$822,3,0)</f>
        <v>ESTE</v>
      </c>
      <c r="B184" s="140">
        <v>16</v>
      </c>
      <c r="C184" s="140" t="str">
        <f>VLOOKUP(B184,'[1]LISTADO ATM'!$A$2:$B$822,2,0)</f>
        <v>ATM Estación Texaco Sabana de la Mar</v>
      </c>
      <c r="D184" s="188" t="s">
        <v>2517</v>
      </c>
      <c r="E184" s="189"/>
    </row>
    <row r="185" spans="1:5" ht="18" x14ac:dyDescent="0.25">
      <c r="A185" s="140" t="str">
        <f>VLOOKUP(B185,'[1]LISTADO ATM'!$A$2:$C$822,3,0)</f>
        <v>NORTE</v>
      </c>
      <c r="B185" s="140">
        <v>157</v>
      </c>
      <c r="C185" s="140" t="str">
        <f>VLOOKUP(B185,'[1]LISTADO ATM'!$A$2:$B$822,2,0)</f>
        <v xml:space="preserve">ATM Oficina Samaná </v>
      </c>
      <c r="D185" s="188" t="s">
        <v>2517</v>
      </c>
      <c r="E185" s="189"/>
    </row>
    <row r="186" spans="1:5" ht="18" x14ac:dyDescent="0.25">
      <c r="A186" s="140" t="str">
        <f>VLOOKUP(B186,'[1]LISTADO ATM'!$A$2:$C$822,3,0)</f>
        <v>ESTE</v>
      </c>
      <c r="B186" s="140">
        <v>211</v>
      </c>
      <c r="C186" s="140" t="str">
        <f>VLOOKUP(B186,'[1]LISTADO ATM'!$A$2:$B$822,2,0)</f>
        <v xml:space="preserve">ATM Oficina La Romana I </v>
      </c>
      <c r="D186" s="188" t="s">
        <v>2517</v>
      </c>
      <c r="E186" s="189"/>
    </row>
    <row r="187" spans="1:5" ht="18" x14ac:dyDescent="0.25">
      <c r="A187" s="140" t="str">
        <f>VLOOKUP(B187,'[1]LISTADO ATM'!$A$2:$C$822,3,0)</f>
        <v>NORTE</v>
      </c>
      <c r="B187" s="140">
        <v>266</v>
      </c>
      <c r="C187" s="140" t="str">
        <f>VLOOKUP(B187,'[1]LISTADO ATM'!$A$2:$B$822,2,0)</f>
        <v xml:space="preserve">ATM Oficina Villa Francisca </v>
      </c>
      <c r="D187" s="188" t="s">
        <v>2517</v>
      </c>
      <c r="E187" s="189"/>
    </row>
    <row r="188" spans="1:5" ht="18" x14ac:dyDescent="0.25">
      <c r="A188" s="140" t="str">
        <f>VLOOKUP(B188,'[1]LISTADO ATM'!$A$2:$C$822,3,0)</f>
        <v>ESTE</v>
      </c>
      <c r="B188" s="140">
        <v>366</v>
      </c>
      <c r="C188" s="140" t="str">
        <f>VLOOKUP(B188,'[1]LISTADO ATM'!$A$2:$B$822,2,0)</f>
        <v>ATM Oficina Boulevard (Higuey) II</v>
      </c>
      <c r="D188" s="188" t="s">
        <v>2517</v>
      </c>
      <c r="E188" s="189"/>
    </row>
    <row r="189" spans="1:5" ht="18" x14ac:dyDescent="0.25">
      <c r="A189" s="140" t="str">
        <f>VLOOKUP(B189,'[1]LISTADO ATM'!$A$2:$C$822,3,0)</f>
        <v>NORTE</v>
      </c>
      <c r="B189" s="140">
        <v>431</v>
      </c>
      <c r="C189" s="140" t="str">
        <f>VLOOKUP(B189,'[1]LISTADO ATM'!$A$2:$B$822,2,0)</f>
        <v xml:space="preserve">ATM Autoservicio Sol (Santiago) </v>
      </c>
      <c r="D189" s="188" t="s">
        <v>2517</v>
      </c>
      <c r="E189" s="189"/>
    </row>
    <row r="190" spans="1:5" ht="18" x14ac:dyDescent="0.25">
      <c r="A190" s="140" t="str">
        <f>VLOOKUP(B190,'[1]LISTADO ATM'!$A$2:$C$822,3,0)</f>
        <v>ESTE</v>
      </c>
      <c r="B190" s="140">
        <v>495</v>
      </c>
      <c r="C190" s="140" t="str">
        <f>VLOOKUP(B190,'[1]LISTADO ATM'!$A$2:$B$822,2,0)</f>
        <v>ATM Cemento PANAM</v>
      </c>
      <c r="D190" s="188" t="s">
        <v>2518</v>
      </c>
      <c r="E190" s="189"/>
    </row>
    <row r="191" spans="1:5" ht="18" x14ac:dyDescent="0.25">
      <c r="A191" s="140" t="e">
        <f>VLOOKUP(B191,'[1]LISTADO ATM'!$A$2:$C$822,3,0)</f>
        <v>#N/A</v>
      </c>
      <c r="B191" s="140"/>
      <c r="C191" s="140" t="e">
        <f>VLOOKUP(B191,'[1]LISTADO ATM'!$A$2:$B$822,2,0)</f>
        <v>#N/A</v>
      </c>
      <c r="D191" s="134"/>
      <c r="E191" s="135"/>
    </row>
    <row r="192" spans="1:5" ht="18" x14ac:dyDescent="0.25">
      <c r="A192" s="140" t="e">
        <f>VLOOKUP(B192,'[1]LISTADO ATM'!$A$2:$C$822,3,0)</f>
        <v>#N/A</v>
      </c>
      <c r="B192" s="140"/>
      <c r="C192" s="140" t="e">
        <f>VLOOKUP(B192,'[1]LISTADO ATM'!$A$2:$B$822,2,0)</f>
        <v>#N/A</v>
      </c>
      <c r="D192" s="134"/>
      <c r="E192" s="135"/>
    </row>
    <row r="193" spans="1:5" ht="18" x14ac:dyDescent="0.25">
      <c r="A193" s="140" t="e">
        <f>VLOOKUP(B193,'[1]LISTADO ATM'!$A$2:$C$822,3,0)</f>
        <v>#N/A</v>
      </c>
      <c r="B193" s="140"/>
      <c r="C193" s="140" t="e">
        <f>VLOOKUP(B193,'[1]LISTADO ATM'!$A$2:$B$822,2,0)</f>
        <v>#N/A</v>
      </c>
      <c r="D193" s="134"/>
      <c r="E193" s="135"/>
    </row>
    <row r="194" spans="1:5" ht="18" x14ac:dyDescent="0.25">
      <c r="A194" s="140" t="e">
        <f>VLOOKUP(B194,'[1]LISTADO ATM'!$A$2:$C$822,3,0)</f>
        <v>#N/A</v>
      </c>
      <c r="B194" s="140"/>
      <c r="C194" s="140" t="e">
        <f>VLOOKUP(B194,'[1]LISTADO ATM'!$A$2:$B$822,2,0)</f>
        <v>#N/A</v>
      </c>
      <c r="D194" s="134"/>
      <c r="E194" s="135"/>
    </row>
    <row r="195" spans="1:5" ht="18" x14ac:dyDescent="0.25">
      <c r="A195" s="140" t="e">
        <f>VLOOKUP(B195,'[1]LISTADO ATM'!$A$2:$C$822,3,0)</f>
        <v>#N/A</v>
      </c>
      <c r="B195" s="140"/>
      <c r="C195" s="140" t="e">
        <f>VLOOKUP(B195,'[1]LISTADO ATM'!$A$2:$B$822,2,0)</f>
        <v>#N/A</v>
      </c>
      <c r="D195" s="134"/>
      <c r="E195" s="135"/>
    </row>
    <row r="196" spans="1:5" ht="18" x14ac:dyDescent="0.25">
      <c r="A196" s="140" t="e">
        <f>VLOOKUP(B196,'[1]LISTADO ATM'!$A$2:$C$822,3,0)</f>
        <v>#N/A</v>
      </c>
      <c r="B196" s="140"/>
      <c r="C196" s="140" t="e">
        <f>VLOOKUP(B196,'[1]LISTADO ATM'!$A$2:$B$822,2,0)</f>
        <v>#N/A</v>
      </c>
      <c r="D196" s="134"/>
      <c r="E196" s="135"/>
    </row>
    <row r="197" spans="1:5" ht="18.75" thickBot="1" x14ac:dyDescent="0.3">
      <c r="A197" s="117" t="s">
        <v>2498</v>
      </c>
      <c r="B197" s="100">
        <f>COUNT(B179:B196)</f>
        <v>12</v>
      </c>
      <c r="C197" s="136"/>
      <c r="D197" s="146"/>
      <c r="E197" s="146"/>
    </row>
  </sheetData>
  <mergeCells count="25">
    <mergeCell ref="D181:E181"/>
    <mergeCell ref="D182:E182"/>
    <mergeCell ref="D183:E183"/>
    <mergeCell ref="D189:E189"/>
    <mergeCell ref="D190:E190"/>
    <mergeCell ref="D184:E184"/>
    <mergeCell ref="D185:E185"/>
    <mergeCell ref="D186:E186"/>
    <mergeCell ref="D187:E187"/>
    <mergeCell ref="D188:E188"/>
    <mergeCell ref="A175:B175"/>
    <mergeCell ref="A177:E177"/>
    <mergeCell ref="D178:E178"/>
    <mergeCell ref="D179:E179"/>
    <mergeCell ref="D180:E180"/>
    <mergeCell ref="C88:E88"/>
    <mergeCell ref="A90:E90"/>
    <mergeCell ref="A133:E133"/>
    <mergeCell ref="A160:E160"/>
    <mergeCell ref="A174:B174"/>
    <mergeCell ref="A1:E1"/>
    <mergeCell ref="A2:E2"/>
    <mergeCell ref="A7:E7"/>
    <mergeCell ref="C72:E72"/>
    <mergeCell ref="A74:E74"/>
  </mergeCells>
  <phoneticPr fontId="46" type="noConversion"/>
  <conditionalFormatting sqref="E179">
    <cfRule type="duplicateValues" dxfId="302" priority="73"/>
  </conditionalFormatting>
  <conditionalFormatting sqref="E179">
    <cfRule type="duplicateValues" dxfId="301" priority="74"/>
  </conditionalFormatting>
  <conditionalFormatting sqref="E179">
    <cfRule type="duplicateValues" dxfId="300" priority="72"/>
  </conditionalFormatting>
  <conditionalFormatting sqref="E180">
    <cfRule type="duplicateValues" dxfId="299" priority="71"/>
  </conditionalFormatting>
  <conditionalFormatting sqref="E180">
    <cfRule type="duplicateValues" dxfId="298" priority="70"/>
  </conditionalFormatting>
  <conditionalFormatting sqref="E180">
    <cfRule type="duplicateValues" dxfId="297" priority="69"/>
  </conditionalFormatting>
  <conditionalFormatting sqref="E135">
    <cfRule type="duplicateValues" dxfId="296" priority="75"/>
  </conditionalFormatting>
  <conditionalFormatting sqref="E198:E1048576">
    <cfRule type="duplicateValues" dxfId="295" priority="76"/>
  </conditionalFormatting>
  <conditionalFormatting sqref="E197 E1:E7 E131:E133 E172:E178 E72:E74 E158:E164 E76:E90">
    <cfRule type="duplicateValues" dxfId="294" priority="77"/>
  </conditionalFormatting>
  <conditionalFormatting sqref="E197 E131:E133 E1:E7 E172:E178 E72:E74 E158:E164 E76:E90">
    <cfRule type="duplicateValues" dxfId="293" priority="78"/>
  </conditionalFormatting>
  <conditionalFormatting sqref="E197:E1048576 E131:E133 E1:E7 E92 E135:E136 E158:E164 E172:E178 E9:E74 E76:E90">
    <cfRule type="duplicateValues" dxfId="292" priority="79"/>
  </conditionalFormatting>
  <conditionalFormatting sqref="B198:B1048576">
    <cfRule type="duplicateValues" dxfId="291" priority="80"/>
  </conditionalFormatting>
  <conditionalFormatting sqref="E181">
    <cfRule type="duplicateValues" dxfId="290" priority="66"/>
  </conditionalFormatting>
  <conditionalFormatting sqref="E181">
    <cfRule type="duplicateValues" dxfId="289" priority="67"/>
  </conditionalFormatting>
  <conditionalFormatting sqref="E181">
    <cfRule type="duplicateValues" dxfId="288" priority="65"/>
  </conditionalFormatting>
  <conditionalFormatting sqref="E181">
    <cfRule type="duplicateValues" dxfId="287" priority="68"/>
  </conditionalFormatting>
  <conditionalFormatting sqref="E197:E1048576 E131:E133 E1:E7 E92 E135:E136 E158:E164 E172:E180 E9:E74 E76:E90">
    <cfRule type="duplicateValues" dxfId="286" priority="81"/>
  </conditionalFormatting>
  <conditionalFormatting sqref="B197:B1048576 B131:B133 B158:B180 B1:B75 B77:B91">
    <cfRule type="duplicateValues" dxfId="285" priority="82"/>
    <cfRule type="duplicateValues" dxfId="284" priority="83"/>
  </conditionalFormatting>
  <conditionalFormatting sqref="B197:B1048576 B158:B160 B131:B133 B1:B7 B162:B180 B9:B74 B77:B90">
    <cfRule type="duplicateValues" dxfId="283" priority="84"/>
    <cfRule type="duplicateValues" dxfId="282" priority="85"/>
    <cfRule type="duplicateValues" dxfId="281" priority="86"/>
  </conditionalFormatting>
  <conditionalFormatting sqref="B197:B1048576 B131:B133 B158:B160 B1:B7 B162:B180 B9:B74 B77:B90">
    <cfRule type="duplicateValues" dxfId="280" priority="87"/>
    <cfRule type="duplicateValues" dxfId="279" priority="88"/>
  </conditionalFormatting>
  <conditionalFormatting sqref="B197:B1048576 B131:B133 B158:B160 B1:B7 B162:B180 B9:B74 B77:B90">
    <cfRule type="duplicateValues" dxfId="278" priority="89"/>
  </conditionalFormatting>
  <conditionalFormatting sqref="B197:B1048576 B158:B160 B131:B133 B1:B7 B162:B180 B9:B74 B77:B90">
    <cfRule type="duplicateValues" dxfId="277" priority="90"/>
  </conditionalFormatting>
  <conditionalFormatting sqref="B197:B1048576 B131:B133 B158:B180 B1:B75 B77:B91">
    <cfRule type="duplicateValues" dxfId="276" priority="91"/>
  </conditionalFormatting>
  <conditionalFormatting sqref="E196">
    <cfRule type="duplicateValues" dxfId="275" priority="64"/>
  </conditionalFormatting>
  <conditionalFormatting sqref="E196:E1048576 E1:E181">
    <cfRule type="duplicateValues" dxfId="274" priority="63"/>
  </conditionalFormatting>
  <conditionalFormatting sqref="B77:B1048576 B1:B75">
    <cfRule type="duplicateValues" dxfId="273" priority="59"/>
    <cfRule type="duplicateValues" dxfId="272" priority="60"/>
    <cfRule type="duplicateValues" dxfId="271" priority="61"/>
    <cfRule type="duplicateValues" dxfId="270" priority="62"/>
  </conditionalFormatting>
  <conditionalFormatting sqref="B101">
    <cfRule type="duplicateValues" dxfId="269" priority="92"/>
    <cfRule type="duplicateValues" dxfId="268" priority="93"/>
    <cfRule type="duplicateValues" dxfId="267" priority="94"/>
    <cfRule type="duplicateValues" dxfId="266" priority="95"/>
  </conditionalFormatting>
  <conditionalFormatting sqref="B101">
    <cfRule type="duplicateValues" dxfId="265" priority="96"/>
  </conditionalFormatting>
  <conditionalFormatting sqref="E77">
    <cfRule type="duplicateValues" dxfId="264" priority="57"/>
  </conditionalFormatting>
  <conditionalFormatting sqref="E77">
    <cfRule type="duplicateValues" dxfId="263" priority="58"/>
  </conditionalFormatting>
  <conditionalFormatting sqref="E20">
    <cfRule type="duplicateValues" dxfId="262" priority="56"/>
  </conditionalFormatting>
  <conditionalFormatting sqref="E79">
    <cfRule type="duplicateValues" dxfId="261" priority="52"/>
  </conditionalFormatting>
  <conditionalFormatting sqref="E79">
    <cfRule type="duplicateValues" dxfId="260" priority="53"/>
  </conditionalFormatting>
  <conditionalFormatting sqref="E79">
    <cfRule type="duplicateValues" dxfId="259" priority="54"/>
  </conditionalFormatting>
  <conditionalFormatting sqref="E79">
    <cfRule type="duplicateValues" dxfId="258" priority="55"/>
  </conditionalFormatting>
  <conditionalFormatting sqref="E23">
    <cfRule type="duplicateValues" dxfId="257" priority="51"/>
  </conditionalFormatting>
  <conditionalFormatting sqref="E92">
    <cfRule type="duplicateValues" dxfId="256" priority="97"/>
  </conditionalFormatting>
  <conditionalFormatting sqref="E80">
    <cfRule type="duplicateValues" dxfId="255" priority="50"/>
  </conditionalFormatting>
  <conditionalFormatting sqref="E81">
    <cfRule type="duplicateValues" dxfId="254" priority="49"/>
  </conditionalFormatting>
  <conditionalFormatting sqref="E165:E171">
    <cfRule type="duplicateValues" dxfId="253" priority="98"/>
  </conditionalFormatting>
  <conditionalFormatting sqref="B92:B94">
    <cfRule type="duplicateValues" dxfId="252" priority="99"/>
    <cfRule type="duplicateValues" dxfId="251" priority="100"/>
    <cfRule type="duplicateValues" dxfId="250" priority="101"/>
    <cfRule type="duplicateValues" dxfId="249" priority="102"/>
  </conditionalFormatting>
  <conditionalFormatting sqref="B92:B94">
    <cfRule type="duplicateValues" dxfId="248" priority="103"/>
  </conditionalFormatting>
  <conditionalFormatting sqref="B95:B100">
    <cfRule type="duplicateValues" dxfId="247" priority="104"/>
    <cfRule type="duplicateValues" dxfId="246" priority="105"/>
    <cfRule type="duplicateValues" dxfId="245" priority="106"/>
    <cfRule type="duplicateValues" dxfId="244" priority="107"/>
  </conditionalFormatting>
  <conditionalFormatting sqref="B95:B100">
    <cfRule type="duplicateValues" dxfId="243" priority="108"/>
  </conditionalFormatting>
  <conditionalFormatting sqref="B102">
    <cfRule type="duplicateValues" dxfId="242" priority="109"/>
    <cfRule type="duplicateValues" dxfId="241" priority="110"/>
    <cfRule type="duplicateValues" dxfId="240" priority="111"/>
    <cfRule type="duplicateValues" dxfId="239" priority="112"/>
  </conditionalFormatting>
  <conditionalFormatting sqref="B102">
    <cfRule type="duplicateValues" dxfId="238" priority="113"/>
  </conditionalFormatting>
  <conditionalFormatting sqref="E56:E62">
    <cfRule type="duplicateValues" dxfId="237" priority="48"/>
  </conditionalFormatting>
  <conditionalFormatting sqref="E135:E136 E9:E71">
    <cfRule type="duplicateValues" dxfId="236" priority="114"/>
  </conditionalFormatting>
  <conditionalFormatting sqref="B141:B157">
    <cfRule type="duplicateValues" dxfId="235" priority="115"/>
    <cfRule type="duplicateValues" dxfId="234" priority="116"/>
  </conditionalFormatting>
  <conditionalFormatting sqref="B141:B157">
    <cfRule type="duplicateValues" dxfId="233" priority="117"/>
    <cfRule type="duplicateValues" dxfId="232" priority="118"/>
    <cfRule type="duplicateValues" dxfId="231" priority="119"/>
  </conditionalFormatting>
  <conditionalFormatting sqref="B141:B157">
    <cfRule type="duplicateValues" dxfId="230" priority="120"/>
  </conditionalFormatting>
  <conditionalFormatting sqref="E60">
    <cfRule type="duplicateValues" dxfId="229" priority="46"/>
  </conditionalFormatting>
  <conditionalFormatting sqref="E60">
    <cfRule type="duplicateValues" dxfId="228" priority="47"/>
  </conditionalFormatting>
  <conditionalFormatting sqref="B134:B136">
    <cfRule type="duplicateValues" dxfId="227" priority="121"/>
    <cfRule type="duplicateValues" dxfId="226" priority="122"/>
  </conditionalFormatting>
  <conditionalFormatting sqref="B134:B136">
    <cfRule type="duplicateValues" dxfId="225" priority="123"/>
    <cfRule type="duplicateValues" dxfId="224" priority="124"/>
    <cfRule type="duplicateValues" dxfId="223" priority="125"/>
  </conditionalFormatting>
  <conditionalFormatting sqref="B134:B136">
    <cfRule type="duplicateValues" dxfId="222" priority="126"/>
  </conditionalFormatting>
  <conditionalFormatting sqref="B137:B157">
    <cfRule type="duplicateValues" dxfId="221" priority="127"/>
    <cfRule type="duplicateValues" dxfId="220" priority="128"/>
  </conditionalFormatting>
  <conditionalFormatting sqref="B137:B157">
    <cfRule type="duplicateValues" dxfId="219" priority="129"/>
    <cfRule type="duplicateValues" dxfId="218" priority="130"/>
    <cfRule type="duplicateValues" dxfId="217" priority="131"/>
  </conditionalFormatting>
  <conditionalFormatting sqref="B137:B157">
    <cfRule type="duplicateValues" dxfId="216" priority="132"/>
  </conditionalFormatting>
  <conditionalFormatting sqref="B182:B196">
    <cfRule type="duplicateValues" dxfId="215" priority="133"/>
    <cfRule type="duplicateValues" dxfId="214" priority="134"/>
  </conditionalFormatting>
  <conditionalFormatting sqref="B182:B196">
    <cfRule type="duplicateValues" dxfId="213" priority="135"/>
    <cfRule type="duplicateValues" dxfId="212" priority="136"/>
    <cfRule type="duplicateValues" dxfId="211" priority="137"/>
  </conditionalFormatting>
  <conditionalFormatting sqref="B182:B196">
    <cfRule type="duplicateValues" dxfId="210" priority="138"/>
  </conditionalFormatting>
  <conditionalFormatting sqref="B181:B196">
    <cfRule type="duplicateValues" dxfId="209" priority="139"/>
    <cfRule type="duplicateValues" dxfId="208" priority="140"/>
  </conditionalFormatting>
  <conditionalFormatting sqref="B181:B196">
    <cfRule type="duplicateValues" dxfId="207" priority="141"/>
    <cfRule type="duplicateValues" dxfId="206" priority="142"/>
    <cfRule type="duplicateValues" dxfId="205" priority="143"/>
  </conditionalFormatting>
  <conditionalFormatting sqref="B181:B196">
    <cfRule type="duplicateValues" dxfId="204" priority="144"/>
  </conditionalFormatting>
  <conditionalFormatting sqref="E182">
    <cfRule type="duplicateValues" dxfId="203" priority="44"/>
  </conditionalFormatting>
  <conditionalFormatting sqref="E182">
    <cfRule type="duplicateValues" dxfId="202" priority="43"/>
  </conditionalFormatting>
  <conditionalFormatting sqref="E182">
    <cfRule type="duplicateValues" dxfId="201" priority="42"/>
  </conditionalFormatting>
  <conditionalFormatting sqref="E182">
    <cfRule type="duplicateValues" dxfId="200" priority="45"/>
  </conditionalFormatting>
  <conditionalFormatting sqref="E182">
    <cfRule type="duplicateValues" dxfId="199" priority="41"/>
  </conditionalFormatting>
  <conditionalFormatting sqref="E183">
    <cfRule type="duplicateValues" dxfId="198" priority="39"/>
  </conditionalFormatting>
  <conditionalFormatting sqref="E183">
    <cfRule type="duplicateValues" dxfId="197" priority="38"/>
  </conditionalFormatting>
  <conditionalFormatting sqref="E183">
    <cfRule type="duplicateValues" dxfId="196" priority="37"/>
  </conditionalFormatting>
  <conditionalFormatting sqref="E183">
    <cfRule type="duplicateValues" dxfId="195" priority="40"/>
  </conditionalFormatting>
  <conditionalFormatting sqref="E183">
    <cfRule type="duplicateValues" dxfId="194" priority="36"/>
  </conditionalFormatting>
  <conditionalFormatting sqref="E184">
    <cfRule type="duplicateValues" dxfId="193" priority="34"/>
  </conditionalFormatting>
  <conditionalFormatting sqref="E184">
    <cfRule type="duplicateValues" dxfId="192" priority="33"/>
  </conditionalFormatting>
  <conditionalFormatting sqref="E184">
    <cfRule type="duplicateValues" dxfId="191" priority="32"/>
  </conditionalFormatting>
  <conditionalFormatting sqref="E184">
    <cfRule type="duplicateValues" dxfId="190" priority="35"/>
  </conditionalFormatting>
  <conditionalFormatting sqref="E184">
    <cfRule type="duplicateValues" dxfId="189" priority="31"/>
  </conditionalFormatting>
  <conditionalFormatting sqref="E185">
    <cfRule type="duplicateValues" dxfId="188" priority="29"/>
  </conditionalFormatting>
  <conditionalFormatting sqref="E185">
    <cfRule type="duplicateValues" dxfId="187" priority="28"/>
  </conditionalFormatting>
  <conditionalFormatting sqref="E185">
    <cfRule type="duplicateValues" dxfId="186" priority="27"/>
  </conditionalFormatting>
  <conditionalFormatting sqref="E185">
    <cfRule type="duplicateValues" dxfId="185" priority="30"/>
  </conditionalFormatting>
  <conditionalFormatting sqref="E185">
    <cfRule type="duplicateValues" dxfId="184" priority="26"/>
  </conditionalFormatting>
  <conditionalFormatting sqref="E186">
    <cfRule type="duplicateValues" dxfId="183" priority="24"/>
  </conditionalFormatting>
  <conditionalFormatting sqref="E186">
    <cfRule type="duplicateValues" dxfId="182" priority="23"/>
  </conditionalFormatting>
  <conditionalFormatting sqref="E186">
    <cfRule type="duplicateValues" dxfId="181" priority="22"/>
  </conditionalFormatting>
  <conditionalFormatting sqref="E186">
    <cfRule type="duplicateValues" dxfId="180" priority="25"/>
  </conditionalFormatting>
  <conditionalFormatting sqref="E186">
    <cfRule type="duplicateValues" dxfId="179" priority="21"/>
  </conditionalFormatting>
  <conditionalFormatting sqref="E187 E191:E195">
    <cfRule type="duplicateValues" dxfId="178" priority="19"/>
  </conditionalFormatting>
  <conditionalFormatting sqref="E187 E191:E195">
    <cfRule type="duplicateValues" dxfId="177" priority="18"/>
  </conditionalFormatting>
  <conditionalFormatting sqref="E187 E191:E195">
    <cfRule type="duplicateValues" dxfId="176" priority="17"/>
  </conditionalFormatting>
  <conditionalFormatting sqref="E187 E191:E195">
    <cfRule type="duplicateValues" dxfId="175" priority="20"/>
  </conditionalFormatting>
  <conditionalFormatting sqref="E187 E191:E195">
    <cfRule type="duplicateValues" dxfId="174" priority="16"/>
  </conditionalFormatting>
  <conditionalFormatting sqref="B103:B130">
    <cfRule type="duplicateValues" dxfId="173" priority="145"/>
    <cfRule type="duplicateValues" dxfId="172" priority="146"/>
  </conditionalFormatting>
  <conditionalFormatting sqref="B103:B130">
    <cfRule type="duplicateValues" dxfId="171" priority="147"/>
  </conditionalFormatting>
  <conditionalFormatting sqref="B103:B130">
    <cfRule type="duplicateValues" dxfId="170" priority="148"/>
    <cfRule type="duplicateValues" dxfId="169" priority="149"/>
    <cfRule type="duplicateValues" dxfId="168" priority="150"/>
  </conditionalFormatting>
  <conditionalFormatting sqref="E188">
    <cfRule type="duplicateValues" dxfId="167" priority="14"/>
  </conditionalFormatting>
  <conditionalFormatting sqref="E188">
    <cfRule type="duplicateValues" dxfId="166" priority="13"/>
  </conditionalFormatting>
  <conditionalFormatting sqref="E188">
    <cfRule type="duplicateValues" dxfId="165" priority="12"/>
  </conditionalFormatting>
  <conditionalFormatting sqref="E188">
    <cfRule type="duplicateValues" dxfId="164" priority="15"/>
  </conditionalFormatting>
  <conditionalFormatting sqref="E188">
    <cfRule type="duplicateValues" dxfId="163" priority="11"/>
  </conditionalFormatting>
  <conditionalFormatting sqref="E189">
    <cfRule type="duplicateValues" dxfId="162" priority="9"/>
  </conditionalFormatting>
  <conditionalFormatting sqref="E189">
    <cfRule type="duplicateValues" dxfId="161" priority="8"/>
  </conditionalFormatting>
  <conditionalFormatting sqref="E189">
    <cfRule type="duplicateValues" dxfId="160" priority="7"/>
  </conditionalFormatting>
  <conditionalFormatting sqref="E189">
    <cfRule type="duplicateValues" dxfId="159" priority="10"/>
  </conditionalFormatting>
  <conditionalFormatting sqref="E189">
    <cfRule type="duplicateValues" dxfId="158" priority="6"/>
  </conditionalFormatting>
  <conditionalFormatting sqref="E190">
    <cfRule type="duplicateValues" dxfId="157" priority="3"/>
  </conditionalFormatting>
  <conditionalFormatting sqref="E190">
    <cfRule type="duplicateValues" dxfId="156" priority="4"/>
  </conditionalFormatting>
  <conditionalFormatting sqref="E190">
    <cfRule type="duplicateValues" dxfId="155" priority="2"/>
  </conditionalFormatting>
  <conditionalFormatting sqref="E190">
    <cfRule type="duplicateValues" dxfId="154" priority="5"/>
  </conditionalFormatting>
  <conditionalFormatting sqref="E190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2021-04-01T11:10:09Z</dcterms:modified>
</cp:coreProperties>
</file>