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REPORTE!$A$4:$Q$170</definedName>
    <definedName name="_xlnm._FilterDatabase" localSheetId="1" hidden="1">'Sin Efectivo'!$A$100:$E$104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69" i="16" l="1"/>
  <c r="B81" i="16"/>
  <c r="B129" i="16"/>
  <c r="B116" i="16"/>
  <c r="B105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75" i="16"/>
  <c r="C75" i="16"/>
  <c r="A76" i="16"/>
  <c r="C76" i="16"/>
  <c r="A77" i="16"/>
  <c r="C77" i="16"/>
  <c r="A78" i="16"/>
  <c r="C78" i="16"/>
  <c r="F5" i="1" l="1"/>
  <c r="G5" i="1"/>
  <c r="H5" i="1"/>
  <c r="I5" i="1"/>
  <c r="J5" i="1"/>
  <c r="K5" i="1"/>
  <c r="F35" i="1"/>
  <c r="G35" i="1"/>
  <c r="H35" i="1"/>
  <c r="I35" i="1"/>
  <c r="J35" i="1"/>
  <c r="K35" i="1"/>
  <c r="F34" i="1"/>
  <c r="G34" i="1"/>
  <c r="H34" i="1"/>
  <c r="I34" i="1"/>
  <c r="J34" i="1"/>
  <c r="K34" i="1"/>
  <c r="A5" i="1"/>
  <c r="A35" i="1"/>
  <c r="A34" i="1"/>
  <c r="A145" i="1"/>
  <c r="A136" i="1"/>
  <c r="A169" i="1"/>
  <c r="A168" i="1"/>
  <c r="A135" i="1"/>
  <c r="A134" i="1"/>
  <c r="A133" i="1"/>
  <c r="A132" i="1"/>
  <c r="A131" i="1"/>
  <c r="A151" i="1"/>
  <c r="A130" i="1"/>
  <c r="A144" i="1"/>
  <c r="A164" i="1"/>
  <c r="A143" i="1"/>
  <c r="A138" i="1"/>
  <c r="A142" i="1"/>
  <c r="A163" i="1"/>
  <c r="A162" i="1"/>
  <c r="F145" i="1"/>
  <c r="G145" i="1"/>
  <c r="H145" i="1"/>
  <c r="I145" i="1"/>
  <c r="J145" i="1"/>
  <c r="K145" i="1"/>
  <c r="F136" i="1"/>
  <c r="G136" i="1"/>
  <c r="H136" i="1"/>
  <c r="I136" i="1"/>
  <c r="J136" i="1"/>
  <c r="K136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51" i="1"/>
  <c r="G151" i="1"/>
  <c r="H151" i="1"/>
  <c r="I151" i="1"/>
  <c r="J151" i="1"/>
  <c r="K151" i="1"/>
  <c r="F130" i="1"/>
  <c r="G130" i="1"/>
  <c r="H130" i="1"/>
  <c r="I130" i="1"/>
  <c r="J130" i="1"/>
  <c r="K130" i="1"/>
  <c r="F144" i="1"/>
  <c r="G144" i="1"/>
  <c r="H144" i="1"/>
  <c r="I144" i="1"/>
  <c r="J144" i="1"/>
  <c r="K144" i="1"/>
  <c r="F164" i="1"/>
  <c r="G164" i="1"/>
  <c r="H164" i="1"/>
  <c r="I164" i="1"/>
  <c r="J164" i="1"/>
  <c r="K164" i="1"/>
  <c r="F143" i="1"/>
  <c r="G143" i="1"/>
  <c r="H143" i="1"/>
  <c r="I143" i="1"/>
  <c r="J143" i="1"/>
  <c r="K143" i="1"/>
  <c r="F138" i="1"/>
  <c r="G138" i="1"/>
  <c r="H138" i="1"/>
  <c r="I138" i="1"/>
  <c r="J138" i="1"/>
  <c r="K138" i="1"/>
  <c r="F142" i="1"/>
  <c r="G142" i="1"/>
  <c r="H142" i="1"/>
  <c r="I142" i="1"/>
  <c r="J142" i="1"/>
  <c r="K142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38" i="1"/>
  <c r="G38" i="1"/>
  <c r="H38" i="1"/>
  <c r="I38" i="1"/>
  <c r="J38" i="1"/>
  <c r="K38" i="1"/>
  <c r="F139" i="1"/>
  <c r="G139" i="1"/>
  <c r="H139" i="1"/>
  <c r="I139" i="1"/>
  <c r="J139" i="1"/>
  <c r="K139" i="1"/>
  <c r="F103" i="1"/>
  <c r="G103" i="1"/>
  <c r="H103" i="1"/>
  <c r="I103" i="1"/>
  <c r="J103" i="1"/>
  <c r="K103" i="1"/>
  <c r="F160" i="1"/>
  <c r="G160" i="1"/>
  <c r="H160" i="1"/>
  <c r="I160" i="1"/>
  <c r="J160" i="1"/>
  <c r="K160" i="1"/>
  <c r="F102" i="1"/>
  <c r="G102" i="1"/>
  <c r="H102" i="1"/>
  <c r="I102" i="1"/>
  <c r="J102" i="1"/>
  <c r="K102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56" i="1"/>
  <c r="G156" i="1"/>
  <c r="H156" i="1"/>
  <c r="I156" i="1"/>
  <c r="J156" i="1"/>
  <c r="K156" i="1"/>
  <c r="F99" i="1"/>
  <c r="G99" i="1"/>
  <c r="H99" i="1"/>
  <c r="I99" i="1"/>
  <c r="J99" i="1"/>
  <c r="K99" i="1"/>
  <c r="A161" i="1"/>
  <c r="A167" i="1"/>
  <c r="A166" i="1"/>
  <c r="A38" i="1"/>
  <c r="A139" i="1"/>
  <c r="A103" i="1"/>
  <c r="A160" i="1"/>
  <c r="A102" i="1"/>
  <c r="A159" i="1"/>
  <c r="A158" i="1"/>
  <c r="A157" i="1"/>
  <c r="A101" i="1"/>
  <c r="A100" i="1"/>
  <c r="A156" i="1"/>
  <c r="A99" i="1"/>
  <c r="B153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45" i="16"/>
  <c r="C45" i="16"/>
  <c r="A46" i="16"/>
  <c r="C46" i="16"/>
  <c r="A47" i="16"/>
  <c r="C47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142" i="16"/>
  <c r="C142" i="16"/>
  <c r="A143" i="16"/>
  <c r="C143" i="16"/>
  <c r="A144" i="16"/>
  <c r="C144" i="16"/>
  <c r="A145" i="16"/>
  <c r="C145" i="16"/>
  <c r="A146" i="16"/>
  <c r="C146" i="16"/>
  <c r="A147" i="16"/>
  <c r="C147" i="16"/>
  <c r="A8" i="1"/>
  <c r="A9" i="1"/>
  <c r="A7" i="1"/>
  <c r="A6" i="1"/>
  <c r="F8" i="1"/>
  <c r="G8" i="1"/>
  <c r="H8" i="1"/>
  <c r="I8" i="1"/>
  <c r="J8" i="1"/>
  <c r="K8" i="1"/>
  <c r="F9" i="1"/>
  <c r="G9" i="1"/>
  <c r="H9" i="1"/>
  <c r="I9" i="1"/>
  <c r="J9" i="1"/>
  <c r="K9" i="1"/>
  <c r="F7" i="1"/>
  <c r="G7" i="1"/>
  <c r="H7" i="1"/>
  <c r="I7" i="1"/>
  <c r="J7" i="1"/>
  <c r="K7" i="1"/>
  <c r="F6" i="1"/>
  <c r="G6" i="1"/>
  <c r="H6" i="1"/>
  <c r="I6" i="1"/>
  <c r="J6" i="1"/>
  <c r="K6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56" i="1"/>
  <c r="G56" i="1"/>
  <c r="H56" i="1"/>
  <c r="I56" i="1"/>
  <c r="J56" i="1"/>
  <c r="K56" i="1"/>
  <c r="F129" i="1"/>
  <c r="G129" i="1"/>
  <c r="H129" i="1"/>
  <c r="I129" i="1"/>
  <c r="J129" i="1"/>
  <c r="K129" i="1"/>
  <c r="F55" i="1"/>
  <c r="G55" i="1"/>
  <c r="H55" i="1"/>
  <c r="I55" i="1"/>
  <c r="J55" i="1"/>
  <c r="K55" i="1"/>
  <c r="F155" i="1"/>
  <c r="G155" i="1"/>
  <c r="H155" i="1"/>
  <c r="I155" i="1"/>
  <c r="J155" i="1"/>
  <c r="K155" i="1"/>
  <c r="F54" i="1"/>
  <c r="G54" i="1"/>
  <c r="H54" i="1"/>
  <c r="I54" i="1"/>
  <c r="J54" i="1"/>
  <c r="K54" i="1"/>
  <c r="F95" i="1"/>
  <c r="G95" i="1"/>
  <c r="H95" i="1"/>
  <c r="I95" i="1"/>
  <c r="J95" i="1"/>
  <c r="K95" i="1"/>
  <c r="F44" i="1"/>
  <c r="G44" i="1"/>
  <c r="H44" i="1"/>
  <c r="I44" i="1"/>
  <c r="J44" i="1"/>
  <c r="K44" i="1"/>
  <c r="F33" i="1"/>
  <c r="G33" i="1"/>
  <c r="H33" i="1"/>
  <c r="I33" i="1"/>
  <c r="J33" i="1"/>
  <c r="K33" i="1"/>
  <c r="F94" i="1"/>
  <c r="G94" i="1"/>
  <c r="H94" i="1"/>
  <c r="I94" i="1"/>
  <c r="J94" i="1"/>
  <c r="K94" i="1"/>
  <c r="F93" i="1"/>
  <c r="G93" i="1"/>
  <c r="H93" i="1"/>
  <c r="I93" i="1"/>
  <c r="J93" i="1"/>
  <c r="K93" i="1"/>
  <c r="F170" i="1"/>
  <c r="G170" i="1"/>
  <c r="H170" i="1"/>
  <c r="I170" i="1"/>
  <c r="J170" i="1"/>
  <c r="K170" i="1"/>
  <c r="F53" i="1"/>
  <c r="G53" i="1"/>
  <c r="H53" i="1"/>
  <c r="I53" i="1"/>
  <c r="J53" i="1"/>
  <c r="K53" i="1"/>
  <c r="F92" i="1"/>
  <c r="G92" i="1"/>
  <c r="H92" i="1"/>
  <c r="I92" i="1"/>
  <c r="J92" i="1"/>
  <c r="K92" i="1"/>
  <c r="A98" i="1"/>
  <c r="A97" i="1"/>
  <c r="A96" i="1"/>
  <c r="A56" i="1"/>
  <c r="A129" i="1"/>
  <c r="A55" i="1"/>
  <c r="A155" i="1"/>
  <c r="A54" i="1"/>
  <c r="A95" i="1"/>
  <c r="A44" i="1"/>
  <c r="A33" i="1"/>
  <c r="A94" i="1"/>
  <c r="A93" i="1"/>
  <c r="A170" i="1"/>
  <c r="A53" i="1"/>
  <c r="A92" i="1"/>
  <c r="F116" i="1"/>
  <c r="G116" i="1"/>
  <c r="H116" i="1"/>
  <c r="I116" i="1"/>
  <c r="J116" i="1"/>
  <c r="K116" i="1"/>
  <c r="A116" i="1"/>
  <c r="F15" i="1"/>
  <c r="G15" i="1"/>
  <c r="H15" i="1"/>
  <c r="I15" i="1"/>
  <c r="J15" i="1"/>
  <c r="K15" i="1"/>
  <c r="A15" i="1"/>
  <c r="A100" i="16"/>
  <c r="C100" i="16"/>
  <c r="A101" i="16"/>
  <c r="C101" i="16"/>
  <c r="A102" i="16"/>
  <c r="C102" i="16"/>
  <c r="F128" i="1"/>
  <c r="G128" i="1"/>
  <c r="H128" i="1"/>
  <c r="I128" i="1"/>
  <c r="J128" i="1"/>
  <c r="K128" i="1"/>
  <c r="F127" i="1"/>
  <c r="G127" i="1"/>
  <c r="H127" i="1"/>
  <c r="I127" i="1"/>
  <c r="J127" i="1"/>
  <c r="K127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128" i="1"/>
  <c r="A127" i="1"/>
  <c r="A91" i="1"/>
  <c r="A90" i="1"/>
  <c r="A89" i="1"/>
  <c r="A88" i="1"/>
  <c r="A87" i="1"/>
  <c r="A86" i="1"/>
  <c r="A85" i="1"/>
  <c r="A84" i="1"/>
  <c r="K60" i="1" l="1"/>
  <c r="A126" i="1"/>
  <c r="F126" i="1"/>
  <c r="G126" i="1"/>
  <c r="H126" i="1"/>
  <c r="I126" i="1"/>
  <c r="J126" i="1"/>
  <c r="K126" i="1"/>
  <c r="A52" i="1"/>
  <c r="F52" i="1"/>
  <c r="G52" i="1"/>
  <c r="H52" i="1"/>
  <c r="I52" i="1"/>
  <c r="J52" i="1"/>
  <c r="K52" i="1"/>
  <c r="F83" i="1" l="1"/>
  <c r="G83" i="1"/>
  <c r="H83" i="1"/>
  <c r="I83" i="1"/>
  <c r="J83" i="1"/>
  <c r="K83" i="1"/>
  <c r="F43" i="1"/>
  <c r="G43" i="1"/>
  <c r="H43" i="1"/>
  <c r="I43" i="1"/>
  <c r="J43" i="1"/>
  <c r="K43" i="1"/>
  <c r="F125" i="1"/>
  <c r="G125" i="1"/>
  <c r="H125" i="1"/>
  <c r="I125" i="1"/>
  <c r="J125" i="1"/>
  <c r="K125" i="1"/>
  <c r="F32" i="1"/>
  <c r="G32" i="1"/>
  <c r="H32" i="1"/>
  <c r="I32" i="1"/>
  <c r="J32" i="1"/>
  <c r="K32" i="1"/>
  <c r="F124" i="1"/>
  <c r="G124" i="1"/>
  <c r="H124" i="1"/>
  <c r="I124" i="1"/>
  <c r="J124" i="1"/>
  <c r="K124" i="1"/>
  <c r="F31" i="1"/>
  <c r="G31" i="1"/>
  <c r="H31" i="1"/>
  <c r="I31" i="1"/>
  <c r="J31" i="1"/>
  <c r="K31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121" i="1"/>
  <c r="G121" i="1"/>
  <c r="H121" i="1"/>
  <c r="I121" i="1"/>
  <c r="J121" i="1"/>
  <c r="K121" i="1"/>
  <c r="A83" i="1"/>
  <c r="A43" i="1"/>
  <c r="A125" i="1"/>
  <c r="A32" i="1"/>
  <c r="A124" i="1"/>
  <c r="A31" i="1"/>
  <c r="A123" i="1"/>
  <c r="A122" i="1"/>
  <c r="A30" i="1"/>
  <c r="A29" i="1"/>
  <c r="A28" i="1"/>
  <c r="A121" i="1"/>
  <c r="A50" i="1" l="1"/>
  <c r="A51" i="1"/>
  <c r="A80" i="1"/>
  <c r="A81" i="1"/>
  <c r="A82" i="1"/>
  <c r="A115" i="1"/>
  <c r="A120" i="1"/>
  <c r="A141" i="1"/>
  <c r="F50" i="1"/>
  <c r="G50" i="1"/>
  <c r="H50" i="1"/>
  <c r="I50" i="1"/>
  <c r="J50" i="1"/>
  <c r="K50" i="1"/>
  <c r="F51" i="1"/>
  <c r="G51" i="1"/>
  <c r="H51" i="1"/>
  <c r="I51" i="1"/>
  <c r="J51" i="1"/>
  <c r="K51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115" i="1"/>
  <c r="G115" i="1"/>
  <c r="H115" i="1"/>
  <c r="I115" i="1"/>
  <c r="J115" i="1"/>
  <c r="K115" i="1"/>
  <c r="F120" i="1"/>
  <c r="G120" i="1"/>
  <c r="H120" i="1"/>
  <c r="I120" i="1"/>
  <c r="J120" i="1"/>
  <c r="K120" i="1"/>
  <c r="F141" i="1"/>
  <c r="G141" i="1"/>
  <c r="H141" i="1"/>
  <c r="I141" i="1"/>
  <c r="J141" i="1"/>
  <c r="K141" i="1"/>
  <c r="A21" i="1"/>
  <c r="A106" i="1"/>
  <c r="A154" i="1"/>
  <c r="A68" i="1"/>
  <c r="A69" i="1"/>
  <c r="A47" i="1"/>
  <c r="A70" i="1"/>
  <c r="A71" i="1"/>
  <c r="A107" i="1"/>
  <c r="A48" i="1"/>
  <c r="A72" i="1"/>
  <c r="A22" i="1"/>
  <c r="A118" i="1"/>
  <c r="A23" i="1"/>
  <c r="A24" i="1"/>
  <c r="A73" i="1"/>
  <c r="A108" i="1"/>
  <c r="A25" i="1"/>
  <c r="A74" i="1"/>
  <c r="A149" i="1"/>
  <c r="A75" i="1"/>
  <c r="A49" i="1"/>
  <c r="A109" i="1"/>
  <c r="A76" i="1"/>
  <c r="A37" i="1"/>
  <c r="A41" i="1"/>
  <c r="A42" i="1"/>
  <c r="A39" i="1"/>
  <c r="A140" i="1"/>
  <c r="A146" i="1"/>
  <c r="A77" i="1"/>
  <c r="A78" i="1"/>
  <c r="A79" i="1"/>
  <c r="A150" i="1"/>
  <c r="A110" i="1"/>
  <c r="A111" i="1"/>
  <c r="A112" i="1"/>
  <c r="A113" i="1"/>
  <c r="A114" i="1"/>
  <c r="A119" i="1"/>
  <c r="A26" i="1"/>
  <c r="A27" i="1"/>
  <c r="F21" i="1"/>
  <c r="G21" i="1"/>
  <c r="H21" i="1"/>
  <c r="I21" i="1"/>
  <c r="J21" i="1"/>
  <c r="K21" i="1"/>
  <c r="F106" i="1"/>
  <c r="G106" i="1"/>
  <c r="H106" i="1"/>
  <c r="I106" i="1"/>
  <c r="J106" i="1"/>
  <c r="K106" i="1"/>
  <c r="F154" i="1"/>
  <c r="G154" i="1"/>
  <c r="H154" i="1"/>
  <c r="I154" i="1"/>
  <c r="J154" i="1"/>
  <c r="K154" i="1"/>
  <c r="F68" i="1"/>
  <c r="G68" i="1"/>
  <c r="H68" i="1"/>
  <c r="I68" i="1"/>
  <c r="J68" i="1"/>
  <c r="K68" i="1"/>
  <c r="F69" i="1"/>
  <c r="G69" i="1"/>
  <c r="H69" i="1"/>
  <c r="I69" i="1"/>
  <c r="J69" i="1"/>
  <c r="K69" i="1"/>
  <c r="F47" i="1"/>
  <c r="G47" i="1"/>
  <c r="H47" i="1"/>
  <c r="I47" i="1"/>
  <c r="J47" i="1"/>
  <c r="K47" i="1"/>
  <c r="F70" i="1"/>
  <c r="G70" i="1"/>
  <c r="H70" i="1"/>
  <c r="I70" i="1"/>
  <c r="J70" i="1"/>
  <c r="K70" i="1"/>
  <c r="F71" i="1"/>
  <c r="G71" i="1"/>
  <c r="H71" i="1"/>
  <c r="I71" i="1"/>
  <c r="J71" i="1"/>
  <c r="K71" i="1"/>
  <c r="F107" i="1"/>
  <c r="G107" i="1"/>
  <c r="H107" i="1"/>
  <c r="I107" i="1"/>
  <c r="J107" i="1"/>
  <c r="K107" i="1"/>
  <c r="F48" i="1"/>
  <c r="G48" i="1"/>
  <c r="H48" i="1"/>
  <c r="I48" i="1"/>
  <c r="J48" i="1"/>
  <c r="K48" i="1"/>
  <c r="F72" i="1"/>
  <c r="G72" i="1"/>
  <c r="H72" i="1"/>
  <c r="I72" i="1"/>
  <c r="J72" i="1"/>
  <c r="K72" i="1"/>
  <c r="F22" i="1"/>
  <c r="G22" i="1"/>
  <c r="H22" i="1"/>
  <c r="I22" i="1"/>
  <c r="J22" i="1"/>
  <c r="K22" i="1"/>
  <c r="F118" i="1"/>
  <c r="G118" i="1"/>
  <c r="H118" i="1"/>
  <c r="I118" i="1"/>
  <c r="J118" i="1"/>
  <c r="K118" i="1"/>
  <c r="F23" i="1"/>
  <c r="G23" i="1"/>
  <c r="H23" i="1"/>
  <c r="I23" i="1"/>
  <c r="J23" i="1"/>
  <c r="K23" i="1"/>
  <c r="F24" i="1"/>
  <c r="G24" i="1"/>
  <c r="H24" i="1"/>
  <c r="I24" i="1"/>
  <c r="J24" i="1"/>
  <c r="K24" i="1"/>
  <c r="F73" i="1"/>
  <c r="G73" i="1"/>
  <c r="H73" i="1"/>
  <c r="I73" i="1"/>
  <c r="J73" i="1"/>
  <c r="K73" i="1"/>
  <c r="F108" i="1"/>
  <c r="G108" i="1"/>
  <c r="H108" i="1"/>
  <c r="I108" i="1"/>
  <c r="J108" i="1"/>
  <c r="K108" i="1"/>
  <c r="F25" i="1"/>
  <c r="G25" i="1"/>
  <c r="H25" i="1"/>
  <c r="I25" i="1"/>
  <c r="J25" i="1"/>
  <c r="K25" i="1"/>
  <c r="F74" i="1"/>
  <c r="G74" i="1"/>
  <c r="H74" i="1"/>
  <c r="I74" i="1"/>
  <c r="J74" i="1"/>
  <c r="K74" i="1"/>
  <c r="F149" i="1"/>
  <c r="G149" i="1"/>
  <c r="H149" i="1"/>
  <c r="I149" i="1"/>
  <c r="J149" i="1"/>
  <c r="K149" i="1"/>
  <c r="F75" i="1"/>
  <c r="G75" i="1"/>
  <c r="H75" i="1"/>
  <c r="I75" i="1"/>
  <c r="J75" i="1"/>
  <c r="K75" i="1"/>
  <c r="F49" i="1"/>
  <c r="G49" i="1"/>
  <c r="H49" i="1"/>
  <c r="I49" i="1"/>
  <c r="J49" i="1"/>
  <c r="K49" i="1"/>
  <c r="F109" i="1"/>
  <c r="G109" i="1"/>
  <c r="H109" i="1"/>
  <c r="I109" i="1"/>
  <c r="J109" i="1"/>
  <c r="K109" i="1"/>
  <c r="F76" i="1"/>
  <c r="G76" i="1"/>
  <c r="H76" i="1"/>
  <c r="I76" i="1"/>
  <c r="J76" i="1"/>
  <c r="K76" i="1"/>
  <c r="F37" i="1"/>
  <c r="G37" i="1"/>
  <c r="H37" i="1"/>
  <c r="I37" i="1"/>
  <c r="J37" i="1"/>
  <c r="K37" i="1"/>
  <c r="F41" i="1"/>
  <c r="G41" i="1"/>
  <c r="H41" i="1"/>
  <c r="I41" i="1"/>
  <c r="J41" i="1"/>
  <c r="K41" i="1"/>
  <c r="F42" i="1"/>
  <c r="G42" i="1"/>
  <c r="H42" i="1"/>
  <c r="I42" i="1"/>
  <c r="J42" i="1"/>
  <c r="K42" i="1"/>
  <c r="F39" i="1"/>
  <c r="G39" i="1"/>
  <c r="H39" i="1"/>
  <c r="I39" i="1"/>
  <c r="J39" i="1"/>
  <c r="K39" i="1"/>
  <c r="F140" i="1"/>
  <c r="G140" i="1"/>
  <c r="H140" i="1"/>
  <c r="I140" i="1"/>
  <c r="J140" i="1"/>
  <c r="K140" i="1"/>
  <c r="F146" i="1"/>
  <c r="G146" i="1"/>
  <c r="H146" i="1"/>
  <c r="I146" i="1"/>
  <c r="J146" i="1"/>
  <c r="K14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150" i="1"/>
  <c r="G150" i="1"/>
  <c r="H150" i="1"/>
  <c r="I150" i="1"/>
  <c r="J150" i="1"/>
  <c r="K150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9" i="1"/>
  <c r="G119" i="1"/>
  <c r="H119" i="1"/>
  <c r="I119" i="1"/>
  <c r="J119" i="1"/>
  <c r="K119" i="1"/>
  <c r="F26" i="1"/>
  <c r="G26" i="1"/>
  <c r="H26" i="1"/>
  <c r="I26" i="1"/>
  <c r="J26" i="1"/>
  <c r="K26" i="1"/>
  <c r="F27" i="1"/>
  <c r="G27" i="1"/>
  <c r="H27" i="1"/>
  <c r="I27" i="1"/>
  <c r="J27" i="1"/>
  <c r="K27" i="1"/>
  <c r="A67" i="1" l="1"/>
  <c r="A153" i="1"/>
  <c r="A152" i="1"/>
  <c r="A66" i="1"/>
  <c r="A20" i="1"/>
  <c r="F67" i="1"/>
  <c r="G67" i="1"/>
  <c r="H67" i="1"/>
  <c r="I67" i="1"/>
  <c r="J67" i="1"/>
  <c r="K67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66" i="1"/>
  <c r="G66" i="1"/>
  <c r="H66" i="1"/>
  <c r="I66" i="1"/>
  <c r="J66" i="1"/>
  <c r="K66" i="1"/>
  <c r="F20" i="1"/>
  <c r="G20" i="1"/>
  <c r="H20" i="1"/>
  <c r="I20" i="1"/>
  <c r="J20" i="1"/>
  <c r="K20" i="1"/>
  <c r="C152" i="16"/>
  <c r="A152" i="16"/>
  <c r="C151" i="16"/>
  <c r="A151" i="16"/>
  <c r="C150" i="16"/>
  <c r="A150" i="16"/>
  <c r="C149" i="16"/>
  <c r="A149" i="16"/>
  <c r="C148" i="16"/>
  <c r="A148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4" i="16"/>
  <c r="A74" i="16"/>
  <c r="C73" i="16"/>
  <c r="A73" i="16"/>
  <c r="C68" i="16"/>
  <c r="A68" i="16"/>
  <c r="C67" i="16"/>
  <c r="A67" i="16"/>
  <c r="C66" i="16"/>
  <c r="A66" i="16"/>
  <c r="C10" i="16"/>
  <c r="A10" i="16"/>
  <c r="C9" i="16"/>
  <c r="A9" i="16"/>
  <c r="A132" i="16" l="1"/>
  <c r="A40" i="1"/>
  <c r="A46" i="1"/>
  <c r="A65" i="1"/>
  <c r="A64" i="1"/>
  <c r="A105" i="1"/>
  <c r="A57" i="1"/>
  <c r="A148" i="1"/>
  <c r="A18" i="1"/>
  <c r="A117" i="1"/>
  <c r="A137" i="1"/>
  <c r="A63" i="1"/>
  <c r="A147" i="1"/>
  <c r="A62" i="1"/>
  <c r="A61" i="1"/>
  <c r="A17" i="1"/>
  <c r="A104" i="1"/>
  <c r="F40" i="1"/>
  <c r="G40" i="1"/>
  <c r="H40" i="1"/>
  <c r="I40" i="1"/>
  <c r="J40" i="1"/>
  <c r="K40" i="1"/>
  <c r="F46" i="1"/>
  <c r="G46" i="1"/>
  <c r="H46" i="1"/>
  <c r="I46" i="1"/>
  <c r="J46" i="1"/>
  <c r="K46" i="1"/>
  <c r="F65" i="1"/>
  <c r="G65" i="1"/>
  <c r="H65" i="1"/>
  <c r="I65" i="1"/>
  <c r="J65" i="1"/>
  <c r="K65" i="1"/>
  <c r="F64" i="1"/>
  <c r="G64" i="1"/>
  <c r="H64" i="1"/>
  <c r="I64" i="1"/>
  <c r="J64" i="1"/>
  <c r="K64" i="1"/>
  <c r="F105" i="1"/>
  <c r="G105" i="1"/>
  <c r="H105" i="1"/>
  <c r="I105" i="1"/>
  <c r="J105" i="1"/>
  <c r="K105" i="1"/>
  <c r="F57" i="1"/>
  <c r="G57" i="1"/>
  <c r="H57" i="1"/>
  <c r="I57" i="1"/>
  <c r="J57" i="1"/>
  <c r="K57" i="1"/>
  <c r="F148" i="1"/>
  <c r="G148" i="1"/>
  <c r="H148" i="1"/>
  <c r="I148" i="1"/>
  <c r="J148" i="1"/>
  <c r="K148" i="1"/>
  <c r="F18" i="1"/>
  <c r="G18" i="1"/>
  <c r="H18" i="1"/>
  <c r="I18" i="1"/>
  <c r="J18" i="1"/>
  <c r="K18" i="1"/>
  <c r="F117" i="1"/>
  <c r="G117" i="1"/>
  <c r="H117" i="1"/>
  <c r="I117" i="1"/>
  <c r="J117" i="1"/>
  <c r="K117" i="1"/>
  <c r="F137" i="1"/>
  <c r="G137" i="1"/>
  <c r="H137" i="1"/>
  <c r="I137" i="1"/>
  <c r="J137" i="1"/>
  <c r="K137" i="1"/>
  <c r="F63" i="1"/>
  <c r="G63" i="1"/>
  <c r="H63" i="1"/>
  <c r="I63" i="1"/>
  <c r="J63" i="1"/>
  <c r="K63" i="1"/>
  <c r="F147" i="1"/>
  <c r="G147" i="1"/>
  <c r="H147" i="1"/>
  <c r="I147" i="1"/>
  <c r="J147" i="1"/>
  <c r="K147" i="1"/>
  <c r="F62" i="1"/>
  <c r="G62" i="1"/>
  <c r="H62" i="1"/>
  <c r="I62" i="1"/>
  <c r="J62" i="1"/>
  <c r="K62" i="1"/>
  <c r="F61" i="1"/>
  <c r="G61" i="1"/>
  <c r="H61" i="1"/>
  <c r="I61" i="1"/>
  <c r="J61" i="1"/>
  <c r="K61" i="1"/>
  <c r="F17" i="1"/>
  <c r="G17" i="1"/>
  <c r="H17" i="1"/>
  <c r="I17" i="1"/>
  <c r="J17" i="1"/>
  <c r="K17" i="1"/>
  <c r="F104" i="1"/>
  <c r="G104" i="1"/>
  <c r="H104" i="1"/>
  <c r="I104" i="1"/>
  <c r="J104" i="1"/>
  <c r="K104" i="1"/>
  <c r="F16" i="1"/>
  <c r="G16" i="1"/>
  <c r="H16" i="1"/>
  <c r="I16" i="1"/>
  <c r="J16" i="1"/>
  <c r="K16" i="1"/>
  <c r="F60" i="1"/>
  <c r="G60" i="1"/>
  <c r="H60" i="1"/>
  <c r="I60" i="1"/>
  <c r="J60" i="1"/>
  <c r="F165" i="1"/>
  <c r="G165" i="1"/>
  <c r="H165" i="1"/>
  <c r="I165" i="1"/>
  <c r="J165" i="1"/>
  <c r="K165" i="1"/>
  <c r="A16" i="1"/>
  <c r="A60" i="1"/>
  <c r="A165" i="1"/>
  <c r="A59" i="1" l="1"/>
  <c r="A14" i="1"/>
  <c r="A58" i="1"/>
  <c r="A13" i="1"/>
  <c r="A12" i="1"/>
  <c r="F59" i="1"/>
  <c r="G59" i="1"/>
  <c r="H59" i="1"/>
  <c r="I59" i="1"/>
  <c r="J59" i="1"/>
  <c r="K59" i="1"/>
  <c r="F14" i="1"/>
  <c r="G14" i="1"/>
  <c r="H14" i="1"/>
  <c r="I14" i="1"/>
  <c r="J14" i="1"/>
  <c r="K14" i="1"/>
  <c r="F58" i="1"/>
  <c r="G58" i="1"/>
  <c r="H58" i="1"/>
  <c r="I58" i="1"/>
  <c r="J58" i="1"/>
  <c r="K58" i="1"/>
  <c r="F13" i="1"/>
  <c r="G13" i="1"/>
  <c r="H13" i="1"/>
  <c r="I13" i="1"/>
  <c r="J13" i="1"/>
  <c r="K13" i="1"/>
  <c r="F12" i="1"/>
  <c r="G12" i="1"/>
  <c r="H12" i="1"/>
  <c r="I12" i="1"/>
  <c r="J12" i="1"/>
  <c r="K12" i="1"/>
  <c r="A36" i="1"/>
  <c r="F36" i="1"/>
  <c r="G36" i="1"/>
  <c r="H36" i="1"/>
  <c r="I36" i="1"/>
  <c r="J36" i="1"/>
  <c r="K36" i="1"/>
  <c r="A11" i="1" l="1"/>
  <c r="F11" i="1"/>
  <c r="G11" i="1"/>
  <c r="H11" i="1"/>
  <c r="I11" i="1"/>
  <c r="J11" i="1"/>
  <c r="K11" i="1"/>
  <c r="F19" i="1" l="1"/>
  <c r="G19" i="1"/>
  <c r="H19" i="1"/>
  <c r="I19" i="1"/>
  <c r="J19" i="1"/>
  <c r="K19" i="1"/>
  <c r="A19" i="1"/>
  <c r="F45" i="1" l="1"/>
  <c r="G45" i="1"/>
  <c r="H45" i="1"/>
  <c r="I45" i="1"/>
  <c r="J45" i="1"/>
  <c r="K45" i="1"/>
  <c r="A45" i="1"/>
  <c r="A10" i="1" l="1"/>
  <c r="F10" i="1"/>
  <c r="G10" i="1"/>
  <c r="H10" i="1"/>
  <c r="I10" i="1"/>
  <c r="J10" i="1"/>
  <c r="K10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<sst xmlns="http://schemas.openxmlformats.org/spreadsheetml/2006/main" count="14010" uniqueCount="2702">
  <si>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</si>
  <si>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</si>
  <si>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</si>
  <si>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</si>
  <si>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</si>
  <si>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</si>
  <si>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</si>
  <si>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</si>
  <si>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</si>
  <si>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</si>
  <si>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</si>
  <si>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</si>
  <si>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</si>
  <si>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</si>
  <si>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</si>
  <si>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</si>
  <si>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</si>
  <si>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</si>
  <si>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</si>
  <si>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</si>
  <si>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</si>
  <si>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</si>
  <si>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</si>
  <si>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</si>
  <si>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</si>
  <si>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</si>
  <si>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</si>
  <si>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</si>
  <si>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</si>
  <si>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</si>
  <si>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</si>
  <si>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</si>
  <si>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</si>
  <si>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</si>
  <si>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</si>
  <si>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</si>
  <si>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</si>
  <si>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</si>
  <si>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</si>
  <si>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</si>
  <si>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</si>
  <si>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</si>
  <si>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</si>
  <si>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</si>
  <si>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</si>
  <si>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</si>
  <si>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</si>
  <si>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</si>
  <si>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</si>
  <si>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</si>
  <si>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</si>
  <si>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</si>
  <si>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</si>
  <si>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</si>
  <si>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</si>
  <si>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</si>
  <si>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</si>
  <si>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</si>
  <si>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</si>
  <si>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</si>
  <si>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</si>
  <si>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</si>
  <si>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</si>
  <si>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</si>
  <si>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</si>
  <si>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</si>
  <si>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</si>
  <si>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</si>
  <si>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</si>
  <si>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</si>
  <si>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</si>
  <si>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</si>
  <si>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</si>
  <si>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</si>
  <si>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</si>
  <si>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</si>
  <si>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</si>
  <si>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</si>
  <si>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</si>
  <si>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</si>
  <si>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</si>
  <si>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</si>
  <si>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</si>
  <si>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</si>
  <si>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</si>
  <si>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</si>
  <si>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</si>
  <si>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</si>
  <si>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</si>
  <si>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</si>
  <si>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</si>
  <si>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</si>
  <si>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</si>
  <si>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</si>
  <si>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</si>
  <si>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</si>
  <si>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</si>
  <si>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</si>
  <si>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</si>
  <si>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</si>
  <si>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</si>
  <si>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</si>
  <si>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</si>
  <si>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</si>
  <si>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</si>
  <si>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</si>
  <si>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</si>
  <si>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</si>
  <si>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</si>
  <si>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</si>
  <si>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</si>
  <si>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</si>
  <si>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</si>
  <si>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</si>
  <si>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</si>
  <si>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</si>
  <si>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</si>
  <si>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</si>
  <si>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</si>
  <si>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</si>
  <si>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</si>
  <si>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</si>
  <si>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</si>
  <si>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</si>
  <si>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</si>
  <si>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</si>
  <si>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</si>
  <si>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</si>
  <si>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</si>
  <si>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</si>
  <si>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</si>
  <si>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</si>
  <si>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</si>
  <si>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</si>
  <si>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</si>
  <si>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</si>
  <si>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</si>
  <si>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</si>
  <si>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</si>
  <si>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</si>
  <si>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</si>
  <si>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</si>
  <si>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</si>
  <si>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</si>
  <si>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</si>
  <si>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</si>
  <si>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</si>
  <si>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</si>
  <si>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</si>
  <si>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</si>
  <si>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</si>
  <si>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</si>
  <si>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</si>
  <si>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</si>
  <si>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</si>
  <si>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</si>
  <si>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</si>
  <si>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</si>
  <si>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</si>
  <si>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</si>
  <si>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</si>
  <si>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</si>
  <si>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</si>
  <si>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</si>
  <si>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</si>
  <si>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</si>
  <si>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</si>
  <si>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</si>
  <si>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</si>
  <si>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</si>
  <si>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</si>
  <si>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</si>
  <si>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</si>
  <si>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</si>
  <si>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</si>
  <si>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</si>
  <si>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</si>
  <si>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</si>
  <si>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</si>
  <si>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</si>
  <si>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</si>
  <si>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</si>
  <si>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</si>
  <si>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</si>
  <si>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</si>
  <si>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</si>
  <si>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</si>
  <si>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</si>
  <si>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</si>
  <si>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</si>
  <si>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</si>
  <si>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</si>
  <si>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</si>
  <si>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</si>
  <si>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</si>
  <si>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</si>
  <si>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</si>
  <si>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</si>
  <si>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</si>
  <si>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</si>
  <si>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</si>
  <si>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</si>
  <si>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</si>
  <si>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</si>
  <si>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</si>
  <si>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</si>
  <si>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</si>
  <si>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</si>
  <si>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</si>
  <si>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</si>
  <si>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</si>
  <si>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</si>
  <si>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</si>
  <si>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</si>
  <si>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</si>
  <si>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</si>
  <si>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</si>
  <si>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</si>
  <si>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</si>
  <si>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</si>
  <si>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</si>
  <si>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</si>
  <si>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</si>
  <si>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</si>
  <si>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</si>
  <si>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</si>
  <si>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</si>
  <si>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</si>
  <si>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</si>
  <si>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</si>
  <si>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</si>
  <si>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</si>
  <si>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</si>
  <si>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</si>
  <si>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</si>
  <si>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</si>
  <si>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</si>
  <si>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</si>
  <si>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</si>
  <si>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</si>
  <si>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</si>
  <si>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</si>
  <si>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</si>
  <si>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</si>
  <si>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</si>
  <si>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</si>
  <si>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</si>
  <si>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</si>
  <si>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</si>
  <si>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</si>
  <si>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</si>
  <si>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</si>
  <si>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</si>
  <si>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</si>
  <si>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</si>
  <si>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</si>
  <si>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</si>
  <si>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</si>
  <si>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</si>
  <si>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</si>
  <si>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</si>
  <si>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</si>
  <si>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</si>
  <si>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</si>
  <si>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</si>
  <si>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</si>
  <si>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</si>
  <si>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</si>
  <si>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</si>
  <si>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</si>
  <si>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</si>
  <si>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</si>
  <si>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</si>
  <si>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</si>
  <si>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</si>
  <si>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</si>
  <si>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</si>
  <si>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</si>
  <si>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</si>
  <si>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</si>
  <si>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</si>
  <si>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</si>
  <si>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</si>
  <si>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</si>
  <si>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</si>
  <si>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</si>
  <si>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</si>
  <si>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</si>
  <si>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</si>
  <si>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</si>
  <si>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</si>
  <si>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</si>
  <si>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</si>
  <si>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</si>
  <si>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</si>
  <si>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</si>
  <si>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</si>
  <si>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</si>
  <si>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</si>
  <si>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</si>
  <si>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</si>
  <si>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</si>
  <si>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</si>
  <si>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</si>
  <si>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</si>
  <si>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</si>
  <si>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</si>
  <si>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</si>
  <si>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</si>
  <si>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</si>
  <si>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</si>
  <si>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</si>
  <si>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</si>
  <si>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</si>
  <si>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</si>
  <si>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</si>
  <si>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</si>
  <si>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</si>
  <si>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</si>
  <si>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</si>
  <si>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</si>
  <si>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</si>
  <si>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</si>
  <si>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</si>
  <si>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</si>
  <si>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</si>
  <si>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</si>
  <si>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</si>
  <si>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</si>
  <si>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</si>
  <si>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</si>
  <si>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</si>
  <si>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</si>
  <si>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</si>
  <si>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</si>
  <si>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</si>
  <si>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</si>
  <si>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</si>
  <si>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</si>
  <si>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</si>
  <si>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</si>
  <si>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</si>
  <si>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</si>
  <si>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</si>
  <si>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</si>
  <si>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</si>
  <si>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</si>
  <si>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</si>
  <si>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</si>
  <si>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</si>
  <si>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</si>
  <si>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</si>
  <si>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</si>
  <si>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</si>
  <si>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</si>
  <si>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</si>
  <si>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</si>
  <si>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</si>
  <si>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</si>
  <si>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</si>
  <si>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</si>
  <si>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</si>
  <si>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</si>
  <si>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</si>
  <si>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</si>
  <si>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</si>
  <si>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</si>
  <si>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</si>
  <si>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</si>
  <si>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</si>
  <si>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</si>
  <si>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</si>
  <si>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</si>
  <si>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</si>
  <si>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</si>
  <si>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</si>
  <si>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</si>
  <si>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</si>
  <si>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</si>
  <si>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</si>
  <si>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</si>
  <si>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</si>
  <si>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</si>
  <si>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</si>
  <si>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</si>
  <si>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</si>
  <si>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</si>
  <si>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</si>
  <si>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</si>
  <si>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</si>
  <si>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</si>
  <si>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</si>
  <si>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</si>
  <si>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</si>
  <si>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</si>
  <si>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</si>
  <si>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</si>
  <si>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</si>
  <si>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</si>
  <si>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</si>
  <si>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</si>
  <si>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</si>
  <si>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</si>
  <si>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</si>
  <si>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</si>
  <si>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</si>
  <si>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</si>
  <si>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</si>
  <si>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</si>
  <si>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</si>
  <si>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</si>
  <si>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</si>
  <si>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</si>
  <si>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</si>
  <si>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</si>
  <si>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</si>
  <si>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</si>
  <si>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</si>
  <si>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</si>
  <si>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</si>
  <si>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</si>
  <si>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</si>
  <si>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</si>
  <si>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</si>
  <si>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</si>
  <si>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</si>
  <si>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</si>
  <si>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</si>
  <si>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</si>
  <si>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</si>
  <si>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</si>
  <si>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</si>
  <si>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</si>
  <si>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</si>
  <si>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</si>
  <si>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</si>
  <si>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</si>
  <si>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</si>
  <si>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</si>
  <si>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</si>
  <si>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</si>
  <si>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</si>
  <si>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</si>
  <si>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</si>
  <si>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</si>
  <si>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</si>
  <si>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</si>
  <si>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</si>
  <si>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</si>
  <si>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</si>
  <si>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</si>
  <si>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</si>
  <si>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</si>
  <si>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</si>
  <si>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</si>
  <si>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</si>
  <si>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</si>
  <si>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</si>
  <si>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</si>
  <si>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</si>
  <si>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</si>
  <si>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</si>
  <si>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</si>
  <si>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</si>
  <si>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</si>
  <si>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</si>
  <si>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</si>
  <si>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</si>
  <si>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</si>
  <si>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</si>
  <si>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</si>
  <si>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</si>
  <si>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</si>
  <si>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</si>
  <si>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</si>
  <si>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</si>
  <si>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</si>
  <si>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</si>
  <si>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</si>
  <si>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</si>
  <si>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</si>
  <si>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</si>
  <si>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</si>
  <si>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</si>
  <si>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</si>
  <si>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</si>
  <si>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</si>
  <si>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</si>
  <si>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</si>
  <si>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</si>
  <si>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</si>
  <si>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</si>
  <si>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</si>
  <si>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</si>
  <si>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</si>
  <si>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</si>
  <si>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</si>
  <si>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</si>
  <si>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</si>
  <si>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</si>
  <si>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</si>
  <si>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</si>
  <si>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</si>
  <si>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</si>
  <si>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</si>
  <si>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</si>
  <si>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</si>
  <si>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</si>
  <si>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</si>
  <si>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</si>
  <si>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</si>
  <si>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</si>
  <si>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</si>
  <si>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</si>
  <si>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</si>
  <si>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</si>
  <si>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</si>
  <si>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</si>
  <si>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</si>
  <si>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</si>
  <si>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</si>
  <si>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</si>
  <si>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</si>
  <si>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</si>
  <si>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</si>
  <si>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</si>
  <si>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</si>
  <si>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</si>
  <si>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</si>
  <si>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</si>
  <si>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</si>
  <si>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</si>
  <si>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</si>
  <si>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</si>
  <si>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</si>
  <si>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</si>
  <si>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</si>
  <si>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</si>
  <si>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</si>
  <si>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</si>
  <si>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</si>
  <si>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</si>
  <si>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</si>
  <si>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</si>
  <si>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</si>
  <si>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</si>
  <si>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</si>
  <si>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</si>
  <si>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</si>
  <si>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</si>
  <si>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</si>
  <si>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</si>
  <si>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</si>
  <si>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</si>
  <si>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</si>
  <si>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</si>
  <si>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</si>
  <si>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</si>
  <si>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</si>
  <si>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</si>
  <si>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</si>
  <si>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</si>
  <si>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</si>
  <si>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</si>
  <si>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</si>
  <si>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</si>
  <si>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</si>
  <si>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</si>
  <si>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</si>
  <si>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</si>
  <si>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</si>
  <si>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</si>
  <si>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</si>
  <si>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</si>
  <si>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</si>
  <si>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</si>
  <si>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</si>
  <si>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</si>
  <si>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</si>
  <si>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</si>
  <si>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</si>
  <si>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</si>
  <si>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</si>
  <si>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</si>
  <si>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</si>
  <si>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</si>
  <si>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</si>
  <si>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</si>
  <si>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</si>
  <si>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</si>
  <si>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</si>
  <si>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</si>
  <si>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</si>
  <si>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</si>
  <si>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</si>
  <si>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</si>
  <si>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</si>
  <si>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</si>
  <si>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</si>
  <si>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</si>
  <si>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</si>
  <si>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</si>
  <si>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</si>
  <si>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</si>
  <si>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</si>
  <si>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</si>
  <si>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</si>
  <si>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</si>
  <si>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</si>
  <si>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</si>
  <si>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</si>
  <si>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</si>
  <si>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</si>
  <si>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</si>
  <si>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</si>
  <si>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</si>
  <si>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</si>
  <si>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</si>
  <si>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</si>
  <si>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</si>
  <si>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</si>
  <si>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</si>
  <si>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</si>
  <si>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</si>
  <si>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</si>
  <si>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</si>
  <si>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</si>
  <si>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</si>
  <si>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</si>
  <si>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</si>
  <si>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</si>
  <si>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</si>
  <si>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</si>
  <si>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</si>
  <si>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</si>
  <si>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</si>
  <si>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</si>
  <si>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</si>
  <si>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</si>
  <si>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</si>
  <si>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</si>
  <si>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</si>
  <si>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</si>
  <si>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</si>
  <si>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</si>
  <si>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</si>
  <si>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</si>
  <si>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</si>
  <si>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</si>
  <si>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</si>
  <si>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</si>
  <si>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</si>
  <si>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</si>
  <si>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</si>
  <si>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</si>
  <si>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</si>
  <si>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</si>
  <si>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</si>
  <si>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</si>
  <si>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</si>
  <si>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</si>
  <si>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</si>
  <si>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</si>
  <si>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</si>
  <si>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</si>
  <si>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</si>
  <si>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</si>
  <si>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</si>
  <si>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</si>
  <si>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</si>
  <si>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</si>
  <si>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</si>
  <si>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</si>
  <si>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</si>
  <si>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</si>
  <si>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</si>
  <si>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</si>
  <si>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</si>
  <si>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</si>
  <si>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</si>
  <si>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</si>
  <si>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</si>
  <si>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</si>
  <si>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</si>
  <si>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</si>
  <si>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</si>
  <si>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</si>
  <si>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</si>
  <si>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</si>
  <si>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</si>
  <si>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</si>
  <si>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</si>
  <si>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</si>
  <si>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</si>
  <si>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</si>
  <si>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</si>
  <si>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</si>
  <si>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</si>
  <si>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</si>
  <si>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</si>
  <si>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</si>
  <si>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</si>
  <si>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</si>
  <si>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</si>
  <si>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</si>
  <si>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</si>
  <si>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</si>
  <si>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</si>
  <si>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</si>
  <si>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</si>
  <si>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</si>
  <si>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</si>
  <si>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</si>
  <si>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</si>
  <si>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</si>
  <si>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</si>
  <si>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</si>
  <si>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</si>
  <si>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</si>
  <si>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</si>
  <si>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</si>
  <si>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</si>
  <si>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</si>
  <si>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</si>
  <si>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</si>
  <si>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</si>
  <si>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</si>
  <si>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</si>
  <si>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</si>
  <si>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</si>
  <si>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</si>
  <si>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</si>
  <si>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</si>
  <si>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</si>
  <si>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</si>
  <si>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</si>
  <si>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</si>
  <si>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</si>
  <si>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</si>
  <si>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</si>
  <si>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</si>
  <si>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</si>
  <si>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</si>
  <si>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</si>
  <si>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</si>
  <si>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</si>
  <si>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</si>
  <si>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</si>
  <si>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</si>
  <si>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</si>
  <si>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</si>
  <si>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</si>
  <si>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</si>
  <si>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</si>
  <si>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</si>
  <si>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</si>
  <si>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</si>
  <si>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</si>
  <si>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</si>
  <si>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</si>
  <si>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</si>
  <si>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</si>
  <si>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</si>
  <si>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</si>
  <si>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</si>
  <si>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</si>
  <si>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</si>
  <si>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</si>
  <si>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</si>
  <si>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</si>
  <si>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</si>
  <si>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</si>
  <si>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</si>
  <si>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</si>
  <si>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</si>
  <si>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</si>
  <si>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</si>
  <si>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</si>
  <si>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</si>
  <si>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</si>
  <si>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</si>
  <si>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</si>
  <si>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</si>
  <si>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</si>
  <si>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</si>
  <si>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</si>
  <si>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</si>
  <si>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</si>
  <si>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</si>
  <si>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</si>
  <si>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</si>
  <si>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</si>
  <si>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</si>
  <si>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</si>
  <si>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</si>
  <si>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</si>
  <si>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</si>
  <si>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</si>
  <si>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</si>
  <si>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</si>
  <si>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</si>
  <si>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</si>
  <si>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</si>
  <si>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</si>
  <si>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</si>
  <si>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</si>
  <si>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</si>
  <si>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</si>
  <si>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</si>
  <si>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</si>
  <si>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</si>
  <si>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</si>
  <si>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</si>
  <si>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</si>
  <si>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</si>
  <si>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</si>
  <si>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</si>
  <si>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</si>
  <si>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</si>
  <si>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</si>
  <si>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</si>
  <si>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</si>
  <si>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</si>
  <si>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</si>
  <si>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</si>
  <si>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</si>
  <si>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</si>
  <si>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</si>
  <si>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</si>
  <si>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</si>
  <si>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</si>
  <si>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</si>
  <si>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</si>
  <si>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</si>
  <si>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</si>
  <si>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</si>
  <si>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</si>
  <si>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</si>
  <si>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</si>
  <si>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</si>
  <si>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</si>
  <si>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</si>
  <si>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</si>
  <si>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</si>
  <si>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</si>
  <si>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</si>
  <si>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</si>
  <si>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</si>
  <si>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</si>
  <si>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</si>
  <si>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</si>
  <si>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</si>
  <si>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</si>
  <si>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</si>
  <si>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</si>
  <si>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</si>
  <si>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</si>
  <si>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</si>
  <si>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</si>
  <si>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</si>
  <si>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</si>
  <si>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</si>
  <si>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</si>
  <si>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</si>
  <si>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</si>
  <si>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</si>
  <si>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</si>
  <si>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</si>
  <si>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</si>
  <si>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</si>
  <si>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</si>
  <si>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</si>
  <si>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</si>
  <si>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</si>
  <si>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</si>
  <si>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</si>
  <si>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</si>
  <si>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</si>
  <si>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</si>
  <si>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</si>
  <si>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</si>
  <si>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</si>
  <si>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</si>
  <si>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</si>
  <si>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</si>
  <si>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</si>
  <si>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</si>
  <si>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</si>
  <si>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</si>
  <si>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</si>
  <si>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</si>
  <si>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</si>
  <si>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</si>
  <si>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</si>
  <si>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</si>
  <si>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</si>
  <si>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</si>
  <si>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</si>
  <si>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</si>
  <si>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</si>
  <si>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</si>
  <si>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</si>
  <si>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</si>
  <si>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</si>
  <si>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</si>
  <si>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</si>
  <si>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</si>
  <si>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</si>
  <si>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</si>
  <si>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</si>
  <si>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</si>
  <si>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</si>
  <si>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</si>
  <si>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</si>
  <si>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</si>
  <si>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</si>
  <si>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</si>
  <si>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</si>
  <si>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</si>
  <si>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</si>
  <si>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</si>
  <si>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</si>
  <si>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</si>
  <si>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</si>
  <si>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</si>
  <si>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</si>
  <si>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</si>
  <si>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</si>
  <si>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</si>
  <si>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</si>
  <si>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</si>
  <si>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</si>
  <si>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</si>
  <si>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</si>
  <si>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</si>
  <si>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</si>
  <si>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</si>
  <si>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</si>
  <si>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</si>
  <si>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</si>
  <si>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</si>
  <si>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</si>
  <si>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</si>
  <si>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</si>
  <si>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</si>
  <si>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</si>
  <si>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</si>
  <si>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</si>
  <si>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</si>
  <si>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</si>
  <si>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</si>
  <si>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</si>
  <si>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</si>
  <si>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</si>
  <si>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</si>
  <si>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</si>
  <si>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</si>
  <si>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</si>
  <si>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</si>
  <si>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</si>
  <si>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</si>
  <si>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</si>
  <si>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</si>
  <si>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</si>
  <si>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</si>
  <si>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</si>
  <si>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</si>
  <si>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</si>
  <si>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</si>
  <si>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</si>
  <si>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</si>
  <si>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</si>
  <si>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</si>
  <si>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</si>
  <si>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</si>
  <si>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</si>
  <si>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</si>
  <si>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</si>
  <si>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</si>
  <si>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</si>
  <si>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</si>
  <si>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</si>
  <si>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</si>
  <si>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</si>
  <si>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</si>
  <si>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</si>
  <si>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</si>
  <si>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</si>
  <si>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</si>
  <si>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</si>
  <si>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</si>
  <si>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</si>
  <si>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</si>
  <si>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</si>
  <si>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</si>
  <si>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</si>
  <si>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</si>
  <si>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</si>
  <si>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</si>
  <si>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</si>
  <si>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</si>
  <si>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</si>
  <si>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</si>
  <si>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</si>
  <si>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</si>
  <si>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</si>
  <si>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</si>
  <si>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</si>
  <si>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</si>
  <si>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</si>
  <si>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</si>
  <si>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</si>
  <si>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</si>
  <si>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</si>
  <si>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</si>
  <si>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</si>
  <si>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</si>
  <si>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</si>
  <si>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</si>
  <si>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</si>
  <si>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</si>
  <si>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</si>
  <si>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</si>
  <si>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</si>
  <si>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</si>
  <si>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</si>
  <si>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</si>
  <si>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</si>
  <si>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</si>
  <si>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</si>
  <si>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</si>
  <si>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</si>
  <si>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</si>
  <si>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</si>
  <si>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</si>
  <si>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</si>
  <si>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</si>
  <si>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</si>
  <si>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</si>
  <si>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</si>
  <si>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</si>
  <si>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</si>
  <si>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</si>
  <si>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</si>
  <si>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</si>
  <si>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</si>
  <si>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</si>
  <si>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</si>
  <si>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</si>
  <si>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</si>
  <si>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</si>
  <si>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</si>
  <si>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</si>
  <si>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</si>
  <si>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</si>
  <si>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</si>
  <si>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</si>
  <si>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</si>
  <si>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</si>
  <si>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</si>
  <si>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</si>
  <si>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</si>
  <si>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</si>
  <si>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</si>
  <si>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</si>
  <si>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</si>
  <si>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</si>
  <si>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</si>
  <si>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</si>
  <si>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</si>
  <si>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</si>
  <si>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</si>
  <si>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</si>
  <si>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</si>
  <si>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</si>
  <si>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</si>
  <si>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</si>
  <si>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</si>
  <si>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</si>
  <si>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</si>
  <si>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</si>
  <si>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</si>
  <si>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</si>
  <si>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</si>
  <si>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</si>
  <si>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</si>
  <si>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</si>
  <si>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</si>
  <si>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</si>
  <si>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</si>
  <si>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</si>
  <si>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</si>
  <si>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</si>
  <si>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</si>
  <si>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</si>
  <si>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</si>
  <si>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</si>
  <si>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</si>
  <si>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</si>
  <si>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</si>
  <si>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</si>
  <si>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</si>
  <si>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</si>
  <si>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</si>
  <si>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</si>
  <si>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</si>
  <si>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</si>
  <si>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</si>
  <si>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</si>
  <si>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</si>
  <si>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</si>
  <si>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</si>
  <si>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</si>
  <si>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</si>
  <si>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</si>
  <si>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</si>
  <si>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</si>
  <si>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</si>
  <si>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</si>
  <si>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</si>
  <si>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</si>
  <si>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</si>
  <si>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</si>
  <si>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</si>
  <si>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</si>
  <si>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</si>
  <si>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</si>
  <si>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</si>
  <si>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</si>
  <si>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</si>
  <si>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</si>
  <si>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</si>
  <si>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</si>
  <si>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</si>
  <si>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</si>
  <si>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</si>
  <si>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</si>
  <si>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</si>
  <si>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</si>
  <si>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</si>
  <si>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</si>
  <si>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</si>
  <si>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</si>
  <si>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</si>
  <si>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</si>
  <si>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</si>
  <si>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</si>
  <si>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</si>
  <si>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</si>
  <si>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</si>
  <si>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</si>
  <si>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</si>
  <si>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</si>
  <si>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</si>
  <si>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</si>
  <si>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</si>
  <si>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</si>
  <si>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</si>
  <si>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</si>
  <si>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</si>
  <si>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</si>
  <si>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</si>
  <si>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</si>
  <si>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</si>
  <si>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</si>
  <si>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</si>
  <si>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</si>
  <si>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</si>
  <si>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</si>
  <si>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</si>
  <si>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</si>
  <si>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</si>
  <si>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</si>
  <si>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</si>
  <si>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</si>
  <si>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</si>
  <si>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</si>
  <si>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</si>
  <si>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</si>
  <si>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</si>
  <si>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</si>
  <si>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</si>
  <si>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</si>
  <si>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</si>
  <si>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</si>
  <si>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</si>
  <si>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</si>
  <si>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</si>
  <si>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</si>
  <si>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</si>
  <si>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</si>
  <si>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</si>
  <si>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</si>
  <si>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</si>
  <si>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</si>
  <si>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</si>
  <si>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</si>
  <si>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</si>
  <si>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</si>
  <si>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</si>
  <si>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</si>
  <si>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</si>
  <si>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</si>
  <si>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</si>
  <si>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</si>
  <si>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</si>
  <si>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</si>
  <si>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</si>
  <si>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</si>
  <si>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</si>
  <si>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</si>
  <si>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</si>
  <si>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</si>
  <si>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</si>
  <si>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</si>
  <si>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</si>
  <si>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</si>
  <si>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</si>
  <si>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</si>
  <si>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</si>
  <si>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</si>
  <si>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</si>
  <si>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</si>
  <si>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</si>
  <si>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</si>
  <si>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</si>
  <si>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</si>
  <si>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</si>
  <si>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</si>
  <si>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</si>
  <si>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</si>
  <si>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</si>
  <si>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</si>
  <si>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</si>
  <si>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</si>
  <si>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</si>
  <si>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</si>
  <si>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</si>
  <si>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</si>
  <si>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</si>
  <si>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</si>
  <si>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</si>
  <si>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</si>
  <si>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</si>
  <si>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</si>
  <si>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</si>
  <si>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</si>
  <si>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</si>
  <si>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</si>
  <si>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</si>
  <si>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</si>
  <si>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</si>
  <si>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</si>
  <si>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</si>
  <si>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</si>
  <si>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</si>
  <si>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</si>
  <si>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</si>
  <si>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</si>
  <si>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</si>
  <si>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</si>
  <si>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</si>
  <si>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</si>
  <si>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</si>
  <si>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</si>
  <si>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</si>
  <si>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</si>
  <si>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</si>
  <si>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</si>
  <si>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</si>
  <si>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</si>
  <si>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</si>
  <si>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</si>
  <si>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</si>
  <si>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</si>
  <si>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</si>
  <si>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</si>
  <si>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</si>
  <si>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</si>
  <si>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</si>
  <si>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</si>
  <si>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</si>
  <si>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</si>
  <si>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</si>
  <si>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</si>
  <si>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</si>
  <si>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</si>
  <si>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</si>
  <si>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</si>
  <si>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</si>
  <si>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</si>
  <si>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</si>
  <si>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</si>
  <si>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</si>
  <si>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</si>
  <si>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</si>
  <si>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</si>
  <si>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</si>
  <si>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</si>
  <si>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</si>
  <si>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</si>
  <si>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</si>
  <si>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</si>
  <si>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</si>
  <si>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</si>
  <si>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</si>
  <si>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</si>
  <si>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</si>
  <si>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</si>
  <si>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</si>
  <si>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</si>
  <si>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</si>
  <si>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</si>
  <si>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</si>
  <si>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</si>
  <si>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</si>
  <si>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</si>
  <si>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</si>
  <si>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</si>
  <si>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</si>
  <si>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</si>
  <si>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</si>
  <si>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</si>
  <si>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</si>
  <si>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</si>
  <si>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</si>
  <si>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</si>
  <si>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</si>
  <si>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</si>
  <si>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</si>
  <si>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</si>
  <si>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</si>
  <si>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</si>
  <si>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</si>
  <si>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</si>
  <si>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</si>
  <si>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</si>
  <si>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</si>
  <si>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</si>
  <si>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</si>
  <si>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</si>
  <si>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</si>
  <si>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</si>
  <si>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</si>
  <si>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</si>
  <si>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</si>
  <si>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</si>
  <si>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</si>
  <si>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</si>
  <si>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</si>
  <si>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</si>
  <si>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</si>
  <si>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</si>
  <si>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</si>
  <si>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</si>
  <si>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</si>
  <si>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</si>
  <si>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</si>
  <si>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</si>
  <si>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</si>
  <si>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</si>
  <si>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</si>
  <si>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</si>
  <si>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</si>
  <si>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</si>
  <si>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</si>
  <si>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</si>
  <si>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</si>
  <si>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</si>
  <si>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</si>
  <si>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</si>
  <si>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</si>
  <si>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</si>
  <si>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</si>
  <si>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</si>
  <si>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</si>
  <si>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</si>
  <si>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</si>
  <si>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</si>
  <si>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</si>
  <si>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</si>
  <si>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</si>
  <si>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</si>
  <si>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</si>
  <si>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</si>
  <si>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</si>
  <si>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</si>
  <si>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</si>
  <si>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</si>
  <si>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</si>
  <si>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</si>
  <si>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</si>
  <si>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</si>
  <si>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</si>
  <si>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</si>
  <si>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</si>
  <si>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</si>
  <si>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</si>
  <si>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</si>
  <si>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</si>
  <si>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</si>
  <si>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</si>
  <si>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</si>
  <si>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</si>
  <si>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</si>
  <si>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</si>
  <si>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</si>
  <si>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</si>
  <si>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</si>
  <si>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</si>
  <si>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</si>
  <si>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</si>
  <si>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</si>
  <si>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</si>
  <si>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</si>
  <si>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</si>
  <si>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</si>
  <si>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</si>
  <si>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</si>
  <si>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</si>
  <si>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</si>
  <si>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</si>
  <si>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</si>
  <si>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</si>
  <si>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</si>
  <si>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</si>
  <si>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</si>
  <si>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</si>
  <si>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</si>
  <si>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</si>
  <si>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</si>
  <si>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</si>
  <si>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</si>
  <si>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</si>
  <si>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</si>
  <si>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</si>
  <si>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</si>
  <si>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</si>
  <si>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</si>
  <si>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</si>
  <si>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</si>
  <si>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</si>
  <si>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</si>
  <si>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</si>
  <si>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</si>
  <si>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</si>
  <si>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</si>
  <si>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</si>
  <si>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</si>
  <si>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</si>
  <si>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</si>
  <si>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</si>
  <si>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</si>
  <si>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</si>
  <si>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</si>
  <si>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</si>
  <si>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</si>
  <si>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</si>
  <si>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</si>
  <si>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</si>
  <si>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</si>
  <si>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</si>
  <si>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</si>
  <si>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</si>
  <si>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</si>
  <si>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</si>
  <si>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</si>
  <si>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</si>
  <si>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</si>
  <si>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</si>
  <si>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</si>
  <si>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</si>
  <si>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</si>
  <si>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</si>
  <si>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</si>
  <si>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</si>
  <si>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</si>
  <si>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</si>
  <si>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</si>
  <si>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</si>
  <si>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</si>
  <si>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</si>
  <si>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</si>
  <si>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</si>
  <si>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</si>
  <si>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</si>
  <si>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</si>
  <si>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</si>
  <si>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</si>
  <si>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</si>
  <si>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</si>
  <si>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</si>
  <si>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</si>
  <si>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</si>
  <si>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</si>
  <si>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</si>
  <si>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</si>
  <si>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</si>
  <si>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</si>
  <si>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</si>
  <si>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</si>
  <si>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</si>
  <si>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</si>
  <si>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</si>
  <si>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</si>
  <si>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</si>
  <si>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</si>
  <si>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</si>
  <si>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</si>
  <si>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</si>
  <si>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</si>
  <si>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</si>
  <si>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</si>
  <si>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</si>
  <si>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</si>
  <si>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</si>
  <si>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</si>
  <si>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</si>
  <si>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</si>
  <si>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</si>
  <si>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</si>
  <si>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</si>
  <si>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</si>
  <si>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</si>
  <si>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</si>
  <si>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</si>
  <si>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</si>
  <si>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</si>
  <si>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</si>
  <si>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</si>
  <si>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</si>
  <si>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</si>
  <si>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</si>
  <si>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</si>
  <si>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</si>
  <si>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</si>
  <si>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</si>
  <si>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</si>
  <si>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</si>
  <si>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</si>
  <si>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</si>
  <si>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</si>
  <si>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</si>
  <si>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</si>
  <si>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</si>
  <si>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</si>
  <si>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</si>
  <si>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</si>
  <si>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</si>
  <si>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</si>
  <si>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</si>
  <si>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</si>
  <si>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</si>
  <si>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</si>
  <si>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</si>
  <si>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</si>
  <si>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</si>
  <si>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</si>
  <si>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</si>
  <si>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</si>
  <si>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</si>
  <si>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</si>
  <si>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</si>
  <si>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</si>
  <si>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</si>
  <si>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</si>
  <si>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</si>
  <si>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</si>
  <si>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</si>
  <si>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</si>
  <si>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</si>
  <si>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</si>
  <si>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</si>
  <si>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</si>
  <si>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</si>
  <si>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</si>
  <si>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</si>
  <si>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</si>
  <si>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</si>
  <si>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</si>
  <si>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</si>
  <si>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</si>
  <si>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</si>
  <si>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</si>
  <si>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</si>
  <si>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</si>
  <si>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</si>
  <si>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</si>
  <si>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</si>
  <si>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</si>
  <si>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</si>
  <si>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</si>
  <si>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</si>
  <si>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</si>
  <si>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</si>
  <si>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</si>
  <si>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</si>
  <si>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</si>
  <si>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</si>
  <si>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</si>
  <si>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</si>
  <si>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</si>
  <si>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</si>
  <si>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</si>
  <si>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</si>
  <si>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</si>
  <si>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</si>
  <si>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</si>
  <si>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</si>
  <si>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</si>
  <si>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</si>
  <si>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</si>
  <si>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</si>
  <si>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</si>
  <si>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</si>
  <si>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</si>
  <si>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</si>
  <si>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</si>
  <si>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</si>
  <si>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</si>
  <si>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</si>
  <si>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</si>
  <si>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</si>
  <si>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</si>
  <si>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</si>
  <si>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</si>
  <si>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</si>
  <si>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</si>
  <si>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</si>
  <si>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</si>
  <si>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</si>
  <si>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</si>
  <si>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</si>
  <si>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</si>
  <si>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</si>
  <si>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</si>
  <si>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</si>
  <si>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</si>
  <si>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</si>
  <si>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</si>
  <si>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</si>
  <si>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</si>
  <si>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</si>
  <si>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</si>
  <si>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</si>
  <si>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</si>
  <si>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</si>
  <si>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</si>
  <si>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</si>
  <si>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</si>
  <si>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</si>
  <si>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</si>
  <si>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</si>
  <si>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</si>
  <si>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</si>
  <si>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</si>
  <si>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</si>
  <si>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</si>
  <si>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</si>
  <si>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</si>
  <si>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</si>
  <si>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</si>
  <si>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</si>
  <si>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</si>
  <si>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</si>
  <si>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</si>
  <si>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</si>
  <si>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</si>
  <si>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</si>
  <si>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</si>
  <si>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</si>
  <si>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</si>
  <si>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</si>
  <si>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</si>
  <si>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</si>
  <si>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</si>
  <si>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</si>
  <si>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</si>
  <si>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</si>
  <si>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</si>
  <si>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</si>
  <si>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</si>
  <si>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</si>
  <si>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</si>
  <si>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</si>
  <si>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</si>
  <si>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</si>
  <si>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</si>
  <si>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</si>
  <si>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</si>
  <si>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</si>
  <si>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</si>
  <si>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</si>
  <si>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</si>
  <si>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</si>
  <si>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</si>
  <si>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</si>
  <si>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</si>
  <si>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</si>
  <si>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</si>
  <si>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</si>
  <si>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</si>
  <si>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</si>
  <si>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</si>
  <si>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</si>
  <si>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</si>
  <si>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</si>
  <si>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</si>
  <si>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</si>
  <si>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</si>
  <si>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</si>
  <si>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</si>
  <si>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</si>
  <si>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</si>
  <si>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</si>
  <si>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</si>
  <si>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</si>
  <si>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</si>
  <si>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</si>
  <si>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</si>
  <si>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</si>
  <si>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</si>
  <si>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</si>
  <si>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</si>
  <si>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</si>
  <si>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</si>
  <si>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</si>
  <si>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</si>
  <si>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</si>
  <si>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</si>
  <si>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</si>
  <si>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</si>
  <si>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</si>
  <si>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</si>
  <si>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</si>
  <si>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</si>
  <si>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</si>
  <si>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</si>
  <si>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</si>
  <si>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</si>
  <si>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</si>
  <si>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</si>
  <si>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</si>
  <si>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</si>
  <si>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</si>
  <si>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</si>
  <si>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</si>
  <si>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</si>
  <si>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</si>
  <si>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</si>
  <si>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</si>
  <si>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</si>
  <si>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</si>
  <si>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</si>
  <si>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</si>
  <si>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</si>
  <si>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</si>
  <si>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</si>
  <si>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</si>
  <si>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</si>
  <si>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</si>
  <si>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</si>
  <si>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</si>
  <si>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</si>
  <si>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</si>
  <si>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</si>
  <si>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</si>
  <si>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</si>
  <si>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</si>
  <si>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</si>
  <si>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</si>
  <si>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</si>
  <si>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</si>
  <si>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</si>
  <si>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</si>
  <si>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</si>
  <si>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</si>
  <si>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</si>
  <si>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</si>
  <si>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</si>
  <si>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</si>
  <si>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</si>
  <si>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</si>
  <si>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</si>
  <si>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</si>
  <si>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</si>
  <si>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</si>
  <si>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</si>
  <si>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</si>
  <si>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</si>
  <si>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</si>
  <si>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</si>
  <si>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</si>
  <si>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</si>
  <si>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</si>
  <si>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</si>
  <si>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</si>
  <si>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</si>
  <si>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</si>
  <si>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</si>
  <si>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</si>
  <si>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</si>
  <si>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</si>
  <si>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</si>
  <si>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</si>
  <si>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</si>
  <si>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</si>
  <si>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</si>
  <si>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</si>
  <si>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</si>
  <si>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</si>
  <si>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</si>
  <si>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</si>
  <si>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</si>
  <si>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</si>
  <si>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</si>
  <si>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</si>
  <si>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</si>
  <si>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</si>
  <si>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</si>
  <si>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</si>
  <si>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</si>
  <si>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</si>
  <si>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</si>
  <si>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</si>
  <si>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</si>
  <si>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</si>
  <si>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</si>
  <si>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</si>
  <si>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</si>
  <si>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</si>
  <si>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</si>
  <si>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</si>
  <si>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</si>
  <si>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</si>
  <si>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</si>
  <si>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</si>
  <si>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</si>
  <si>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</si>
  <si>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</si>
  <si>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</si>
  <si>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</si>
  <si>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</si>
  <si>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</si>
  <si>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</si>
  <si>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</si>
  <si>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</si>
  <si>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</si>
  <si>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</si>
  <si>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</si>
  <si>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</si>
  <si>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</si>
  <si>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</si>
  <si>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</si>
  <si>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</si>
  <si>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</si>
  <si>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</si>
  <si>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</si>
  <si>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</si>
  <si>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</si>
  <si>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</si>
  <si>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</si>
  <si>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</si>
  <si>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</si>
  <si>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</si>
  <si>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</si>
  <si>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</si>
  <si>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</si>
  <si>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</si>
  <si>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</si>
  <si>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</si>
  <si>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</si>
  <si>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</si>
  <si>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</si>
  <si>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</si>
  <si>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</si>
  <si>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</si>
  <si>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</si>
  <si>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</si>
  <si>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</si>
  <si>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</si>
  <si>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</si>
  <si>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</si>
  <si>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</si>
  <si>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</si>
  <si>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</si>
  <si>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</si>
  <si>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</si>
  <si>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</si>
  <si>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</si>
  <si>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</si>
  <si>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</si>
  <si>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</si>
  <si>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</si>
  <si>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</si>
  <si>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</si>
  <si>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</si>
  <si>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</si>
  <si>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</si>
  <si>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</si>
  <si>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</si>
  <si>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</si>
  <si>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</si>
  <si>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</si>
  <si>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</si>
  <si>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</si>
  <si>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</si>
  <si>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</si>
  <si>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</si>
  <si>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</si>
  <si>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</si>
  <si>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</si>
  <si>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</si>
  <si>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</si>
  <si>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</si>
  <si>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</si>
  <si>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</si>
  <si>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</si>
  <si>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</si>
  <si>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</si>
  <si>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</si>
  <si>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</si>
  <si>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</si>
  <si>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</si>
  <si>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</si>
  <si>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</si>
  <si>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</si>
  <si>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</si>
  <si>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</si>
  <si>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</si>
  <si>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</si>
  <si>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</si>
  <si>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</si>
  <si>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</si>
  <si>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</si>
  <si>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</si>
  <si>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</si>
  <si>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</si>
  <si>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</si>
  <si>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</si>
  <si>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</si>
  <si>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</si>
  <si>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</si>
  <si>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</si>
  <si>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</si>
  <si>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</si>
  <si>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</si>
  <si>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</si>
  <si>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</si>
  <si>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</si>
  <si>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</si>
  <si>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</si>
  <si>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</si>
  <si>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</si>
  <si>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</si>
  <si>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</si>
  <si>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</si>
  <si>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</si>
  <si>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</si>
  <si>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</si>
  <si>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</si>
  <si>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</si>
  <si>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</si>
  <si>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</si>
  <si>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</si>
  <si>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</si>
  <si>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</si>
  <si>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</si>
  <si>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</si>
  <si>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</si>
  <si>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</si>
  <si>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</si>
  <si>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</si>
  <si>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</si>
  <si>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</si>
  <si>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</si>
  <si>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</si>
  <si>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</si>
  <si>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</si>
  <si>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</si>
  <si>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</si>
  <si>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</si>
  <si>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</si>
  <si>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</si>
  <si>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</si>
  <si>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</si>
  <si>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</si>
  <si>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</si>
  <si>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</si>
  <si>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</si>
  <si>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</si>
  <si>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</si>
  <si>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</si>
  <si>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</si>
  <si>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</si>
  <si>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</si>
  <si>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</si>
  <si>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</si>
  <si>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</si>
  <si>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</si>
  <si>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</si>
  <si>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</si>
  <si>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</si>
  <si>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</si>
  <si>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</si>
  <si>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</si>
  <si>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</si>
  <si>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</si>
  <si>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</si>
  <si>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</si>
  <si>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</si>
  <si>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</si>
  <si>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</si>
  <si>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</si>
  <si>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</si>
  <si>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</si>
  <si>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</si>
  <si>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</si>
  <si>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</si>
  <si>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</si>
  <si>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</si>
  <si>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</si>
  <si>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</si>
  <si>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</si>
  <si>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</si>
  <si>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</si>
  <si>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</si>
  <si>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</si>
  <si>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</si>
  <si>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</si>
  <si>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</si>
  <si>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</si>
  <si>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</si>
  <si>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</si>
  <si>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</si>
  <si>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</si>
  <si>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</si>
  <si>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</si>
  <si>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</si>
  <si>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</si>
  <si>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</si>
  <si>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</si>
  <si>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</si>
  <si>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</si>
  <si>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</si>
  <si>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</si>
  <si>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</si>
  <si>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</si>
  <si>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</si>
  <si>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</si>
  <si>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</si>
  <si>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</si>
  <si>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</si>
  <si>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</si>
  <si>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</si>
  <si>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</si>
  <si>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</si>
  <si>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</si>
  <si>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</si>
  <si>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</si>
  <si>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</si>
  <si>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</si>
  <si>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</si>
  <si>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</si>
  <si>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</si>
  <si>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</si>
  <si>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</si>
  <si>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</si>
  <si>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</si>
  <si>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</si>
  <si>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</si>
  <si>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</si>
  <si>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</si>
  <si>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</si>
  <si>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</si>
  <si>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</si>
  <si>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</si>
  <si>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</si>
  <si>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</si>
  <si>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</si>
  <si>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</si>
  <si>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</si>
  <si>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</si>
  <si>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</si>
  <si>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</si>
  <si>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</si>
  <si>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</si>
  <si>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</si>
  <si>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</si>
  <si>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</si>
  <si>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</si>
  <si>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</si>
  <si>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</si>
  <si>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</si>
  <si>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</si>
  <si>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</si>
  <si>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</si>
  <si>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</si>
  <si>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</si>
  <si>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</si>
  <si>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</si>
  <si>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</si>
  <si>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</si>
  <si>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</si>
  <si>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</si>
  <si>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</si>
  <si>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</si>
  <si>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</si>
  <si>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</si>
  <si>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</si>
  <si>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</si>
  <si>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</si>
  <si>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</si>
  <si>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</si>
  <si>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</si>
  <si>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</si>
  <si>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</si>
  <si>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</si>
  <si>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</si>
  <si>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</si>
  <si>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</si>
  <si>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</si>
  <si>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</si>
  <si>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</si>
  <si>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</si>
  <si>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</si>
  <si>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</si>
  <si>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</si>
  <si>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</si>
  <si>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</si>
  <si>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</si>
  <si>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</si>
  <si>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</si>
  <si>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</si>
  <si>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</si>
  <si>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</si>
  <si>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</si>
  <si>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</si>
  <si>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</si>
  <si>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</si>
  <si>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</si>
  <si>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</si>
  <si>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</si>
  <si>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</si>
  <si>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</si>
  <si>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</si>
  <si>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</si>
  <si>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</si>
  <si>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</si>
  <si>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</si>
  <si>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</si>
  <si>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</si>
  <si>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</si>
  <si>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</si>
  <si>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</si>
  <si>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</si>
  <si>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</si>
  <si>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</si>
  <si>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</si>
  <si>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</si>
  <si>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</si>
  <si>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</si>
  <si>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</si>
  <si>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</si>
  <si>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</si>
  <si>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</si>
  <si>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</si>
  <si>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</si>
  <si>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</si>
  <si>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</si>
  <si>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</si>
  <si>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</si>
  <si>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</si>
  <si>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</si>
  <si>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</si>
  <si>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</si>
  <si>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</si>
  <si>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</si>
  <si>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</si>
  <si>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</si>
  <si>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</si>
  <si>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</si>
  <si>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</si>
  <si>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</si>
  <si>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</si>
  <si>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</si>
  <si>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</si>
  <si>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</si>
  <si>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</si>
  <si>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</si>
  <si>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</si>
  <si>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</si>
  <si>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</si>
  <si>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</si>
  <si>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</si>
  <si>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</si>
  <si>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</si>
  <si>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</si>
  <si>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</si>
  <si>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</si>
  <si>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</si>
  <si>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</si>
  <si>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</si>
  <si>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</si>
  <si>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</si>
  <si>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</si>
  <si>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</si>
  <si>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</si>
  <si>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</si>
  <si>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</si>
  <si>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</si>
  <si>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</si>
  <si>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</si>
  <si>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</si>
  <si>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</si>
  <si>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</si>
  <si>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</si>
  <si>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</si>
  <si>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</si>
  <si>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</si>
  <si>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</si>
  <si>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</si>
  <si>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</si>
  <si>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</si>
  <si>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</si>
  <si>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</si>
  <si>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</si>
  <si>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</si>
  <si>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</si>
  <si>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</si>
  <si>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</si>
  <si>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</si>
  <si>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</si>
  <si>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</si>
  <si>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</si>
  <si>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</si>
  <si>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</si>
  <si>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</si>
  <si>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</si>
  <si>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</si>
  <si>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</si>
  <si>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</si>
  <si>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</si>
  <si>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</si>
  <si>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</si>
  <si>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</si>
  <si>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</si>
  <si>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</si>
  <si>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</si>
  <si>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</si>
  <si>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</si>
  <si>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</si>
  <si>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</si>
  <si>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</si>
  <si>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</si>
  <si>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</si>
  <si>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</si>
  <si>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</si>
  <si>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</si>
  <si>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</si>
  <si>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</si>
  <si>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</si>
  <si>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</si>
  <si>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</si>
  <si>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</si>
  <si>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</si>
  <si>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</si>
  <si>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</si>
  <si>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</si>
  <si>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</si>
  <si>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</si>
  <si>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</si>
  <si>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</si>
  <si>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</si>
  <si>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</si>
  <si>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</si>
  <si>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</si>
  <si>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</si>
  <si>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</si>
  <si>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</si>
  <si>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</si>
  <si>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</si>
  <si>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</si>
  <si>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</si>
  <si>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</si>
  <si>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</si>
  <si>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</si>
  <si>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</si>
  <si>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</si>
  <si>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</si>
  <si>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</si>
  <si>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</si>
  <si>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</si>
  <si>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</si>
  <si>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</si>
  <si>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</si>
  <si>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</si>
  <si>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</si>
  <si>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</si>
  <si>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</si>
  <si>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</si>
  <si>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</si>
  <si>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</si>
  <si>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</si>
  <si>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</si>
  <si>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</si>
  <si>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</si>
  <si>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</si>
  <si>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</si>
  <si>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</si>
  <si>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</si>
  <si>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</si>
  <si>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</si>
  <si>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</si>
  <si>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</si>
  <si>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</si>
  <si>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</si>
  <si>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</si>
  <si>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</si>
  <si>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</si>
  <si>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</si>
  <si>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</si>
  <si>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</si>
  <si>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</si>
  <si>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</si>
  <si>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</si>
  <si>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</si>
  <si>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</si>
  <si>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</si>
  <si>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</si>
  <si>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</si>
  <si>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</si>
  <si>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</si>
  <si>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</si>
  <si>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</si>
  <si>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</si>
  <si>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</si>
  <si>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</si>
  <si>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</si>
  <si>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</si>
  <si>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</si>
  <si>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</si>
  <si>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</si>
  <si>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</si>
  <si>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</si>
  <si>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</si>
  <si>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</si>
  <si>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</si>
  <si>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</si>
  <si>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</si>
  <si>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</si>
  <si>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</si>
  <si>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</si>
  <si>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</si>
  <si>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</si>
  <si>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</si>
  <si>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</si>
  <si>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</si>
  <si>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</si>
  <si>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</si>
  <si>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</si>
  <si>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</si>
  <si>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</si>
  <si>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</si>
  <si>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</si>
  <si>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</si>
  <si>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</si>
  <si>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</si>
  <si>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</si>
  <si>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</si>
  <si>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</si>
  <si>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</si>
  <si>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</si>
  <si>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</si>
  <si>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</si>
  <si>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</si>
  <si>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</si>
  <si>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</si>
  <si>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</si>
  <si>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</si>
  <si>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</si>
  <si>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</si>
  <si>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</si>
  <si>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</si>
  <si>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</si>
  <si>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</si>
  <si>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</si>
  <si>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</si>
  <si>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</si>
  <si>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</si>
  <si>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</si>
  <si>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</si>
  <si>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</si>
  <si>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</si>
  <si>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</si>
  <si>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</si>
  <si>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</si>
  <si>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</si>
  <si>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</si>
  <si>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</si>
  <si>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</si>
  <si>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</si>
  <si>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</si>
  <si>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</si>
  <si>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</si>
  <si>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</si>
  <si>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</si>
  <si>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</si>
  <si>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</si>
  <si>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</si>
  <si>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</si>
  <si>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</si>
  <si>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</si>
  <si>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</si>
  <si>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</si>
  <si>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</si>
  <si>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</si>
  <si>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</si>
  <si>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</si>
  <si>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</si>
  <si>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</si>
  <si>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</si>
  <si>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</si>
  <si>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</si>
  <si>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</si>
  <si>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</si>
  <si>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</si>
  <si>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</si>
  <si>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</si>
  <si>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</si>
  <si>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</si>
  <si>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</si>
  <si>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</si>
  <si>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</si>
  <si>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</si>
  <si>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</si>
  <si>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</si>
  <si>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</si>
  <si>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</si>
  <si>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</si>
  <si>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</si>
  <si>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</si>
  <si>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</si>
  <si>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</si>
  <si>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</si>
  <si>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</si>
  <si>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</si>
  <si>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</si>
  <si>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</si>
  <si>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</si>
  <si>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</si>
  <si>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</si>
  <si>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</si>
  <si>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</si>
  <si>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</si>
  <si>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</si>
  <si>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</si>
  <si>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</si>
  <si>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</si>
  <si>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</si>
  <si>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</si>
  <si>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</si>
  <si>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</si>
  <si>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</si>
  <si>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</si>
  <si>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</si>
  <si>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</si>
  <si>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</si>
  <si>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</si>
  <si>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</si>
  <si>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</si>
  <si>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</si>
  <si>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</si>
  <si>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</si>
  <si>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</si>
  <si>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</si>
  <si>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</si>
  <si>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</si>
  <si>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</si>
  <si>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</si>
  <si>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</si>
  <si>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</si>
  <si>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</si>
  <si>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</si>
  <si>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</si>
  <si>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</si>
  <si>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</si>
  <si>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</si>
  <si>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</si>
  <si>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</si>
  <si>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</si>
  <si>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</si>
  <si>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</si>
  <si>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</si>
  <si>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</si>
  <si>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</si>
  <si>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</si>
  <si>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</si>
  <si>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</si>
  <si>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</si>
  <si>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</si>
  <si>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</si>
  <si>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</si>
  <si>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</si>
  <si>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</si>
  <si>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</si>
  <si>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</si>
  <si>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</si>
  <si>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</si>
  <si>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</si>
  <si>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</si>
  <si>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</si>
  <si>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</si>
  <si>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</si>
  <si>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</si>
  <si>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</si>
  <si>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</si>
  <si>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</si>
  <si>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</si>
  <si>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</si>
  <si>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</si>
  <si>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</si>
  <si>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335837692</t>
  </si>
  <si>
    <t>Closed</t>
  </si>
  <si>
    <t>335838981</t>
  </si>
  <si>
    <t>335839097</t>
  </si>
  <si>
    <t xml:space="preserve">Gil Carrera, Santiago </t>
  </si>
  <si>
    <t>335839371</t>
  </si>
  <si>
    <t>335839347</t>
  </si>
  <si>
    <t>335839280</t>
  </si>
  <si>
    <t>335839250</t>
  </si>
  <si>
    <t>335839243</t>
  </si>
  <si>
    <t>Abastecido</t>
  </si>
  <si>
    <t>Solucionado</t>
  </si>
  <si>
    <t>335839576</t>
  </si>
  <si>
    <t>335839520</t>
  </si>
  <si>
    <t>335839484</t>
  </si>
  <si>
    <t>335839763</t>
  </si>
  <si>
    <t>335839756</t>
  </si>
  <si>
    <t>335839750</t>
  </si>
  <si>
    <t>335839742</t>
  </si>
  <si>
    <t>335839726</t>
  </si>
  <si>
    <t>335839715</t>
  </si>
  <si>
    <t>335839698</t>
  </si>
  <si>
    <t>335839684</t>
  </si>
  <si>
    <t>335839682</t>
  </si>
  <si>
    <t>335839677</t>
  </si>
  <si>
    <t>335839675</t>
  </si>
  <si>
    <t>335839671</t>
  </si>
  <si>
    <t>335839655</t>
  </si>
  <si>
    <t>335839650</t>
  </si>
  <si>
    <t>335839649</t>
  </si>
  <si>
    <t>335839627</t>
  </si>
  <si>
    <t>DSPENSADOR</t>
  </si>
  <si>
    <t>335839831</t>
  </si>
  <si>
    <t>335839820</t>
  </si>
  <si>
    <t>335839816</t>
  </si>
  <si>
    <t>335839813</t>
  </si>
  <si>
    <t>335839808</t>
  </si>
  <si>
    <t>335839845</t>
  </si>
  <si>
    <t>335839849</t>
  </si>
  <si>
    <t>335839878</t>
  </si>
  <si>
    <t>335839884</t>
  </si>
  <si>
    <t>335839905</t>
  </si>
  <si>
    <t>335839909</t>
  </si>
  <si>
    <t>335839912</t>
  </si>
  <si>
    <t>335839966</t>
  </si>
  <si>
    <t>335839967</t>
  </si>
  <si>
    <t>335839971</t>
  </si>
  <si>
    <t>335839973</t>
  </si>
  <si>
    <t>335839975</t>
  </si>
  <si>
    <t>335839977</t>
  </si>
  <si>
    <t>335839980</t>
  </si>
  <si>
    <t>335839981</t>
  </si>
  <si>
    <t>335839982</t>
  </si>
  <si>
    <t>335839985</t>
  </si>
  <si>
    <t>335839986</t>
  </si>
  <si>
    <t>335839987</t>
  </si>
  <si>
    <t>335839991</t>
  </si>
  <si>
    <t>335839992</t>
  </si>
  <si>
    <t>335839994</t>
  </si>
  <si>
    <t>335839997</t>
  </si>
  <si>
    <t>335839998</t>
  </si>
  <si>
    <t>335840001</t>
  </si>
  <si>
    <t>335840006</t>
  </si>
  <si>
    <t>335840007</t>
  </si>
  <si>
    <t>335840011</t>
  </si>
  <si>
    <t>335840013</t>
  </si>
  <si>
    <t>335840016</t>
  </si>
  <si>
    <t>335840024</t>
  </si>
  <si>
    <t>335840027</t>
  </si>
  <si>
    <t>335840028</t>
  </si>
  <si>
    <t>335840031</t>
  </si>
  <si>
    <t>335840036</t>
  </si>
  <si>
    <t>335840037</t>
  </si>
  <si>
    <t>335840038</t>
  </si>
  <si>
    <t>335840039</t>
  </si>
  <si>
    <t>335840040</t>
  </si>
  <si>
    <t>335840041</t>
  </si>
  <si>
    <t>335840042</t>
  </si>
  <si>
    <t>335840043</t>
  </si>
  <si>
    <t>GAVETA DE DEPOSITO LLENO</t>
  </si>
  <si>
    <t>335840044</t>
  </si>
  <si>
    <t>335840045</t>
  </si>
  <si>
    <t>335840052</t>
  </si>
  <si>
    <t>335840053</t>
  </si>
  <si>
    <t>335840055</t>
  </si>
  <si>
    <t>335840057</t>
  </si>
  <si>
    <t>335840062</t>
  </si>
  <si>
    <t>335840067</t>
  </si>
  <si>
    <t>01 Abril de 2021</t>
  </si>
  <si>
    <t>335840090</t>
  </si>
  <si>
    <t>335840088</t>
  </si>
  <si>
    <t>335840087</t>
  </si>
  <si>
    <t>335840086</t>
  </si>
  <si>
    <t>335840085</t>
  </si>
  <si>
    <t>335840084</t>
  </si>
  <si>
    <t>335840083</t>
  </si>
  <si>
    <t>335840082</t>
  </si>
  <si>
    <t>335840081</t>
  </si>
  <si>
    <t>335840080</t>
  </si>
  <si>
    <t>335840079</t>
  </si>
  <si>
    <t>335840078</t>
  </si>
  <si>
    <t>335840168</t>
  </si>
  <si>
    <t>335840159</t>
  </si>
  <si>
    <t>335840115</t>
  </si>
  <si>
    <t>335840114</t>
  </si>
  <si>
    <t>335840112</t>
  </si>
  <si>
    <t>335840111</t>
  </si>
  <si>
    <t>335840110</t>
  </si>
  <si>
    <t>335840108</t>
  </si>
  <si>
    <t>335840107</t>
  </si>
  <si>
    <t>335840103</t>
  </si>
  <si>
    <t>335839541 </t>
  </si>
  <si>
    <t>En Servicio</t>
  </si>
  <si>
    <t>335840372</t>
  </si>
  <si>
    <t>335840370</t>
  </si>
  <si>
    <t>335840369</t>
  </si>
  <si>
    <t>335840360</t>
  </si>
  <si>
    <t>335840355</t>
  </si>
  <si>
    <t>335840354</t>
  </si>
  <si>
    <t>335840348</t>
  </si>
  <si>
    <t>335840344</t>
  </si>
  <si>
    <t>335840310</t>
  </si>
  <si>
    <t>335840265</t>
  </si>
  <si>
    <t>335840257</t>
  </si>
  <si>
    <t>335840236</t>
  </si>
  <si>
    <t>335840226</t>
  </si>
  <si>
    <t>335840222</t>
  </si>
  <si>
    <t>335840216</t>
  </si>
  <si>
    <t>335840207</t>
  </si>
  <si>
    <t>TARJETA TRABADDA</t>
  </si>
  <si>
    <t>335840395</t>
  </si>
  <si>
    <t>335840393</t>
  </si>
  <si>
    <t>335840392</t>
  </si>
  <si>
    <t>335840388</t>
  </si>
  <si>
    <t>Doñe Ramirez, Luis Manuel</t>
  </si>
  <si>
    <t xml:space="preserve">ENVIO DE CARGA </t>
  </si>
  <si>
    <t>LECTOR - REINICIO</t>
  </si>
  <si>
    <t>CARGA EXITOSA</t>
  </si>
  <si>
    <t>REINICIO EXITOSA</t>
  </si>
  <si>
    <t>1 Gavetas Vacías y 2 Fallando</t>
  </si>
  <si>
    <t>335840556</t>
  </si>
  <si>
    <t>335840543</t>
  </si>
  <si>
    <t>335840542</t>
  </si>
  <si>
    <t>335840539</t>
  </si>
  <si>
    <t>335840527</t>
  </si>
  <si>
    <t>335840523</t>
  </si>
  <si>
    <t>335840509</t>
  </si>
  <si>
    <t>335840501</t>
  </si>
  <si>
    <t>335840453</t>
  </si>
  <si>
    <t>335840442</t>
  </si>
  <si>
    <t>335840421</t>
  </si>
  <si>
    <t>335840404</t>
  </si>
  <si>
    <t>335840399</t>
  </si>
  <si>
    <t>335840385</t>
  </si>
  <si>
    <t>335840379</t>
  </si>
  <si>
    <t>335840604</t>
  </si>
  <si>
    <t>335840602</t>
  </si>
  <si>
    <t>335840601</t>
  </si>
  <si>
    <t>335840600</t>
  </si>
  <si>
    <t>335840598</t>
  </si>
  <si>
    <t>335840597</t>
  </si>
  <si>
    <t>335840595</t>
  </si>
  <si>
    <t>335840594</t>
  </si>
  <si>
    <t>335840593</t>
  </si>
  <si>
    <t>335840591</t>
  </si>
  <si>
    <t>335840590</t>
  </si>
  <si>
    <t>335840584</t>
  </si>
  <si>
    <t>335840583</t>
  </si>
  <si>
    <t>335840580</t>
  </si>
  <si>
    <t>335840575</t>
  </si>
  <si>
    <t>335840573</t>
  </si>
  <si>
    <t>335840563</t>
  </si>
  <si>
    <t>335840560</t>
  </si>
  <si>
    <t>ERROR DE PRINTER</t>
  </si>
  <si>
    <t>335840603</t>
  </si>
  <si>
    <t>335840596</t>
  </si>
  <si>
    <t>335840592</t>
  </si>
  <si>
    <t>Peguero Solano, Victor Manuel</t>
  </si>
  <si>
    <t>Reyes Martinez, Samuel Elymax</t>
  </si>
  <si>
    <t>ENVIO DE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</si>
</sst>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3" fillId="5" borderId="67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54"/>
      <tableStyleElement type="headerRow" dxfId="853"/>
      <tableStyleElement type="totalRow" dxfId="852"/>
      <tableStyleElement type="firstColumn" dxfId="851"/>
      <tableStyleElement type="lastColumn" dxfId="850"/>
      <tableStyleElement type="firstRowStripe" dxfId="849"/>
      <tableStyleElement type="firstColumnStripe" dxfId="8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0"/>
  <sheetViews>
    <sheetView tabSelected="1" zoomScale="85" zoomScaleNormal="85" workbookViewId="0">
      <pane ySplit="4" topLeftCell="A65" activePane="bottomLeft" state="frozen"/>
      <selection pane="bottomLeft" activeCell="D103" sqref="D103"/>
    </sheetView>
  </sheetViews>
  <sheetFormatPr baseColWidth="10" defaultColWidth="20.5703125" defaultRowHeight="15" x14ac:dyDescent="0.25"/>
  <cols>
    <col min="1" max="1" width="25.28515625" style="93" bestFit="1" customWidth="1"/>
    <col min="2" max="2" width="19.5703125" style="88" bestFit="1" customWidth="1"/>
    <col min="3" max="3" width="17.7109375" style="47" customWidth="1"/>
    <col min="4" max="4" width="27.28515625" style="93" customWidth="1"/>
    <col min="5" max="5" width="11.85546875" style="87" customWidth="1"/>
    <col min="6" max="6" width="11.140625" style="48" customWidth="1"/>
    <col min="7" max="7" width="51" style="48" customWidth="1"/>
    <col min="8" max="11" width="6.42578125" style="48" customWidth="1"/>
    <col min="12" max="12" width="51.85546875" style="48" customWidth="1"/>
    <col min="13" max="13" width="18.7109375" style="93" customWidth="1"/>
    <col min="14" max="14" width="17.140625" style="93" customWidth="1"/>
    <col min="15" max="15" width="39.85546875" style="93" customWidth="1"/>
    <col min="16" max="16" width="23.7109375" style="109" customWidth="1"/>
    <col min="17" max="17" width="52.140625" style="80" bestFit="1" customWidth="1"/>
    <col min="18" max="16384" width="20.5703125" style="45"/>
  </cols>
  <sheetData>
    <row r="1" spans="1:18" ht="18" x14ac:dyDescent="0.25">
      <c r="A1" s="158" t="s">
        <v>2161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8" ht="18" x14ac:dyDescent="0.25">
      <c r="A2" s="157" t="s">
        <v>2158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8" ht="18.75" thickBot="1" x14ac:dyDescent="0.3">
      <c r="A3" s="159" t="s">
        <v>2610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5" customFormat="1" ht="18" x14ac:dyDescent="0.25">
      <c r="A5" s="112" t="str">
        <f>VLOOKUP(E5,'LISTADO ATM'!$A$2:$C$901,3,0)</f>
        <v>DISTRITO NACIONAL</v>
      </c>
      <c r="B5" s="126" t="s">
        <v>2696</v>
      </c>
      <c r="C5" s="118">
        <v>44287.60796296296</v>
      </c>
      <c r="D5" s="112" t="s">
        <v>2494</v>
      </c>
      <c r="E5" s="130">
        <v>551</v>
      </c>
      <c r="F5" s="133" t="str">
        <f>VLOOKUP(E5,VIP!$A$2:$O12369,2,0)</f>
        <v>DRBR01C</v>
      </c>
      <c r="G5" s="133" t="str">
        <f>VLOOKUP(E5,'LISTADO ATM'!$A$2:$B$900,2,0)</f>
        <v xml:space="preserve">ATM Oficina Padre Castellanos </v>
      </c>
      <c r="H5" s="133" t="str">
        <f>VLOOKUP(E5,VIP!$A$2:$O17290,7,FALSE)</f>
        <v>Si</v>
      </c>
      <c r="I5" s="133" t="str">
        <f>VLOOKUP(E5,VIP!$A$2:$O9255,8,FALSE)</f>
        <v>Si</v>
      </c>
      <c r="J5" s="133" t="str">
        <f>VLOOKUP(E5,VIP!$A$2:$O9205,8,FALSE)</f>
        <v>Si</v>
      </c>
      <c r="K5" s="133" t="str">
        <f>VLOOKUP(E5,VIP!$A$2:$O12779,6,0)</f>
        <v>NO</v>
      </c>
      <c r="L5" s="113" t="s">
        <v>2701</v>
      </c>
      <c r="M5" s="200" t="s">
        <v>2634</v>
      </c>
      <c r="N5" s="147" t="s">
        <v>2523</v>
      </c>
      <c r="O5" s="134" t="s">
        <v>2699</v>
      </c>
      <c r="P5" s="110" t="s">
        <v>2659</v>
      </c>
      <c r="Q5" s="199" t="s">
        <v>2701</v>
      </c>
    </row>
    <row r="6" spans="1:18" s="125" customFormat="1" ht="18" x14ac:dyDescent="0.25">
      <c r="A6" s="112" t="str">
        <f>VLOOKUP(E6,'LISTADO ATM'!$A$2:$C$901,3,0)</f>
        <v>DISTRITO NACIONAL</v>
      </c>
      <c r="B6" s="126" t="s">
        <v>2655</v>
      </c>
      <c r="C6" s="118">
        <v>44287.456122685187</v>
      </c>
      <c r="D6" s="112" t="s">
        <v>2494</v>
      </c>
      <c r="E6" s="130">
        <v>314</v>
      </c>
      <c r="F6" s="133" t="str">
        <f>VLOOKUP(E6,VIP!$A$2:$O12352,2,0)</f>
        <v>DRBR314</v>
      </c>
      <c r="G6" s="133" t="str">
        <f>VLOOKUP(E6,'LISTADO ATM'!$A$2:$B$900,2,0)</f>
        <v xml:space="preserve">ATM UNP Cambita Garabito (San Cristóbal) </v>
      </c>
      <c r="H6" s="133" t="str">
        <f>VLOOKUP(E6,VIP!$A$2:$O17273,7,FALSE)</f>
        <v>Si</v>
      </c>
      <c r="I6" s="133" t="str">
        <f>VLOOKUP(E6,VIP!$A$2:$O9238,8,FALSE)</f>
        <v>Si</v>
      </c>
      <c r="J6" s="133" t="str">
        <f>VLOOKUP(E6,VIP!$A$2:$O9188,8,FALSE)</f>
        <v>Si</v>
      </c>
      <c r="K6" s="133" t="str">
        <f>VLOOKUP(E6,VIP!$A$2:$O12762,6,0)</f>
        <v>NO</v>
      </c>
      <c r="L6" s="113" t="s">
        <v>2657</v>
      </c>
      <c r="M6" s="200" t="s">
        <v>2634</v>
      </c>
      <c r="N6" s="147" t="s">
        <v>2523</v>
      </c>
      <c r="O6" s="134" t="s">
        <v>2656</v>
      </c>
      <c r="P6" s="110" t="s">
        <v>2659</v>
      </c>
      <c r="Q6" s="199" t="s">
        <v>2657</v>
      </c>
    </row>
    <row r="7" spans="1:18" s="125" customFormat="1" ht="18" x14ac:dyDescent="0.25">
      <c r="A7" s="112" t="str">
        <f>VLOOKUP(E7,'LISTADO ATM'!$A$2:$C$901,3,0)</f>
        <v>SUR</v>
      </c>
      <c r="B7" s="126" t="s">
        <v>2654</v>
      </c>
      <c r="C7" s="118">
        <v>44287.457673611112</v>
      </c>
      <c r="D7" s="112" t="s">
        <v>2494</v>
      </c>
      <c r="E7" s="130">
        <v>342</v>
      </c>
      <c r="F7" s="133" t="str">
        <f>VLOOKUP(E7,VIP!$A$2:$O12351,2,0)</f>
        <v>DRBR342</v>
      </c>
      <c r="G7" s="133" t="str">
        <f>VLOOKUP(E7,'LISTADO ATM'!$A$2:$B$900,2,0)</f>
        <v>ATM Oficina Obras Públicas Azua</v>
      </c>
      <c r="H7" s="133" t="str">
        <f>VLOOKUP(E7,VIP!$A$2:$O17272,7,FALSE)</f>
        <v>Si</v>
      </c>
      <c r="I7" s="133" t="str">
        <f>VLOOKUP(E7,VIP!$A$2:$O9237,8,FALSE)</f>
        <v>Si</v>
      </c>
      <c r="J7" s="133" t="str">
        <f>VLOOKUP(E7,VIP!$A$2:$O9187,8,FALSE)</f>
        <v>Si</v>
      </c>
      <c r="K7" s="133" t="str">
        <f>VLOOKUP(E7,VIP!$A$2:$O12761,6,0)</f>
        <v>SI</v>
      </c>
      <c r="L7" s="113" t="s">
        <v>2657</v>
      </c>
      <c r="M7" s="200" t="s">
        <v>2634</v>
      </c>
      <c r="N7" s="147" t="s">
        <v>2523</v>
      </c>
      <c r="O7" s="134" t="s">
        <v>2656</v>
      </c>
      <c r="P7" s="110" t="s">
        <v>2659</v>
      </c>
      <c r="Q7" s="199" t="s">
        <v>2657</v>
      </c>
    </row>
    <row r="8" spans="1:18" s="125" customFormat="1" ht="18" x14ac:dyDescent="0.25">
      <c r="A8" s="112" t="str">
        <f>VLOOKUP(E8,'LISTADO ATM'!$A$2:$C$901,3,0)</f>
        <v>NORTE</v>
      </c>
      <c r="B8" s="126" t="s">
        <v>2652</v>
      </c>
      <c r="C8" s="118">
        <v>44287.460057870368</v>
      </c>
      <c r="D8" s="112" t="s">
        <v>2494</v>
      </c>
      <c r="E8" s="130">
        <v>774</v>
      </c>
      <c r="F8" s="133" t="str">
        <f>VLOOKUP(E8,VIP!$A$2:$O12349,2,0)</f>
        <v>DRBR061</v>
      </c>
      <c r="G8" s="133" t="str">
        <f>VLOOKUP(E8,'LISTADO ATM'!$A$2:$B$900,2,0)</f>
        <v xml:space="preserve">ATM Oficina Montecristi </v>
      </c>
      <c r="H8" s="133" t="str">
        <f>VLOOKUP(E8,VIP!$A$2:$O17270,7,FALSE)</f>
        <v>Si</v>
      </c>
      <c r="I8" s="133" t="str">
        <f>VLOOKUP(E8,VIP!$A$2:$O9235,8,FALSE)</f>
        <v>Si</v>
      </c>
      <c r="J8" s="133" t="str">
        <f>VLOOKUP(E8,VIP!$A$2:$O9185,8,FALSE)</f>
        <v>Si</v>
      </c>
      <c r="K8" s="133" t="str">
        <f>VLOOKUP(E8,VIP!$A$2:$O12759,6,0)</f>
        <v>NO</v>
      </c>
      <c r="L8" s="113" t="s">
        <v>2657</v>
      </c>
      <c r="M8" s="200" t="s">
        <v>2634</v>
      </c>
      <c r="N8" s="147" t="s">
        <v>2523</v>
      </c>
      <c r="O8" s="134" t="s">
        <v>2656</v>
      </c>
      <c r="P8" s="110" t="s">
        <v>2659</v>
      </c>
      <c r="Q8" s="199" t="s">
        <v>2657</v>
      </c>
    </row>
    <row r="9" spans="1:18" s="125" customFormat="1" ht="18" x14ac:dyDescent="0.25">
      <c r="A9" s="112" t="str">
        <f>VLOOKUP(E9,'LISTADO ATM'!$A$2:$C$901,3,0)</f>
        <v>DISTRITO NACIONAL</v>
      </c>
      <c r="B9" s="126" t="s">
        <v>2653</v>
      </c>
      <c r="C9" s="118">
        <v>44287.458993055552</v>
      </c>
      <c r="D9" s="112" t="s">
        <v>2494</v>
      </c>
      <c r="E9" s="130">
        <v>570</v>
      </c>
      <c r="F9" s="133" t="str">
        <f>VLOOKUP(E9,VIP!$A$2:$O12350,2,0)</f>
        <v>DRBR478</v>
      </c>
      <c r="G9" s="133" t="str">
        <f>VLOOKUP(E9,'LISTADO ATM'!$A$2:$B$900,2,0)</f>
        <v xml:space="preserve">ATM S/M Liverpool Villa Mella </v>
      </c>
      <c r="H9" s="133" t="str">
        <f>VLOOKUP(E9,VIP!$A$2:$O17271,7,FALSE)</f>
        <v>Si</v>
      </c>
      <c r="I9" s="133" t="str">
        <f>VLOOKUP(E9,VIP!$A$2:$O9236,8,FALSE)</f>
        <v>Si</v>
      </c>
      <c r="J9" s="133" t="str">
        <f>VLOOKUP(E9,VIP!$A$2:$O9186,8,FALSE)</f>
        <v>Si</v>
      </c>
      <c r="K9" s="133" t="str">
        <f>VLOOKUP(E9,VIP!$A$2:$O12760,6,0)</f>
        <v>NO</v>
      </c>
      <c r="L9" s="113" t="s">
        <v>2658</v>
      </c>
      <c r="M9" s="200" t="s">
        <v>2634</v>
      </c>
      <c r="N9" s="147" t="s">
        <v>2523</v>
      </c>
      <c r="O9" s="134" t="s">
        <v>2656</v>
      </c>
      <c r="P9" s="110" t="s">
        <v>2660</v>
      </c>
      <c r="Q9" s="199" t="s">
        <v>2658</v>
      </c>
    </row>
    <row r="10" spans="1:18" s="125" customFormat="1" ht="18" x14ac:dyDescent="0.25">
      <c r="A10" s="112" t="str">
        <f>VLOOKUP(E10,'LISTADO ATM'!$A$2:$C$901,3,0)</f>
        <v>DISTRITO NACIONAL</v>
      </c>
      <c r="B10" s="126">
        <v>335833944</v>
      </c>
      <c r="C10" s="118">
        <v>44280.514849537038</v>
      </c>
      <c r="D10" s="112" t="s">
        <v>2189</v>
      </c>
      <c r="E10" s="130">
        <v>147</v>
      </c>
      <c r="F10" s="133" t="str">
        <f>VLOOKUP(E10,VIP!$A$2:$O12245,2,0)</f>
        <v>DRBR147</v>
      </c>
      <c r="G10" s="133" t="str">
        <f>VLOOKUP(E10,'LISTADO ATM'!$A$2:$B$900,2,0)</f>
        <v xml:space="preserve">ATM Kiosco Megacentro I </v>
      </c>
      <c r="H10" s="133" t="str">
        <f>VLOOKUP(E10,VIP!$A$2:$O17166,7,FALSE)</f>
        <v>Si</v>
      </c>
      <c r="I10" s="133" t="str">
        <f>VLOOKUP(E10,VIP!$A$2:$O9131,8,FALSE)</f>
        <v>Si</v>
      </c>
      <c r="J10" s="133" t="str">
        <f>VLOOKUP(E10,VIP!$A$2:$O9081,8,FALSE)</f>
        <v>Si</v>
      </c>
      <c r="K10" s="133" t="str">
        <f>VLOOKUP(E10,VIP!$A$2:$O12655,6,0)</f>
        <v>NO</v>
      </c>
      <c r="L10" s="113" t="s">
        <v>2228</v>
      </c>
      <c r="M10" s="200" t="s">
        <v>2634</v>
      </c>
      <c r="N10" s="147" t="s">
        <v>2523</v>
      </c>
      <c r="O10" s="134" t="s">
        <v>2474</v>
      </c>
      <c r="P10" s="110"/>
      <c r="Q10" s="199">
        <v>44287.586504629631</v>
      </c>
    </row>
    <row r="11" spans="1:18" s="125" customFormat="1" ht="18" x14ac:dyDescent="0.25">
      <c r="A11" s="112" t="str">
        <f>VLOOKUP(E11,'LISTADO ATM'!$A$2:$C$901,3,0)</f>
        <v>DISTRITO NACIONAL</v>
      </c>
      <c r="B11" s="126" t="s">
        <v>2524</v>
      </c>
      <c r="C11" s="118">
        <v>44285.995370370372</v>
      </c>
      <c r="D11" s="112" t="s">
        <v>2189</v>
      </c>
      <c r="E11" s="130">
        <v>239</v>
      </c>
      <c r="F11" s="133" t="str">
        <f>VLOOKUP(E11,VIP!$A$2:$O12344,2,0)</f>
        <v>DRBR239</v>
      </c>
      <c r="G11" s="133" t="str">
        <f>VLOOKUP(E11,'LISTADO ATM'!$A$2:$B$900,2,0)</f>
        <v xml:space="preserve">ATM Autobanco Charles de Gaulle </v>
      </c>
      <c r="H11" s="133" t="str">
        <f>VLOOKUP(E11,VIP!$A$2:$O17265,7,FALSE)</f>
        <v>Si</v>
      </c>
      <c r="I11" s="133" t="str">
        <f>VLOOKUP(E11,VIP!$A$2:$O9230,8,FALSE)</f>
        <v>Si</v>
      </c>
      <c r="J11" s="133" t="str">
        <f>VLOOKUP(E11,VIP!$A$2:$O9180,8,FALSE)</f>
        <v>Si</v>
      </c>
      <c r="K11" s="133" t="str">
        <f>VLOOKUP(E11,VIP!$A$2:$O12754,6,0)</f>
        <v>SI</v>
      </c>
      <c r="L11" s="113" t="s">
        <v>2228</v>
      </c>
      <c r="M11" s="200" t="s">
        <v>2634</v>
      </c>
      <c r="N11" s="147" t="s">
        <v>2523</v>
      </c>
      <c r="O11" s="134" t="s">
        <v>2474</v>
      </c>
      <c r="P11" s="110"/>
      <c r="Q11" s="199">
        <v>44287.586504629631</v>
      </c>
    </row>
    <row r="12" spans="1:18" s="125" customFormat="1" ht="18" x14ac:dyDescent="0.25">
      <c r="A12" s="112" t="str">
        <f>VLOOKUP(E12,'LISTADO ATM'!$A$2:$C$901,3,0)</f>
        <v>DISTRITO NACIONAL</v>
      </c>
      <c r="B12" s="126" t="s">
        <v>2531</v>
      </c>
      <c r="C12" s="118">
        <v>44286.395416666666</v>
      </c>
      <c r="D12" s="112" t="s">
        <v>2189</v>
      </c>
      <c r="E12" s="130">
        <v>861</v>
      </c>
      <c r="F12" s="133" t="str">
        <f>VLOOKUP(E12,VIP!$A$2:$O12352,2,0)</f>
        <v>DRBR861</v>
      </c>
      <c r="G12" s="133" t="str">
        <f>VLOOKUP(E12,'LISTADO ATM'!$A$2:$B$900,2,0)</f>
        <v xml:space="preserve">ATM Oficina Bella Vista 27 de Febrero II </v>
      </c>
      <c r="H12" s="133" t="str">
        <f>VLOOKUP(E12,VIP!$A$2:$O17273,7,FALSE)</f>
        <v>Si</v>
      </c>
      <c r="I12" s="133" t="str">
        <f>VLOOKUP(E12,VIP!$A$2:$O9238,8,FALSE)</f>
        <v>Si</v>
      </c>
      <c r="J12" s="133" t="str">
        <f>VLOOKUP(E12,VIP!$A$2:$O9188,8,FALSE)</f>
        <v>Si</v>
      </c>
      <c r="K12" s="133" t="str">
        <f>VLOOKUP(E12,VIP!$A$2:$O12762,6,0)</f>
        <v>NO</v>
      </c>
      <c r="L12" s="113" t="s">
        <v>2228</v>
      </c>
      <c r="M12" s="200" t="s">
        <v>2634</v>
      </c>
      <c r="N12" s="147" t="s">
        <v>2523</v>
      </c>
      <c r="O12" s="134" t="s">
        <v>2474</v>
      </c>
      <c r="P12" s="110"/>
      <c r="Q12" s="199">
        <v>44287.54483796296</v>
      </c>
    </row>
    <row r="13" spans="1:18" s="125" customFormat="1" ht="18" x14ac:dyDescent="0.25">
      <c r="A13" s="112" t="str">
        <f>VLOOKUP(E13,'LISTADO ATM'!$A$2:$C$901,3,0)</f>
        <v>DISTRITO NACIONAL</v>
      </c>
      <c r="B13" s="126" t="s">
        <v>2530</v>
      </c>
      <c r="C13" s="118">
        <v>44286.397800925923</v>
      </c>
      <c r="D13" s="112" t="s">
        <v>2189</v>
      </c>
      <c r="E13" s="130">
        <v>113</v>
      </c>
      <c r="F13" s="133" t="str">
        <f>VLOOKUP(E13,VIP!$A$2:$O12351,2,0)</f>
        <v>DRBR113</v>
      </c>
      <c r="G13" s="133" t="str">
        <f>VLOOKUP(E13,'LISTADO ATM'!$A$2:$B$900,2,0)</f>
        <v xml:space="preserve">ATM Autoservicio Atalaya del Mar </v>
      </c>
      <c r="H13" s="133" t="str">
        <f>VLOOKUP(E13,VIP!$A$2:$O17272,7,FALSE)</f>
        <v>Si</v>
      </c>
      <c r="I13" s="133" t="str">
        <f>VLOOKUP(E13,VIP!$A$2:$O9237,8,FALSE)</f>
        <v>No</v>
      </c>
      <c r="J13" s="133" t="str">
        <f>VLOOKUP(E13,VIP!$A$2:$O9187,8,FALSE)</f>
        <v>No</v>
      </c>
      <c r="K13" s="133" t="str">
        <f>VLOOKUP(E13,VIP!$A$2:$O12761,6,0)</f>
        <v>NO</v>
      </c>
      <c r="L13" s="113" t="s">
        <v>2228</v>
      </c>
      <c r="M13" s="200" t="s">
        <v>2634</v>
      </c>
      <c r="N13" s="147" t="s">
        <v>2523</v>
      </c>
      <c r="O13" s="134" t="s">
        <v>2474</v>
      </c>
      <c r="P13" s="110"/>
      <c r="Q13" s="199">
        <v>44287.586504629631</v>
      </c>
    </row>
    <row r="14" spans="1:18" s="125" customFormat="1" ht="18" x14ac:dyDescent="0.25">
      <c r="A14" s="112" t="str">
        <f>VLOOKUP(E14,'LISTADO ATM'!$A$2:$C$901,3,0)</f>
        <v>DISTRITO NACIONAL</v>
      </c>
      <c r="B14" s="126" t="s">
        <v>2528</v>
      </c>
      <c r="C14" s="118">
        <v>44286.424293981479</v>
      </c>
      <c r="D14" s="112" t="s">
        <v>2189</v>
      </c>
      <c r="E14" s="130">
        <v>485</v>
      </c>
      <c r="F14" s="133" t="str">
        <f>VLOOKUP(E14,VIP!$A$2:$O12338,2,0)</f>
        <v>DRBR485</v>
      </c>
      <c r="G14" s="133" t="str">
        <f>VLOOKUP(E14,'LISTADO ATM'!$A$2:$B$900,2,0)</f>
        <v xml:space="preserve">ATM CEDIMAT </v>
      </c>
      <c r="H14" s="133" t="str">
        <f>VLOOKUP(E14,VIP!$A$2:$O17259,7,FALSE)</f>
        <v>Si</v>
      </c>
      <c r="I14" s="133" t="str">
        <f>VLOOKUP(E14,VIP!$A$2:$O9224,8,FALSE)</f>
        <v>Si</v>
      </c>
      <c r="J14" s="133" t="str">
        <f>VLOOKUP(E14,VIP!$A$2:$O9174,8,FALSE)</f>
        <v>Si</v>
      </c>
      <c r="K14" s="133" t="str">
        <f>VLOOKUP(E14,VIP!$A$2:$O12748,6,0)</f>
        <v>NO</v>
      </c>
      <c r="L14" s="113" t="s">
        <v>2228</v>
      </c>
      <c r="M14" s="200" t="s">
        <v>2634</v>
      </c>
      <c r="N14" s="147" t="s">
        <v>2523</v>
      </c>
      <c r="O14" s="134" t="s">
        <v>2474</v>
      </c>
      <c r="P14" s="110"/>
      <c r="Q14" s="199">
        <v>44287.586504629631</v>
      </c>
    </row>
    <row r="15" spans="1:18" s="125" customFormat="1" ht="18" x14ac:dyDescent="0.25">
      <c r="A15" s="112" t="str">
        <f>VLOOKUP(E15,'LISTADO ATM'!$A$2:$C$901,3,0)</f>
        <v>DISTRITO NACIONAL</v>
      </c>
      <c r="B15" s="126" t="s">
        <v>2633</v>
      </c>
      <c r="C15" s="118">
        <v>44286.511111111111</v>
      </c>
      <c r="D15" s="112" t="s">
        <v>2189</v>
      </c>
      <c r="E15" s="130">
        <v>152</v>
      </c>
      <c r="F15" s="133" t="str">
        <f>VLOOKUP(E15,VIP!$A$2:$O12392,2,0)</f>
        <v>DRBR152</v>
      </c>
      <c r="G15" s="133" t="str">
        <f>VLOOKUP(E15,'LISTADO ATM'!$A$2:$B$900,2,0)</f>
        <v xml:space="preserve">ATM Kiosco Megacentro II </v>
      </c>
      <c r="H15" s="133" t="str">
        <f>VLOOKUP(E15,VIP!$A$2:$O17313,7,FALSE)</f>
        <v>Si</v>
      </c>
      <c r="I15" s="133" t="str">
        <f>VLOOKUP(E15,VIP!$A$2:$O9278,8,FALSE)</f>
        <v>Si</v>
      </c>
      <c r="J15" s="133" t="str">
        <f>VLOOKUP(E15,VIP!$A$2:$O9228,8,FALSE)</f>
        <v>Si</v>
      </c>
      <c r="K15" s="133" t="str">
        <f>VLOOKUP(E15,VIP!$A$2:$O12802,6,0)</f>
        <v>NO</v>
      </c>
      <c r="L15" s="113" t="s">
        <v>2228</v>
      </c>
      <c r="M15" s="200" t="s">
        <v>2634</v>
      </c>
      <c r="N15" s="124" t="s">
        <v>2493</v>
      </c>
      <c r="O15" s="134" t="s">
        <v>2474</v>
      </c>
      <c r="P15" s="110"/>
      <c r="Q15" s="199">
        <v>44287.586504629631</v>
      </c>
    </row>
    <row r="16" spans="1:18" s="125" customFormat="1" ht="18" x14ac:dyDescent="0.25">
      <c r="A16" s="112" t="str">
        <f>VLOOKUP(E16,'LISTADO ATM'!$A$2:$C$901,3,0)</f>
        <v>ESTE</v>
      </c>
      <c r="B16" s="126" t="s">
        <v>2534</v>
      </c>
      <c r="C16" s="118">
        <v>44286.529027777775</v>
      </c>
      <c r="D16" s="112" t="s">
        <v>2189</v>
      </c>
      <c r="E16" s="130">
        <v>963</v>
      </c>
      <c r="F16" s="133" t="str">
        <f>VLOOKUP(E16,VIP!$A$2:$O12365,2,0)</f>
        <v>DRBR963</v>
      </c>
      <c r="G16" s="133" t="str">
        <f>VLOOKUP(E16,'LISTADO ATM'!$A$2:$B$900,2,0)</f>
        <v xml:space="preserve">ATM Multiplaza La Romana </v>
      </c>
      <c r="H16" s="133" t="str">
        <f>VLOOKUP(E16,VIP!$A$2:$O17286,7,FALSE)</f>
        <v>Si</v>
      </c>
      <c r="I16" s="133" t="str">
        <f>VLOOKUP(E16,VIP!$A$2:$O9251,8,FALSE)</f>
        <v>Si</v>
      </c>
      <c r="J16" s="133" t="str">
        <f>VLOOKUP(E16,VIP!$A$2:$O9201,8,FALSE)</f>
        <v>Si</v>
      </c>
      <c r="K16" s="133" t="str">
        <f>VLOOKUP(E16,VIP!$A$2:$O12775,6,0)</f>
        <v>NO</v>
      </c>
      <c r="L16" s="113" t="s">
        <v>2228</v>
      </c>
      <c r="M16" s="200" t="s">
        <v>2634</v>
      </c>
      <c r="N16" s="147" t="s">
        <v>2523</v>
      </c>
      <c r="O16" s="134" t="s">
        <v>2474</v>
      </c>
      <c r="P16" s="110"/>
      <c r="Q16" s="199">
        <v>44287.586504629631</v>
      </c>
    </row>
    <row r="17" spans="1:17" s="125" customFormat="1" ht="18" x14ac:dyDescent="0.25">
      <c r="A17" s="112" t="str">
        <f>VLOOKUP(E17,'LISTADO ATM'!$A$2:$C$901,3,0)</f>
        <v>DISTRITO NACIONAL</v>
      </c>
      <c r="B17" s="126" t="s">
        <v>2551</v>
      </c>
      <c r="C17" s="118">
        <v>44286.581504629627</v>
      </c>
      <c r="D17" s="112" t="s">
        <v>2189</v>
      </c>
      <c r="E17" s="130">
        <v>927</v>
      </c>
      <c r="F17" s="133" t="str">
        <f>VLOOKUP(E17,VIP!$A$2:$O12388,2,0)</f>
        <v>DRBR927</v>
      </c>
      <c r="G17" s="133" t="str">
        <f>VLOOKUP(E17,'LISTADO ATM'!$A$2:$B$900,2,0)</f>
        <v>ATM S/M Bravo La Esperilla</v>
      </c>
      <c r="H17" s="133" t="str">
        <f>VLOOKUP(E17,VIP!$A$2:$O17309,7,FALSE)</f>
        <v>Si</v>
      </c>
      <c r="I17" s="133" t="str">
        <f>VLOOKUP(E17,VIP!$A$2:$O9274,8,FALSE)</f>
        <v>Si</v>
      </c>
      <c r="J17" s="133" t="str">
        <f>VLOOKUP(E17,VIP!$A$2:$O9224,8,FALSE)</f>
        <v>Si</v>
      </c>
      <c r="K17" s="133" t="str">
        <f>VLOOKUP(E17,VIP!$A$2:$O12798,6,0)</f>
        <v>NO</v>
      </c>
      <c r="L17" s="113" t="s">
        <v>2228</v>
      </c>
      <c r="M17" s="200" t="s">
        <v>2634</v>
      </c>
      <c r="N17" s="147" t="s">
        <v>2523</v>
      </c>
      <c r="O17" s="134" t="s">
        <v>2474</v>
      </c>
      <c r="P17" s="110"/>
      <c r="Q17" s="199">
        <v>44287.586504629631</v>
      </c>
    </row>
    <row r="18" spans="1:17" s="125" customFormat="1" ht="18" x14ac:dyDescent="0.25">
      <c r="A18" s="112" t="str">
        <f>VLOOKUP(E18,'LISTADO ATM'!$A$2:$C$901,3,0)</f>
        <v>NORTE</v>
      </c>
      <c r="B18" s="126" t="s">
        <v>2544</v>
      </c>
      <c r="C18" s="118">
        <v>44286.602500000001</v>
      </c>
      <c r="D18" s="112" t="s">
        <v>2189</v>
      </c>
      <c r="E18" s="130">
        <v>172</v>
      </c>
      <c r="F18" s="133" t="str">
        <f>VLOOKUP(E18,VIP!$A$2:$O12374,2,0)</f>
        <v>DRBR172</v>
      </c>
      <c r="G18" s="133" t="str">
        <f>VLOOKUP(E18,'LISTADO ATM'!$A$2:$B$900,2,0)</f>
        <v xml:space="preserve">ATM UNP Guaucí </v>
      </c>
      <c r="H18" s="133" t="str">
        <f>VLOOKUP(E18,VIP!$A$2:$O17295,7,FALSE)</f>
        <v>Si</v>
      </c>
      <c r="I18" s="133" t="str">
        <f>VLOOKUP(E18,VIP!$A$2:$O9260,8,FALSE)</f>
        <v>Si</v>
      </c>
      <c r="J18" s="133" t="str">
        <f>VLOOKUP(E18,VIP!$A$2:$O9210,8,FALSE)</f>
        <v>Si</v>
      </c>
      <c r="K18" s="133" t="str">
        <f>VLOOKUP(E18,VIP!$A$2:$O12784,6,0)</f>
        <v>NO</v>
      </c>
      <c r="L18" s="113" t="s">
        <v>2228</v>
      </c>
      <c r="M18" s="200" t="s">
        <v>2634</v>
      </c>
      <c r="N18" s="147" t="s">
        <v>2523</v>
      </c>
      <c r="O18" s="134" t="s">
        <v>2474</v>
      </c>
      <c r="P18" s="110"/>
      <c r="Q18" s="199">
        <v>44287.586504629631</v>
      </c>
    </row>
    <row r="19" spans="1:17" s="125" customFormat="1" ht="18" x14ac:dyDescent="0.25">
      <c r="A19" s="112" t="str">
        <f>VLOOKUP(E19,'LISTADO ATM'!$A$2:$C$901,3,0)</f>
        <v>DISTRITO NACIONAL</v>
      </c>
      <c r="B19" s="126">
        <v>335839713</v>
      </c>
      <c r="C19" s="118">
        <v>44286.608206018522</v>
      </c>
      <c r="D19" s="112" t="s">
        <v>2189</v>
      </c>
      <c r="E19" s="130">
        <v>321</v>
      </c>
      <c r="F19" s="133" t="str">
        <f>VLOOKUP(E19,VIP!$A$2:$O12333,2,0)</f>
        <v>DRBR321</v>
      </c>
      <c r="G19" s="133" t="str">
        <f>VLOOKUP(E19,'LISTADO ATM'!$A$2:$B$900,2,0)</f>
        <v xml:space="preserve">ATM Oficina Jiménez Moya I </v>
      </c>
      <c r="H19" s="133" t="str">
        <f>VLOOKUP(E19,VIP!$A$2:$O17254,7,FALSE)</f>
        <v>Si</v>
      </c>
      <c r="I19" s="133" t="str">
        <f>VLOOKUP(E19,VIP!$A$2:$O9219,8,FALSE)</f>
        <v>Si</v>
      </c>
      <c r="J19" s="133" t="str">
        <f>VLOOKUP(E19,VIP!$A$2:$O9169,8,FALSE)</f>
        <v>Si</v>
      </c>
      <c r="K19" s="133" t="str">
        <f>VLOOKUP(E19,VIP!$A$2:$O12743,6,0)</f>
        <v>NO</v>
      </c>
      <c r="L19" s="113" t="s">
        <v>2228</v>
      </c>
      <c r="M19" s="200" t="s">
        <v>2634</v>
      </c>
      <c r="N19" s="124" t="s">
        <v>2472</v>
      </c>
      <c r="O19" s="134" t="s">
        <v>2474</v>
      </c>
      <c r="P19" s="110"/>
      <c r="Q19" s="199">
        <v>44287.420983796299</v>
      </c>
    </row>
    <row r="20" spans="1:17" s="125" customFormat="1" ht="18" x14ac:dyDescent="0.25">
      <c r="A20" s="112" t="str">
        <f>VLOOKUP(E20,'LISTADO ATM'!$A$2:$C$901,3,0)</f>
        <v>ESTE</v>
      </c>
      <c r="B20" s="126" t="s">
        <v>2558</v>
      </c>
      <c r="C20" s="118">
        <v>44286.650613425925</v>
      </c>
      <c r="D20" s="112" t="s">
        <v>2189</v>
      </c>
      <c r="E20" s="130">
        <v>843</v>
      </c>
      <c r="F20" s="133" t="str">
        <f>VLOOKUP(E20,VIP!$A$2:$O12346,2,0)</f>
        <v>DRBR843</v>
      </c>
      <c r="G20" s="133" t="str">
        <f>VLOOKUP(E20,'LISTADO ATM'!$A$2:$B$900,2,0)</f>
        <v xml:space="preserve">ATM Oficina Romana Centro </v>
      </c>
      <c r="H20" s="133" t="str">
        <f>VLOOKUP(E20,VIP!$A$2:$O17267,7,FALSE)</f>
        <v>Si</v>
      </c>
      <c r="I20" s="133" t="str">
        <f>VLOOKUP(E20,VIP!$A$2:$O9232,8,FALSE)</f>
        <v>Si</v>
      </c>
      <c r="J20" s="133" t="str">
        <f>VLOOKUP(E20,VIP!$A$2:$O9182,8,FALSE)</f>
        <v>Si</v>
      </c>
      <c r="K20" s="133" t="str">
        <f>VLOOKUP(E20,VIP!$A$2:$O12756,6,0)</f>
        <v>NO</v>
      </c>
      <c r="L20" s="113" t="s">
        <v>2228</v>
      </c>
      <c r="M20" s="200" t="s">
        <v>2634</v>
      </c>
      <c r="N20" s="147" t="s">
        <v>2523</v>
      </c>
      <c r="O20" s="134" t="s">
        <v>2474</v>
      </c>
      <c r="P20" s="110"/>
      <c r="Q20" s="199">
        <v>44287.586504629631</v>
      </c>
    </row>
    <row r="21" spans="1:17" s="125" customFormat="1" ht="18" x14ac:dyDescent="0.25">
      <c r="A21" s="112" t="str">
        <f>VLOOKUP(E21,'LISTADO ATM'!$A$2:$C$901,3,0)</f>
        <v>ESTE</v>
      </c>
      <c r="B21" s="126" t="s">
        <v>2559</v>
      </c>
      <c r="C21" s="118">
        <v>44286.671261574076</v>
      </c>
      <c r="D21" s="112" t="s">
        <v>2189</v>
      </c>
      <c r="E21" s="130">
        <v>631</v>
      </c>
      <c r="F21" s="133" t="str">
        <f>VLOOKUP(E21,VIP!$A$2:$O12341,2,0)</f>
        <v>DRBR417</v>
      </c>
      <c r="G21" s="133" t="str">
        <f>VLOOKUP(E21,'LISTADO ATM'!$A$2:$B$900,2,0)</f>
        <v xml:space="preserve">ATM ASOCODEQUI (San Pedro) </v>
      </c>
      <c r="H21" s="133" t="str">
        <f>VLOOKUP(E21,VIP!$A$2:$O17262,7,FALSE)</f>
        <v>Si</v>
      </c>
      <c r="I21" s="133" t="str">
        <f>VLOOKUP(E21,VIP!$A$2:$O9227,8,FALSE)</f>
        <v>Si</v>
      </c>
      <c r="J21" s="133" t="str">
        <f>VLOOKUP(E21,VIP!$A$2:$O9177,8,FALSE)</f>
        <v>Si</v>
      </c>
      <c r="K21" s="133" t="str">
        <f>VLOOKUP(E21,VIP!$A$2:$O12751,6,0)</f>
        <v>NO</v>
      </c>
      <c r="L21" s="113" t="s">
        <v>2228</v>
      </c>
      <c r="M21" s="200" t="s">
        <v>2634</v>
      </c>
      <c r="N21" s="147" t="s">
        <v>2523</v>
      </c>
      <c r="O21" s="134" t="s">
        <v>2474</v>
      </c>
      <c r="P21" s="110"/>
      <c r="Q21" s="199">
        <v>44287.586504629631</v>
      </c>
    </row>
    <row r="22" spans="1:17" s="125" customFormat="1" ht="18" x14ac:dyDescent="0.25">
      <c r="A22" s="112" t="str">
        <f>VLOOKUP(E22,'LISTADO ATM'!$A$2:$C$901,3,0)</f>
        <v>NORTE</v>
      </c>
      <c r="B22" s="126" t="s">
        <v>2570</v>
      </c>
      <c r="C22" s="118">
        <v>44286.740347222221</v>
      </c>
      <c r="D22" s="112" t="s">
        <v>2190</v>
      </c>
      <c r="E22" s="130">
        <v>4</v>
      </c>
      <c r="F22" s="133" t="str">
        <f>VLOOKUP(E22,VIP!$A$2:$O12352,2,0)</f>
        <v>DRBR004</v>
      </c>
      <c r="G22" s="133" t="str">
        <f>VLOOKUP(E22,'LISTADO ATM'!$A$2:$B$900,2,0)</f>
        <v>ATM Avenida Rivas</v>
      </c>
      <c r="H22" s="133" t="str">
        <f>VLOOKUP(E22,VIP!$A$2:$O17273,7,FALSE)</f>
        <v>Si</v>
      </c>
      <c r="I22" s="133" t="str">
        <f>VLOOKUP(E22,VIP!$A$2:$O9238,8,FALSE)</f>
        <v>Si</v>
      </c>
      <c r="J22" s="133" t="str">
        <f>VLOOKUP(E22,VIP!$A$2:$O9188,8,FALSE)</f>
        <v>Si</v>
      </c>
      <c r="K22" s="133" t="str">
        <f>VLOOKUP(E22,VIP!$A$2:$O12762,6,0)</f>
        <v>NO</v>
      </c>
      <c r="L22" s="113" t="s">
        <v>2228</v>
      </c>
      <c r="M22" s="200" t="s">
        <v>2634</v>
      </c>
      <c r="N22" s="147" t="s">
        <v>2523</v>
      </c>
      <c r="O22" s="134" t="s">
        <v>2526</v>
      </c>
      <c r="P22" s="110"/>
      <c r="Q22" s="199">
        <v>44287.586504629631</v>
      </c>
    </row>
    <row r="23" spans="1:17" s="125" customFormat="1" ht="18" x14ac:dyDescent="0.25">
      <c r="A23" s="112" t="str">
        <f>VLOOKUP(E23,'LISTADO ATM'!$A$2:$C$901,3,0)</f>
        <v>NORTE</v>
      </c>
      <c r="B23" s="126" t="s">
        <v>2572</v>
      </c>
      <c r="C23" s="118">
        <v>44286.741747685184</v>
      </c>
      <c r="D23" s="112" t="s">
        <v>2190</v>
      </c>
      <c r="E23" s="130">
        <v>756</v>
      </c>
      <c r="F23" s="133" t="str">
        <f>VLOOKUP(E23,VIP!$A$2:$O12355,2,0)</f>
        <v>DRBR756</v>
      </c>
      <c r="G23" s="133" t="str">
        <f>VLOOKUP(E23,'LISTADO ATM'!$A$2:$B$900,2,0)</f>
        <v xml:space="preserve">ATM UNP Villa La Mata (Cotuí) </v>
      </c>
      <c r="H23" s="133" t="str">
        <f>VLOOKUP(E23,VIP!$A$2:$O17276,7,FALSE)</f>
        <v>Si</v>
      </c>
      <c r="I23" s="133" t="str">
        <f>VLOOKUP(E23,VIP!$A$2:$O9241,8,FALSE)</f>
        <v>Si</v>
      </c>
      <c r="J23" s="133" t="str">
        <f>VLOOKUP(E23,VIP!$A$2:$O9191,8,FALSE)</f>
        <v>Si</v>
      </c>
      <c r="K23" s="133" t="str">
        <f>VLOOKUP(E23,VIP!$A$2:$O12765,6,0)</f>
        <v>NO</v>
      </c>
      <c r="L23" s="113" t="s">
        <v>2228</v>
      </c>
      <c r="M23" s="200" t="s">
        <v>2634</v>
      </c>
      <c r="N23" s="124" t="s">
        <v>2472</v>
      </c>
      <c r="O23" s="134" t="s">
        <v>2526</v>
      </c>
      <c r="P23" s="110"/>
      <c r="Q23" s="199">
        <v>44287.586504629631</v>
      </c>
    </row>
    <row r="24" spans="1:17" s="125" customFormat="1" ht="18" x14ac:dyDescent="0.25">
      <c r="A24" s="112" t="str">
        <f>VLOOKUP(E24,'LISTADO ATM'!$A$2:$C$901,3,0)</f>
        <v>NORTE</v>
      </c>
      <c r="B24" s="126" t="s">
        <v>2573</v>
      </c>
      <c r="C24" s="118">
        <v>44286.742662037039</v>
      </c>
      <c r="D24" s="112" t="s">
        <v>2190</v>
      </c>
      <c r="E24" s="130">
        <v>53</v>
      </c>
      <c r="F24" s="133" t="str">
        <f>VLOOKUP(E24,VIP!$A$2:$O12356,2,0)</f>
        <v>DRBR053</v>
      </c>
      <c r="G24" s="133" t="str">
        <f>VLOOKUP(E24,'LISTADO ATM'!$A$2:$B$900,2,0)</f>
        <v xml:space="preserve">ATM Oficina Constanza </v>
      </c>
      <c r="H24" s="133" t="str">
        <f>VLOOKUP(E24,VIP!$A$2:$O17277,7,FALSE)</f>
        <v>Si</v>
      </c>
      <c r="I24" s="133" t="str">
        <f>VLOOKUP(E24,VIP!$A$2:$O9242,8,FALSE)</f>
        <v>Si</v>
      </c>
      <c r="J24" s="133" t="str">
        <f>VLOOKUP(E24,VIP!$A$2:$O9192,8,FALSE)</f>
        <v>Si</v>
      </c>
      <c r="K24" s="133" t="str">
        <f>VLOOKUP(E24,VIP!$A$2:$O12766,6,0)</f>
        <v>NO</v>
      </c>
      <c r="L24" s="113" t="s">
        <v>2228</v>
      </c>
      <c r="M24" s="200" t="s">
        <v>2634</v>
      </c>
      <c r="N24" s="147" t="s">
        <v>2523</v>
      </c>
      <c r="O24" s="134" t="s">
        <v>2526</v>
      </c>
      <c r="P24" s="110"/>
      <c r="Q24" s="199">
        <v>44287.420983796299</v>
      </c>
    </row>
    <row r="25" spans="1:17" s="125" customFormat="1" ht="18" x14ac:dyDescent="0.25">
      <c r="A25" s="112" t="str">
        <f>VLOOKUP(E25,'LISTADO ATM'!$A$2:$C$901,3,0)</f>
        <v>DISTRITO NACIONAL</v>
      </c>
      <c r="B25" s="126" t="s">
        <v>2576</v>
      </c>
      <c r="C25" s="118">
        <v>44286.746111111112</v>
      </c>
      <c r="D25" s="112" t="s">
        <v>2189</v>
      </c>
      <c r="E25" s="130">
        <v>54</v>
      </c>
      <c r="F25" s="133" t="str">
        <f>VLOOKUP(E25,VIP!$A$2:$O12359,2,0)</f>
        <v>DRBR054</v>
      </c>
      <c r="G25" s="133" t="str">
        <f>VLOOKUP(E25,'LISTADO ATM'!$A$2:$B$900,2,0)</f>
        <v xml:space="preserve">ATM Autoservicio Galería 360 </v>
      </c>
      <c r="H25" s="133" t="str">
        <f>VLOOKUP(E25,VIP!$A$2:$O17280,7,FALSE)</f>
        <v>Si</v>
      </c>
      <c r="I25" s="133" t="str">
        <f>VLOOKUP(E25,VIP!$A$2:$O9245,8,FALSE)</f>
        <v>Si</v>
      </c>
      <c r="J25" s="133" t="str">
        <f>VLOOKUP(E25,VIP!$A$2:$O9195,8,FALSE)</f>
        <v>Si</v>
      </c>
      <c r="K25" s="133" t="str">
        <f>VLOOKUP(E25,VIP!$A$2:$O12769,6,0)</f>
        <v>NO</v>
      </c>
      <c r="L25" s="113" t="s">
        <v>2228</v>
      </c>
      <c r="M25" s="200" t="s">
        <v>2634</v>
      </c>
      <c r="N25" s="147" t="s">
        <v>2523</v>
      </c>
      <c r="O25" s="134" t="s">
        <v>2474</v>
      </c>
      <c r="P25" s="110"/>
      <c r="Q25" s="199">
        <v>44287.586504629631</v>
      </c>
    </row>
    <row r="26" spans="1:17" s="125" customFormat="1" ht="18" x14ac:dyDescent="0.25">
      <c r="A26" s="112" t="str">
        <f>VLOOKUP(E26,'LISTADO ATM'!$A$2:$C$901,3,0)</f>
        <v>NORTE</v>
      </c>
      <c r="B26" s="126" t="s">
        <v>2599</v>
      </c>
      <c r="C26" s="118">
        <v>44286.845671296294</v>
      </c>
      <c r="D26" s="112" t="s">
        <v>2190</v>
      </c>
      <c r="E26" s="130">
        <v>396</v>
      </c>
      <c r="F26" s="133" t="str">
        <f>VLOOKUP(E26,VIP!$A$2:$O12382,2,0)</f>
        <v>DRBR396</v>
      </c>
      <c r="G26" s="133" t="str">
        <f>VLOOKUP(E26,'LISTADO ATM'!$A$2:$B$900,2,0)</f>
        <v xml:space="preserve">ATM Oficina Plaza Ulloa (La Fuente) </v>
      </c>
      <c r="H26" s="133" t="str">
        <f>VLOOKUP(E26,VIP!$A$2:$O17303,7,FALSE)</f>
        <v>Si</v>
      </c>
      <c r="I26" s="133" t="str">
        <f>VLOOKUP(E26,VIP!$A$2:$O9268,8,FALSE)</f>
        <v>Si</v>
      </c>
      <c r="J26" s="133" t="str">
        <f>VLOOKUP(E26,VIP!$A$2:$O9218,8,FALSE)</f>
        <v>Si</v>
      </c>
      <c r="K26" s="133" t="str">
        <f>VLOOKUP(E26,VIP!$A$2:$O12792,6,0)</f>
        <v>NO</v>
      </c>
      <c r="L26" s="113" t="s">
        <v>2228</v>
      </c>
      <c r="M26" s="200" t="s">
        <v>2634</v>
      </c>
      <c r="N26" s="147" t="s">
        <v>2523</v>
      </c>
      <c r="O26" s="134" t="s">
        <v>2526</v>
      </c>
      <c r="P26" s="110"/>
      <c r="Q26" s="199">
        <v>44287.586504629631</v>
      </c>
    </row>
    <row r="27" spans="1:17" s="125" customFormat="1" ht="18" x14ac:dyDescent="0.25">
      <c r="A27" s="112" t="str">
        <f>VLOOKUP(E27,'LISTADO ATM'!$A$2:$C$901,3,0)</f>
        <v>ESTE</v>
      </c>
      <c r="B27" s="126" t="s">
        <v>2600</v>
      </c>
      <c r="C27" s="118">
        <v>44286.846284722225</v>
      </c>
      <c r="D27" s="112" t="s">
        <v>2189</v>
      </c>
      <c r="E27" s="130">
        <v>385</v>
      </c>
      <c r="F27" s="133" t="str">
        <f>VLOOKUP(E27,VIP!$A$2:$O12383,2,0)</f>
        <v>DRBR385</v>
      </c>
      <c r="G27" s="133" t="str">
        <f>VLOOKUP(E27,'LISTADO ATM'!$A$2:$B$900,2,0)</f>
        <v xml:space="preserve">ATM Plaza Verón I </v>
      </c>
      <c r="H27" s="133" t="str">
        <f>VLOOKUP(E27,VIP!$A$2:$O17304,7,FALSE)</f>
        <v>Si</v>
      </c>
      <c r="I27" s="133" t="str">
        <f>VLOOKUP(E27,VIP!$A$2:$O9269,8,FALSE)</f>
        <v>Si</v>
      </c>
      <c r="J27" s="133" t="str">
        <f>VLOOKUP(E27,VIP!$A$2:$O9219,8,FALSE)</f>
        <v>Si</v>
      </c>
      <c r="K27" s="133" t="str">
        <f>VLOOKUP(E27,VIP!$A$2:$O12793,6,0)</f>
        <v>NO</v>
      </c>
      <c r="L27" s="113" t="s">
        <v>2228</v>
      </c>
      <c r="M27" s="200" t="s">
        <v>2634</v>
      </c>
      <c r="N27" s="147" t="s">
        <v>2523</v>
      </c>
      <c r="O27" s="134" t="s">
        <v>2474</v>
      </c>
      <c r="P27" s="110"/>
      <c r="Q27" s="199">
        <v>44287.586504629631</v>
      </c>
    </row>
    <row r="28" spans="1:17" s="125" customFormat="1" ht="18" x14ac:dyDescent="0.25">
      <c r="A28" s="112" t="str">
        <f>VLOOKUP(E28,'LISTADO ATM'!$A$2:$C$901,3,0)</f>
        <v>NORTE</v>
      </c>
      <c r="B28" s="126" t="s">
        <v>2621</v>
      </c>
      <c r="C28" s="118">
        <v>44287.015868055554</v>
      </c>
      <c r="D28" s="112" t="s">
        <v>2190</v>
      </c>
      <c r="E28" s="130">
        <v>105</v>
      </c>
      <c r="F28" s="133" t="str">
        <f>VLOOKUP(E28,VIP!$A$2:$O12404,2,0)</f>
        <v>DRBR105</v>
      </c>
      <c r="G28" s="133" t="str">
        <f>VLOOKUP(E28,'LISTADO ATM'!$A$2:$B$900,2,0)</f>
        <v xml:space="preserve">ATM Autobanco Estancia Nueva (Moca) </v>
      </c>
      <c r="H28" s="133" t="str">
        <f>VLOOKUP(E28,VIP!$A$2:$O17325,7,FALSE)</f>
        <v>Si</v>
      </c>
      <c r="I28" s="133" t="str">
        <f>VLOOKUP(E28,VIP!$A$2:$O9290,8,FALSE)</f>
        <v>Si</v>
      </c>
      <c r="J28" s="133" t="str">
        <f>VLOOKUP(E28,VIP!$A$2:$O9240,8,FALSE)</f>
        <v>Si</v>
      </c>
      <c r="K28" s="133" t="str">
        <f>VLOOKUP(E28,VIP!$A$2:$O12814,6,0)</f>
        <v>NO</v>
      </c>
      <c r="L28" s="113" t="s">
        <v>2228</v>
      </c>
      <c r="M28" s="200" t="s">
        <v>2634</v>
      </c>
      <c r="N28" s="124" t="s">
        <v>2472</v>
      </c>
      <c r="O28" s="134" t="s">
        <v>2505</v>
      </c>
      <c r="P28" s="110"/>
      <c r="Q28" s="199">
        <v>44287.586504629631</v>
      </c>
    </row>
    <row r="29" spans="1:17" s="125" customFormat="1" ht="18" x14ac:dyDescent="0.25">
      <c r="A29" s="112" t="str">
        <f>VLOOKUP(E29,'LISTADO ATM'!$A$2:$C$901,3,0)</f>
        <v>NORTE</v>
      </c>
      <c r="B29" s="126" t="s">
        <v>2620</v>
      </c>
      <c r="C29" s="118">
        <v>44287.016388888886</v>
      </c>
      <c r="D29" s="112" t="s">
        <v>2190</v>
      </c>
      <c r="E29" s="130">
        <v>262</v>
      </c>
      <c r="F29" s="133" t="str">
        <f>VLOOKUP(E29,VIP!$A$2:$O12403,2,0)</f>
        <v>DRBR262</v>
      </c>
      <c r="G29" s="133" t="str">
        <f>VLOOKUP(E29,'LISTADO ATM'!$A$2:$B$900,2,0)</f>
        <v xml:space="preserve">ATM Oficina Obras Públicas (Santiago) </v>
      </c>
      <c r="H29" s="133" t="str">
        <f>VLOOKUP(E29,VIP!$A$2:$O17324,7,FALSE)</f>
        <v>Si</v>
      </c>
      <c r="I29" s="133" t="str">
        <f>VLOOKUP(E29,VIP!$A$2:$O9289,8,FALSE)</f>
        <v>Si</v>
      </c>
      <c r="J29" s="133" t="str">
        <f>VLOOKUP(E29,VIP!$A$2:$O9239,8,FALSE)</f>
        <v>Si</v>
      </c>
      <c r="K29" s="133" t="str">
        <f>VLOOKUP(E29,VIP!$A$2:$O12813,6,0)</f>
        <v>SI</v>
      </c>
      <c r="L29" s="113" t="s">
        <v>2228</v>
      </c>
      <c r="M29" s="200" t="s">
        <v>2634</v>
      </c>
      <c r="N29" s="147" t="s">
        <v>2523</v>
      </c>
      <c r="O29" s="134" t="s">
        <v>2505</v>
      </c>
      <c r="P29" s="110"/>
      <c r="Q29" s="199">
        <v>44287.586504629631</v>
      </c>
    </row>
    <row r="30" spans="1:17" s="125" customFormat="1" ht="18" x14ac:dyDescent="0.25">
      <c r="A30" s="112" t="str">
        <f>VLOOKUP(E30,'LISTADO ATM'!$A$2:$C$901,3,0)</f>
        <v>DISTRITO NACIONAL</v>
      </c>
      <c r="B30" s="126" t="s">
        <v>2619</v>
      </c>
      <c r="C30" s="118">
        <v>44287.017222222225</v>
      </c>
      <c r="D30" s="112" t="s">
        <v>2189</v>
      </c>
      <c r="E30" s="130">
        <v>522</v>
      </c>
      <c r="F30" s="133" t="str">
        <f>VLOOKUP(E30,VIP!$A$2:$O12402,2,0)</f>
        <v>DRBR522</v>
      </c>
      <c r="G30" s="133" t="str">
        <f>VLOOKUP(E30,'LISTADO ATM'!$A$2:$B$900,2,0)</f>
        <v xml:space="preserve">ATM Oficina Galería 360 </v>
      </c>
      <c r="H30" s="133" t="str">
        <f>VLOOKUP(E30,VIP!$A$2:$O17323,7,FALSE)</f>
        <v>Si</v>
      </c>
      <c r="I30" s="133" t="str">
        <f>VLOOKUP(E30,VIP!$A$2:$O9288,8,FALSE)</f>
        <v>Si</v>
      </c>
      <c r="J30" s="133" t="str">
        <f>VLOOKUP(E30,VIP!$A$2:$O9238,8,FALSE)</f>
        <v>Si</v>
      </c>
      <c r="K30" s="133" t="str">
        <f>VLOOKUP(E30,VIP!$A$2:$O12812,6,0)</f>
        <v>SI</v>
      </c>
      <c r="L30" s="113" t="s">
        <v>2228</v>
      </c>
      <c r="M30" s="200" t="s">
        <v>2634</v>
      </c>
      <c r="N30" s="147" t="s">
        <v>2523</v>
      </c>
      <c r="O30" s="134" t="s">
        <v>2474</v>
      </c>
      <c r="P30" s="110"/>
      <c r="Q30" s="199">
        <v>44287.586504629631</v>
      </c>
    </row>
    <row r="31" spans="1:17" s="125" customFormat="1" ht="18" x14ac:dyDescent="0.25">
      <c r="A31" s="112" t="str">
        <f>VLOOKUP(E31,'LISTADO ATM'!$A$2:$C$901,3,0)</f>
        <v>DISTRITO NACIONAL</v>
      </c>
      <c r="B31" s="126" t="s">
        <v>2616</v>
      </c>
      <c r="C31" s="118">
        <v>44287.018692129626</v>
      </c>
      <c r="D31" s="112" t="s">
        <v>2189</v>
      </c>
      <c r="E31" s="130">
        <v>18</v>
      </c>
      <c r="F31" s="133" t="str">
        <f>VLOOKUP(E31,VIP!$A$2:$O12399,2,0)</f>
        <v>DRBR018</v>
      </c>
      <c r="G31" s="133" t="str">
        <f>VLOOKUP(E31,'LISTADO ATM'!$A$2:$B$900,2,0)</f>
        <v xml:space="preserve">ATM Oficina Haina Occidental I </v>
      </c>
      <c r="H31" s="133" t="str">
        <f>VLOOKUP(E31,VIP!$A$2:$O17320,7,FALSE)</f>
        <v>Si</v>
      </c>
      <c r="I31" s="133" t="str">
        <f>VLOOKUP(E31,VIP!$A$2:$O9285,8,FALSE)</f>
        <v>Si</v>
      </c>
      <c r="J31" s="133" t="str">
        <f>VLOOKUP(E31,VIP!$A$2:$O9235,8,FALSE)</f>
        <v>Si</v>
      </c>
      <c r="K31" s="133" t="str">
        <f>VLOOKUP(E31,VIP!$A$2:$O12809,6,0)</f>
        <v>SI</v>
      </c>
      <c r="L31" s="113" t="s">
        <v>2228</v>
      </c>
      <c r="M31" s="200" t="s">
        <v>2634</v>
      </c>
      <c r="N31" s="147" t="s">
        <v>2523</v>
      </c>
      <c r="O31" s="134" t="s">
        <v>2474</v>
      </c>
      <c r="P31" s="110"/>
      <c r="Q31" s="199">
        <v>44287.586504629631</v>
      </c>
    </row>
    <row r="32" spans="1:17" s="125" customFormat="1" ht="18" x14ac:dyDescent="0.25">
      <c r="A32" s="112" t="str">
        <f>VLOOKUP(E32,'LISTADO ATM'!$A$2:$C$901,3,0)</f>
        <v>DISTRITO NACIONAL</v>
      </c>
      <c r="B32" s="126" t="s">
        <v>2614</v>
      </c>
      <c r="C32" s="118">
        <v>44287.019583333335</v>
      </c>
      <c r="D32" s="112" t="s">
        <v>2189</v>
      </c>
      <c r="E32" s="130">
        <v>115</v>
      </c>
      <c r="F32" s="133" t="str">
        <f>VLOOKUP(E32,VIP!$A$2:$O12397,2,0)</f>
        <v>DRBR115</v>
      </c>
      <c r="G32" s="133" t="str">
        <f>VLOOKUP(E32,'LISTADO ATM'!$A$2:$B$900,2,0)</f>
        <v xml:space="preserve">ATM Oficina Megacentro I </v>
      </c>
      <c r="H32" s="133" t="str">
        <f>VLOOKUP(E32,VIP!$A$2:$O17318,7,FALSE)</f>
        <v>Si</v>
      </c>
      <c r="I32" s="133" t="str">
        <f>VLOOKUP(E32,VIP!$A$2:$O9283,8,FALSE)</f>
        <v>Si</v>
      </c>
      <c r="J32" s="133" t="str">
        <f>VLOOKUP(E32,VIP!$A$2:$O9233,8,FALSE)</f>
        <v>Si</v>
      </c>
      <c r="K32" s="133" t="str">
        <f>VLOOKUP(E32,VIP!$A$2:$O12807,6,0)</f>
        <v>SI</v>
      </c>
      <c r="L32" s="113" t="s">
        <v>2228</v>
      </c>
      <c r="M32" s="200" t="s">
        <v>2634</v>
      </c>
      <c r="N32" s="147" t="s">
        <v>2523</v>
      </c>
      <c r="O32" s="134" t="s">
        <v>2474</v>
      </c>
      <c r="P32" s="110"/>
      <c r="Q32" s="199">
        <v>44287.586504629631</v>
      </c>
    </row>
    <row r="33" spans="1:17" s="125" customFormat="1" ht="18" x14ac:dyDescent="0.25">
      <c r="A33" s="112" t="str">
        <f>VLOOKUP(E33,'LISTADO ATM'!$A$2:$C$901,3,0)</f>
        <v>NORTE</v>
      </c>
      <c r="B33" s="126" t="s">
        <v>2645</v>
      </c>
      <c r="C33" s="118">
        <v>44287.400104166663</v>
      </c>
      <c r="D33" s="112" t="s">
        <v>2190</v>
      </c>
      <c r="E33" s="130">
        <v>937</v>
      </c>
      <c r="F33" s="133" t="str">
        <f>VLOOKUP(E33,VIP!$A$2:$O12398,2,0)</f>
        <v>DRBR937</v>
      </c>
      <c r="G33" s="133" t="str">
        <f>VLOOKUP(E33,'LISTADO ATM'!$A$2:$B$900,2,0)</f>
        <v xml:space="preserve">ATM Autobanco Oficina La Vega II </v>
      </c>
      <c r="H33" s="133" t="str">
        <f>VLOOKUP(E33,VIP!$A$2:$O17319,7,FALSE)</f>
        <v>Si</v>
      </c>
      <c r="I33" s="133" t="str">
        <f>VLOOKUP(E33,VIP!$A$2:$O9284,8,FALSE)</f>
        <v>Si</v>
      </c>
      <c r="J33" s="133" t="str">
        <f>VLOOKUP(E33,VIP!$A$2:$O9234,8,FALSE)</f>
        <v>Si</v>
      </c>
      <c r="K33" s="133" t="str">
        <f>VLOOKUP(E33,VIP!$A$2:$O12808,6,0)</f>
        <v>NO</v>
      </c>
      <c r="L33" s="113" t="s">
        <v>2228</v>
      </c>
      <c r="M33" s="200" t="s">
        <v>2634</v>
      </c>
      <c r="N33" s="124" t="s">
        <v>2472</v>
      </c>
      <c r="O33" s="134" t="s">
        <v>2505</v>
      </c>
      <c r="P33" s="110"/>
      <c r="Q33" s="199">
        <v>44287.586504629631</v>
      </c>
    </row>
    <row r="34" spans="1:17" s="125" customFormat="1" ht="18" x14ac:dyDescent="0.25">
      <c r="A34" s="112" t="str">
        <f>VLOOKUP(E34,'LISTADO ATM'!$A$2:$C$901,3,0)</f>
        <v>NORTE</v>
      </c>
      <c r="B34" s="126" t="s">
        <v>2698</v>
      </c>
      <c r="C34" s="118">
        <v>44287.596643518518</v>
      </c>
      <c r="D34" s="112" t="s">
        <v>2190</v>
      </c>
      <c r="E34" s="130">
        <v>63</v>
      </c>
      <c r="F34" s="133" t="str">
        <f>VLOOKUP(E34,VIP!$A$2:$O12371,2,0)</f>
        <v>DRBR063</v>
      </c>
      <c r="G34" s="133" t="str">
        <f>VLOOKUP(E34,'LISTADO ATM'!$A$2:$B$900,2,0)</f>
        <v xml:space="preserve">ATM Oficina Villa Vásquez (Montecristi) </v>
      </c>
      <c r="H34" s="133" t="str">
        <f>VLOOKUP(E34,VIP!$A$2:$O17292,7,FALSE)</f>
        <v>Si</v>
      </c>
      <c r="I34" s="133" t="str">
        <f>VLOOKUP(E34,VIP!$A$2:$O9257,8,FALSE)</f>
        <v>Si</v>
      </c>
      <c r="J34" s="133" t="str">
        <f>VLOOKUP(E34,VIP!$A$2:$O9207,8,FALSE)</f>
        <v>Si</v>
      </c>
      <c r="K34" s="133" t="str">
        <f>VLOOKUP(E34,VIP!$A$2:$O12781,6,0)</f>
        <v>NO</v>
      </c>
      <c r="L34" s="113" t="s">
        <v>2228</v>
      </c>
      <c r="M34" s="200" t="s">
        <v>2634</v>
      </c>
      <c r="N34" s="147" t="s">
        <v>2523</v>
      </c>
      <c r="O34" s="134" t="s">
        <v>2700</v>
      </c>
      <c r="P34" s="110"/>
      <c r="Q34" s="199" t="s">
        <v>2228</v>
      </c>
    </row>
    <row r="35" spans="1:17" s="125" customFormat="1" ht="18" x14ac:dyDescent="0.25">
      <c r="A35" s="112" t="str">
        <f>VLOOKUP(E35,'LISTADO ATM'!$A$2:$C$901,3,0)</f>
        <v>NORTE</v>
      </c>
      <c r="B35" s="126" t="s">
        <v>2697</v>
      </c>
      <c r="C35" s="118">
        <v>44287.59988425926</v>
      </c>
      <c r="D35" s="112" t="s">
        <v>2190</v>
      </c>
      <c r="E35" s="130">
        <v>985</v>
      </c>
      <c r="F35" s="133" t="str">
        <f>VLOOKUP(E35,VIP!$A$2:$O12370,2,0)</f>
        <v>DRBR985</v>
      </c>
      <c r="G35" s="133" t="str">
        <f>VLOOKUP(E35,'LISTADO ATM'!$A$2:$B$900,2,0)</f>
        <v xml:space="preserve">ATM Oficina Dajabón II </v>
      </c>
      <c r="H35" s="133" t="str">
        <f>VLOOKUP(E35,VIP!$A$2:$O17291,7,FALSE)</f>
        <v>Si</v>
      </c>
      <c r="I35" s="133" t="str">
        <f>VLOOKUP(E35,VIP!$A$2:$O9256,8,FALSE)</f>
        <v>Si</v>
      </c>
      <c r="J35" s="133" t="str">
        <f>VLOOKUP(E35,VIP!$A$2:$O9206,8,FALSE)</f>
        <v>Si</v>
      </c>
      <c r="K35" s="133" t="str">
        <f>VLOOKUP(E35,VIP!$A$2:$O12780,6,0)</f>
        <v>NO</v>
      </c>
      <c r="L35" s="113" t="s">
        <v>2228</v>
      </c>
      <c r="M35" s="200" t="s">
        <v>2634</v>
      </c>
      <c r="N35" s="147" t="s">
        <v>2523</v>
      </c>
      <c r="O35" s="134" t="s">
        <v>2700</v>
      </c>
      <c r="P35" s="110"/>
      <c r="Q35" s="199" t="s">
        <v>2228</v>
      </c>
    </row>
    <row r="36" spans="1:17" s="125" customFormat="1" ht="18" x14ac:dyDescent="0.25">
      <c r="A36" s="112" t="str">
        <f>VLOOKUP(E36,'LISTADO ATM'!$A$2:$C$901,3,0)</f>
        <v>DISTRITO NACIONAL</v>
      </c>
      <c r="B36" s="126" t="s">
        <v>2525</v>
      </c>
      <c r="C36" s="118">
        <v>44286.346261574072</v>
      </c>
      <c r="D36" s="112" t="s">
        <v>2189</v>
      </c>
      <c r="E36" s="130">
        <v>816</v>
      </c>
      <c r="F36" s="133" t="str">
        <f>VLOOKUP(E36,VIP!$A$2:$O12330,2,0)</f>
        <v>DRBR816</v>
      </c>
      <c r="G36" s="133" t="str">
        <f>VLOOKUP(E36,'LISTADO ATM'!$A$2:$B$900,2,0)</f>
        <v xml:space="preserve">ATM Oficina Pedro Brand </v>
      </c>
      <c r="H36" s="133" t="str">
        <f>VLOOKUP(E36,VIP!$A$2:$O17251,7,FALSE)</f>
        <v>Si</v>
      </c>
      <c r="I36" s="133" t="str">
        <f>VLOOKUP(E36,VIP!$A$2:$O9216,8,FALSE)</f>
        <v>Si</v>
      </c>
      <c r="J36" s="133" t="str">
        <f>VLOOKUP(E36,VIP!$A$2:$O9166,8,FALSE)</f>
        <v>Si</v>
      </c>
      <c r="K36" s="133" t="str">
        <f>VLOOKUP(E36,VIP!$A$2:$O12740,6,0)</f>
        <v>NO</v>
      </c>
      <c r="L36" s="113" t="s">
        <v>2254</v>
      </c>
      <c r="M36" s="200" t="s">
        <v>2634</v>
      </c>
      <c r="N36" s="124" t="s">
        <v>2472</v>
      </c>
      <c r="O36" s="134" t="s">
        <v>2474</v>
      </c>
      <c r="P36" s="110"/>
      <c r="Q36" s="199">
        <v>44287.586504629631</v>
      </c>
    </row>
    <row r="37" spans="1:17" s="125" customFormat="1" ht="18" x14ac:dyDescent="0.25">
      <c r="A37" s="112" t="str">
        <f>VLOOKUP(E37,'LISTADO ATM'!$A$2:$C$901,3,0)</f>
        <v>NORTE</v>
      </c>
      <c r="B37" s="126" t="s">
        <v>2583</v>
      </c>
      <c r="C37" s="118">
        <v>44286.759328703702</v>
      </c>
      <c r="D37" s="112" t="s">
        <v>2190</v>
      </c>
      <c r="E37" s="130">
        <v>285</v>
      </c>
      <c r="F37" s="133" t="str">
        <f>VLOOKUP(E37,VIP!$A$2:$O12366,2,0)</f>
        <v>DRBR285</v>
      </c>
      <c r="G37" s="133" t="str">
        <f>VLOOKUP(E37,'LISTADO ATM'!$A$2:$B$900,2,0)</f>
        <v xml:space="preserve">ATM Oficina Camino Real (Puerto Plata) </v>
      </c>
      <c r="H37" s="133" t="str">
        <f>VLOOKUP(E37,VIP!$A$2:$O17287,7,FALSE)</f>
        <v>Si</v>
      </c>
      <c r="I37" s="133" t="str">
        <f>VLOOKUP(E37,VIP!$A$2:$O9252,8,FALSE)</f>
        <v>Si</v>
      </c>
      <c r="J37" s="133" t="str">
        <f>VLOOKUP(E37,VIP!$A$2:$O9202,8,FALSE)</f>
        <v>Si</v>
      </c>
      <c r="K37" s="133" t="str">
        <f>VLOOKUP(E37,VIP!$A$2:$O12776,6,0)</f>
        <v>NO</v>
      </c>
      <c r="L37" s="113" t="s">
        <v>2254</v>
      </c>
      <c r="M37" s="200" t="s">
        <v>2634</v>
      </c>
      <c r="N37" s="124" t="s">
        <v>2472</v>
      </c>
      <c r="O37" s="134" t="s">
        <v>2526</v>
      </c>
      <c r="P37" s="110"/>
      <c r="Q37" s="199">
        <v>44287.420983796299</v>
      </c>
    </row>
    <row r="38" spans="1:17" ht="18" x14ac:dyDescent="0.25">
      <c r="A38" s="112" t="str">
        <f>VLOOKUP(E38,'LISTADO ATM'!$A$2:$C$901,3,0)</f>
        <v>DISTRITO NACIONAL</v>
      </c>
      <c r="B38" s="126" t="s">
        <v>2665</v>
      </c>
      <c r="C38" s="118">
        <v>44287.534016203703</v>
      </c>
      <c r="D38" s="112" t="s">
        <v>2189</v>
      </c>
      <c r="E38" s="130">
        <v>524</v>
      </c>
      <c r="F38" s="133" t="str">
        <f>VLOOKUP(E38,VIP!$A$2:$O12353,2,0)</f>
        <v>DRBR524</v>
      </c>
      <c r="G38" s="133" t="str">
        <f>VLOOKUP(E38,'LISTADO ATM'!$A$2:$B$900,2,0)</f>
        <v xml:space="preserve">ATM DNCD </v>
      </c>
      <c r="H38" s="133" t="str">
        <f>VLOOKUP(E38,VIP!$A$2:$O17274,7,FALSE)</f>
        <v>Si</v>
      </c>
      <c r="I38" s="133" t="str">
        <f>VLOOKUP(E38,VIP!$A$2:$O9239,8,FALSE)</f>
        <v>Si</v>
      </c>
      <c r="J38" s="133" t="str">
        <f>VLOOKUP(E38,VIP!$A$2:$O9189,8,FALSE)</f>
        <v>Si</v>
      </c>
      <c r="K38" s="133" t="str">
        <f>VLOOKUP(E38,VIP!$A$2:$O12763,6,0)</f>
        <v>NO</v>
      </c>
      <c r="L38" s="113" t="s">
        <v>2254</v>
      </c>
      <c r="M38" s="200" t="s">
        <v>2634</v>
      </c>
      <c r="N38" s="124" t="s">
        <v>2472</v>
      </c>
      <c r="O38" s="148" t="s">
        <v>2474</v>
      </c>
      <c r="P38" s="110"/>
      <c r="Q38" s="199">
        <v>44287.586504629631</v>
      </c>
    </row>
    <row r="39" spans="1:17" ht="18" x14ac:dyDescent="0.25">
      <c r="A39" s="112" t="str">
        <f>VLOOKUP(E39,'LISTADO ATM'!$A$2:$C$901,3,0)</f>
        <v>ESTE</v>
      </c>
      <c r="B39" s="126" t="s">
        <v>2586</v>
      </c>
      <c r="C39" s="118">
        <v>44286.773680555554</v>
      </c>
      <c r="D39" s="112" t="s">
        <v>2494</v>
      </c>
      <c r="E39" s="130">
        <v>117</v>
      </c>
      <c r="F39" s="133" t="str">
        <f>VLOOKUP(E39,VIP!$A$2:$O12369,2,0)</f>
        <v>DRBR117</v>
      </c>
      <c r="G39" s="133" t="str">
        <f>VLOOKUP(E39,'LISTADO ATM'!$A$2:$B$900,2,0)</f>
        <v xml:space="preserve">ATM Oficina El Seybo </v>
      </c>
      <c r="H39" s="133" t="str">
        <f>VLOOKUP(E39,VIP!$A$2:$O17290,7,FALSE)</f>
        <v>Si</v>
      </c>
      <c r="I39" s="133" t="str">
        <f>VLOOKUP(E39,VIP!$A$2:$O9255,8,FALSE)</f>
        <v>Si</v>
      </c>
      <c r="J39" s="133" t="str">
        <f>VLOOKUP(E39,VIP!$A$2:$O9205,8,FALSE)</f>
        <v>Si</v>
      </c>
      <c r="K39" s="133" t="str">
        <f>VLOOKUP(E39,VIP!$A$2:$O12779,6,0)</f>
        <v>SI</v>
      </c>
      <c r="L39" s="113" t="s">
        <v>2521</v>
      </c>
      <c r="M39" s="200" t="s">
        <v>2634</v>
      </c>
      <c r="N39" s="124" t="s">
        <v>2472</v>
      </c>
      <c r="O39" s="148" t="s">
        <v>2495</v>
      </c>
      <c r="P39" s="110"/>
      <c r="Q39" s="199">
        <v>44287.586504629631</v>
      </c>
    </row>
    <row r="40" spans="1:17" ht="18" x14ac:dyDescent="0.25">
      <c r="A40" s="112" t="str">
        <f>VLOOKUP(E40,'LISTADO ATM'!$A$2:$C$901,3,0)</f>
        <v>SUR</v>
      </c>
      <c r="B40" s="126" t="s">
        <v>2537</v>
      </c>
      <c r="C40" s="118">
        <v>44286.628622685188</v>
      </c>
      <c r="D40" s="112" t="s">
        <v>2494</v>
      </c>
      <c r="E40" s="130">
        <v>297</v>
      </c>
      <c r="F40" s="133" t="str">
        <f>VLOOKUP(E40,VIP!$A$2:$O12362,2,0)</f>
        <v>DRBR297</v>
      </c>
      <c r="G40" s="133" t="str">
        <f>VLOOKUP(E40,'LISTADO ATM'!$A$2:$B$900,2,0)</f>
        <v xml:space="preserve">ATM S/M Cadena Ocoa </v>
      </c>
      <c r="H40" s="133" t="str">
        <f>VLOOKUP(E40,VIP!$A$2:$O17283,7,FALSE)</f>
        <v>Si</v>
      </c>
      <c r="I40" s="133" t="str">
        <f>VLOOKUP(E40,VIP!$A$2:$O9248,8,FALSE)</f>
        <v>Si</v>
      </c>
      <c r="J40" s="133" t="str">
        <f>VLOOKUP(E40,VIP!$A$2:$O9198,8,FALSE)</f>
        <v>Si</v>
      </c>
      <c r="K40" s="133" t="str">
        <f>VLOOKUP(E40,VIP!$A$2:$O12772,6,0)</f>
        <v>NO</v>
      </c>
      <c r="L40" s="113" t="s">
        <v>2497</v>
      </c>
      <c r="M40" s="200" t="s">
        <v>2634</v>
      </c>
      <c r="N40" s="124" t="s">
        <v>2472</v>
      </c>
      <c r="O40" s="148" t="s">
        <v>2495</v>
      </c>
      <c r="P40" s="110"/>
      <c r="Q40" s="199">
        <v>44287.586504629631</v>
      </c>
    </row>
    <row r="41" spans="1:17" ht="18" x14ac:dyDescent="0.25">
      <c r="A41" s="112" t="str">
        <f>VLOOKUP(E41,'LISTADO ATM'!$A$2:$C$901,3,0)</f>
        <v>ESTE</v>
      </c>
      <c r="B41" s="126" t="s">
        <v>2584</v>
      </c>
      <c r="C41" s="118">
        <v>44286.768368055556</v>
      </c>
      <c r="D41" s="112" t="s">
        <v>2494</v>
      </c>
      <c r="E41" s="130">
        <v>399</v>
      </c>
      <c r="F41" s="133" t="str">
        <f>VLOOKUP(E41,VIP!$A$2:$O12367,2,0)</f>
        <v>DRBR399</v>
      </c>
      <c r="G41" s="133" t="str">
        <f>VLOOKUP(E41,'LISTADO ATM'!$A$2:$B$900,2,0)</f>
        <v xml:space="preserve">ATM Oficina La Romana II </v>
      </c>
      <c r="H41" s="133" t="str">
        <f>VLOOKUP(E41,VIP!$A$2:$O17288,7,FALSE)</f>
        <v>Si</v>
      </c>
      <c r="I41" s="133" t="str">
        <f>VLOOKUP(E41,VIP!$A$2:$O9253,8,FALSE)</f>
        <v>Si</v>
      </c>
      <c r="J41" s="133" t="str">
        <f>VLOOKUP(E41,VIP!$A$2:$O9203,8,FALSE)</f>
        <v>Si</v>
      </c>
      <c r="K41" s="133" t="str">
        <f>VLOOKUP(E41,VIP!$A$2:$O12777,6,0)</f>
        <v>NO</v>
      </c>
      <c r="L41" s="113" t="s">
        <v>2497</v>
      </c>
      <c r="M41" s="200" t="s">
        <v>2634</v>
      </c>
      <c r="N41" s="124" t="s">
        <v>2472</v>
      </c>
      <c r="O41" s="148" t="s">
        <v>2495</v>
      </c>
      <c r="P41" s="110"/>
      <c r="Q41" s="199">
        <v>44287.420983796299</v>
      </c>
    </row>
    <row r="42" spans="1:17" ht="18" x14ac:dyDescent="0.25">
      <c r="A42" s="112" t="str">
        <f>VLOOKUP(E42,'LISTADO ATM'!$A$2:$C$901,3,0)</f>
        <v>NORTE</v>
      </c>
      <c r="B42" s="126" t="s">
        <v>2585</v>
      </c>
      <c r="C42" s="118">
        <v>44286.770925925928</v>
      </c>
      <c r="D42" s="112" t="s">
        <v>2520</v>
      </c>
      <c r="E42" s="130">
        <v>874</v>
      </c>
      <c r="F42" s="133" t="str">
        <f>VLOOKUP(E42,VIP!$A$2:$O12368,2,0)</f>
        <v>DRBR874</v>
      </c>
      <c r="G42" s="133" t="str">
        <f>VLOOKUP(E42,'LISTADO ATM'!$A$2:$B$900,2,0)</f>
        <v xml:space="preserve">ATM Zona Franca Esperanza II (Mao) </v>
      </c>
      <c r="H42" s="133" t="str">
        <f>VLOOKUP(E42,VIP!$A$2:$O17289,7,FALSE)</f>
        <v>Si</v>
      </c>
      <c r="I42" s="133" t="str">
        <f>VLOOKUP(E42,VIP!$A$2:$O9254,8,FALSE)</f>
        <v>Si</v>
      </c>
      <c r="J42" s="133" t="str">
        <f>VLOOKUP(E42,VIP!$A$2:$O9204,8,FALSE)</f>
        <v>Si</v>
      </c>
      <c r="K42" s="133" t="str">
        <f>VLOOKUP(E42,VIP!$A$2:$O12778,6,0)</f>
        <v>NO</v>
      </c>
      <c r="L42" s="113" t="s">
        <v>2497</v>
      </c>
      <c r="M42" s="200" t="s">
        <v>2634</v>
      </c>
      <c r="N42" s="124" t="s">
        <v>2472</v>
      </c>
      <c r="O42" s="148" t="s">
        <v>2519</v>
      </c>
      <c r="P42" s="110"/>
      <c r="Q42" s="199">
        <v>44287.586504629631</v>
      </c>
    </row>
    <row r="43" spans="1:17" ht="18" x14ac:dyDescent="0.25">
      <c r="A43" s="112" t="str">
        <f>VLOOKUP(E43,'LISTADO ATM'!$A$2:$C$901,3,0)</f>
        <v>SUR</v>
      </c>
      <c r="B43" s="126" t="s">
        <v>2612</v>
      </c>
      <c r="C43" s="118">
        <v>44287.021226851852</v>
      </c>
      <c r="D43" s="112" t="s">
        <v>2494</v>
      </c>
      <c r="E43" s="130">
        <v>5</v>
      </c>
      <c r="F43" s="133" t="str">
        <f>VLOOKUP(E43,VIP!$A$2:$O12395,2,0)</f>
        <v>DRBR005</v>
      </c>
      <c r="G43" s="133" t="str">
        <f>VLOOKUP(E43,'LISTADO ATM'!$A$2:$B$900,2,0)</f>
        <v>ATM Oficina Autoservicio Villa Ofelia (San Juan)</v>
      </c>
      <c r="H43" s="133" t="str">
        <f>VLOOKUP(E43,VIP!$A$2:$O17316,7,FALSE)</f>
        <v>Si</v>
      </c>
      <c r="I43" s="133" t="str">
        <f>VLOOKUP(E43,VIP!$A$2:$O9281,8,FALSE)</f>
        <v>Si</v>
      </c>
      <c r="J43" s="133" t="str">
        <f>VLOOKUP(E43,VIP!$A$2:$O9231,8,FALSE)</f>
        <v>Si</v>
      </c>
      <c r="K43" s="133" t="str">
        <f>VLOOKUP(E43,VIP!$A$2:$O12805,6,0)</f>
        <v>NO</v>
      </c>
      <c r="L43" s="113" t="s">
        <v>2497</v>
      </c>
      <c r="M43" s="200" t="s">
        <v>2634</v>
      </c>
      <c r="N43" s="124" t="s">
        <v>2472</v>
      </c>
      <c r="O43" s="148" t="s">
        <v>2495</v>
      </c>
      <c r="P43" s="110"/>
      <c r="Q43" s="199">
        <v>44287.586504629631</v>
      </c>
    </row>
    <row r="44" spans="1:17" ht="18" x14ac:dyDescent="0.25">
      <c r="A44" s="112" t="str">
        <f>VLOOKUP(E44,'LISTADO ATM'!$A$2:$C$901,3,0)</f>
        <v>ESTE</v>
      </c>
      <c r="B44" s="126" t="s">
        <v>2644</v>
      </c>
      <c r="C44" s="118">
        <v>44287.403854166667</v>
      </c>
      <c r="D44" s="112" t="s">
        <v>2468</v>
      </c>
      <c r="E44" s="130">
        <v>429</v>
      </c>
      <c r="F44" s="133" t="str">
        <f>VLOOKUP(E44,VIP!$A$2:$O12397,2,0)</f>
        <v>DRBR429</v>
      </c>
      <c r="G44" s="133" t="str">
        <f>VLOOKUP(E44,'LISTADO ATM'!$A$2:$B$900,2,0)</f>
        <v xml:space="preserve">ATM Oficina Jumbo La Romana </v>
      </c>
      <c r="H44" s="133" t="str">
        <f>VLOOKUP(E44,VIP!$A$2:$O17318,7,FALSE)</f>
        <v>Si</v>
      </c>
      <c r="I44" s="133" t="str">
        <f>VLOOKUP(E44,VIP!$A$2:$O9283,8,FALSE)</f>
        <v>Si</v>
      </c>
      <c r="J44" s="133" t="str">
        <f>VLOOKUP(E44,VIP!$A$2:$O9233,8,FALSE)</f>
        <v>Si</v>
      </c>
      <c r="K44" s="133" t="str">
        <f>VLOOKUP(E44,VIP!$A$2:$O12807,6,0)</f>
        <v>NO</v>
      </c>
      <c r="L44" s="113" t="s">
        <v>2497</v>
      </c>
      <c r="M44" s="200" t="s">
        <v>2634</v>
      </c>
      <c r="N44" s="124" t="s">
        <v>2472</v>
      </c>
      <c r="O44" s="148" t="s">
        <v>2473</v>
      </c>
      <c r="P44" s="110"/>
      <c r="Q44" s="199">
        <v>44287.586504629631</v>
      </c>
    </row>
    <row r="45" spans="1:17" ht="18" x14ac:dyDescent="0.25">
      <c r="A45" s="112" t="str">
        <f>VLOOKUP(E45,'LISTADO ATM'!$A$2:$C$901,3,0)</f>
        <v>DISTRITO NACIONAL</v>
      </c>
      <c r="B45" s="126" t="s">
        <v>2522</v>
      </c>
      <c r="C45" s="118">
        <v>44284.756192129629</v>
      </c>
      <c r="D45" s="112" t="s">
        <v>2468</v>
      </c>
      <c r="E45" s="130">
        <v>561</v>
      </c>
      <c r="F45" s="133" t="str">
        <f>VLOOKUP(E45,VIP!$A$2:$O12320,2,0)</f>
        <v>DRBR133</v>
      </c>
      <c r="G45" s="133" t="str">
        <f>VLOOKUP(E45,'LISTADO ATM'!$A$2:$B$900,2,0)</f>
        <v xml:space="preserve">ATM Comando Regional P.N. S.D. Este </v>
      </c>
      <c r="H45" s="133" t="str">
        <f>VLOOKUP(E45,VIP!$A$2:$O17241,7,FALSE)</f>
        <v>Si</v>
      </c>
      <c r="I45" s="133" t="str">
        <f>VLOOKUP(E45,VIP!$A$2:$O9206,8,FALSE)</f>
        <v>Si</v>
      </c>
      <c r="J45" s="133" t="str">
        <f>VLOOKUP(E45,VIP!$A$2:$O9156,8,FALSE)</f>
        <v>Si</v>
      </c>
      <c r="K45" s="133" t="str">
        <f>VLOOKUP(E45,VIP!$A$2:$O12730,6,0)</f>
        <v>NO</v>
      </c>
      <c r="L45" s="113" t="s">
        <v>2459</v>
      </c>
      <c r="M45" s="200" t="s">
        <v>2634</v>
      </c>
      <c r="N45" s="147" t="s">
        <v>2523</v>
      </c>
      <c r="O45" s="148" t="s">
        <v>2473</v>
      </c>
      <c r="P45" s="110"/>
      <c r="Q45" s="199">
        <v>44287.586504629631</v>
      </c>
    </row>
    <row r="46" spans="1:17" ht="18" x14ac:dyDescent="0.25">
      <c r="A46" s="112" t="str">
        <f>VLOOKUP(E46,'LISTADO ATM'!$A$2:$C$901,3,0)</f>
        <v>NORTE</v>
      </c>
      <c r="B46" s="126" t="s">
        <v>2538</v>
      </c>
      <c r="C46" s="118">
        <v>44286.62462962963</v>
      </c>
      <c r="D46" s="112" t="s">
        <v>2520</v>
      </c>
      <c r="E46" s="130">
        <v>864</v>
      </c>
      <c r="F46" s="133" t="str">
        <f>VLOOKUP(E46,VIP!$A$2:$O12364,2,0)</f>
        <v>DRBR864</v>
      </c>
      <c r="G46" s="133" t="str">
        <f>VLOOKUP(E46,'LISTADO ATM'!$A$2:$B$900,2,0)</f>
        <v xml:space="preserve">ATM Palmares Mall (San Francisco) </v>
      </c>
      <c r="H46" s="133" t="str">
        <f>VLOOKUP(E46,VIP!$A$2:$O17285,7,FALSE)</f>
        <v>Si</v>
      </c>
      <c r="I46" s="133" t="str">
        <f>VLOOKUP(E46,VIP!$A$2:$O9250,8,FALSE)</f>
        <v>Si</v>
      </c>
      <c r="J46" s="133" t="str">
        <f>VLOOKUP(E46,VIP!$A$2:$O9200,8,FALSE)</f>
        <v>Si</v>
      </c>
      <c r="K46" s="133" t="str">
        <f>VLOOKUP(E46,VIP!$A$2:$O12774,6,0)</f>
        <v>NO</v>
      </c>
      <c r="L46" s="113" t="s">
        <v>2459</v>
      </c>
      <c r="M46" s="200" t="s">
        <v>2634</v>
      </c>
      <c r="N46" s="147" t="s">
        <v>2523</v>
      </c>
      <c r="O46" s="148" t="s">
        <v>2519</v>
      </c>
      <c r="P46" s="110"/>
      <c r="Q46" s="199">
        <v>44287.420983796299</v>
      </c>
    </row>
    <row r="47" spans="1:17" ht="18" x14ac:dyDescent="0.25">
      <c r="A47" s="112" t="str">
        <f>VLOOKUP(E47,'LISTADO ATM'!$A$2:$C$901,3,0)</f>
        <v>DISTRITO NACIONAL</v>
      </c>
      <c r="B47" s="126" t="s">
        <v>2564</v>
      </c>
      <c r="C47" s="118">
        <v>44286.695231481484</v>
      </c>
      <c r="D47" s="112" t="s">
        <v>2468</v>
      </c>
      <c r="E47" s="130">
        <v>698</v>
      </c>
      <c r="F47" s="133" t="str">
        <f>VLOOKUP(E47,VIP!$A$2:$O12346,2,0)</f>
        <v>DRBR698</v>
      </c>
      <c r="G47" s="133" t="str">
        <f>VLOOKUP(E47,'LISTADO ATM'!$A$2:$B$900,2,0)</f>
        <v>ATM Parador Bellamar</v>
      </c>
      <c r="H47" s="133" t="str">
        <f>VLOOKUP(E47,VIP!$A$2:$O17267,7,FALSE)</f>
        <v>Si</v>
      </c>
      <c r="I47" s="133" t="str">
        <f>VLOOKUP(E47,VIP!$A$2:$O9232,8,FALSE)</f>
        <v>Si</v>
      </c>
      <c r="J47" s="133" t="str">
        <f>VLOOKUP(E47,VIP!$A$2:$O9182,8,FALSE)</f>
        <v>Si</v>
      </c>
      <c r="K47" s="133" t="str">
        <f>VLOOKUP(E47,VIP!$A$2:$O12756,6,0)</f>
        <v>NO</v>
      </c>
      <c r="L47" s="113" t="s">
        <v>2459</v>
      </c>
      <c r="M47" s="200" t="s">
        <v>2634</v>
      </c>
      <c r="N47" s="124" t="s">
        <v>2472</v>
      </c>
      <c r="O47" s="148" t="s">
        <v>2473</v>
      </c>
      <c r="P47" s="110"/>
      <c r="Q47" s="199">
        <v>44287.586504629631</v>
      </c>
    </row>
    <row r="48" spans="1:17" ht="18" x14ac:dyDescent="0.25">
      <c r="A48" s="112" t="str">
        <f>VLOOKUP(E48,'LISTADO ATM'!$A$2:$C$901,3,0)</f>
        <v>NORTE</v>
      </c>
      <c r="B48" s="126" t="s">
        <v>2568</v>
      </c>
      <c r="C48" s="118">
        <v>44286.735023148147</v>
      </c>
      <c r="D48" s="112" t="s">
        <v>2494</v>
      </c>
      <c r="E48" s="130">
        <v>969</v>
      </c>
      <c r="F48" s="133" t="str">
        <f>VLOOKUP(E48,VIP!$A$2:$O12350,2,0)</f>
        <v>DRBR12F</v>
      </c>
      <c r="G48" s="133" t="str">
        <f>VLOOKUP(E48,'LISTADO ATM'!$A$2:$B$900,2,0)</f>
        <v xml:space="preserve">ATM Oficina El Sol I (Santiago) </v>
      </c>
      <c r="H48" s="133" t="str">
        <f>VLOOKUP(E48,VIP!$A$2:$O17271,7,FALSE)</f>
        <v>Si</v>
      </c>
      <c r="I48" s="133" t="str">
        <f>VLOOKUP(E48,VIP!$A$2:$O9236,8,FALSE)</f>
        <v>Si</v>
      </c>
      <c r="J48" s="133" t="str">
        <f>VLOOKUP(E48,VIP!$A$2:$O9186,8,FALSE)</f>
        <v>Si</v>
      </c>
      <c r="K48" s="133" t="str">
        <f>VLOOKUP(E48,VIP!$A$2:$O12760,6,0)</f>
        <v>SI</v>
      </c>
      <c r="L48" s="113" t="s">
        <v>2459</v>
      </c>
      <c r="M48" s="200" t="s">
        <v>2634</v>
      </c>
      <c r="N48" s="124" t="s">
        <v>2472</v>
      </c>
      <c r="O48" s="148" t="s">
        <v>2495</v>
      </c>
      <c r="P48" s="110"/>
      <c r="Q48" s="199">
        <v>44287.420983796299</v>
      </c>
    </row>
    <row r="49" spans="1:17" ht="18" x14ac:dyDescent="0.25">
      <c r="A49" s="112" t="str">
        <f>VLOOKUP(E49,'LISTADO ATM'!$A$2:$C$901,3,0)</f>
        <v>NORTE</v>
      </c>
      <c r="B49" s="126" t="s">
        <v>2580</v>
      </c>
      <c r="C49" s="118">
        <v>44286.75440972222</v>
      </c>
      <c r="D49" s="112" t="s">
        <v>2494</v>
      </c>
      <c r="E49" s="130">
        <v>752</v>
      </c>
      <c r="F49" s="133" t="str">
        <f>VLOOKUP(E49,VIP!$A$2:$O12363,2,0)</f>
        <v>DRBR280</v>
      </c>
      <c r="G49" s="133" t="str">
        <f>VLOOKUP(E49,'LISTADO ATM'!$A$2:$B$900,2,0)</f>
        <v xml:space="preserve">ATM UNP Las Carolinas (La Vega) </v>
      </c>
      <c r="H49" s="133" t="str">
        <f>VLOOKUP(E49,VIP!$A$2:$O17284,7,FALSE)</f>
        <v>Si</v>
      </c>
      <c r="I49" s="133" t="str">
        <f>VLOOKUP(E49,VIP!$A$2:$O9249,8,FALSE)</f>
        <v>Si</v>
      </c>
      <c r="J49" s="133" t="str">
        <f>VLOOKUP(E49,VIP!$A$2:$O9199,8,FALSE)</f>
        <v>Si</v>
      </c>
      <c r="K49" s="133" t="str">
        <f>VLOOKUP(E49,VIP!$A$2:$O12773,6,0)</f>
        <v>SI</v>
      </c>
      <c r="L49" s="113" t="s">
        <v>2459</v>
      </c>
      <c r="M49" s="200" t="s">
        <v>2634</v>
      </c>
      <c r="N49" s="124" t="s">
        <v>2472</v>
      </c>
      <c r="O49" s="148" t="s">
        <v>2495</v>
      </c>
      <c r="P49" s="110"/>
      <c r="Q49" s="199">
        <v>44287.586504629631</v>
      </c>
    </row>
    <row r="50" spans="1:17" ht="18" x14ac:dyDescent="0.25">
      <c r="A50" s="112" t="str">
        <f>VLOOKUP(E50,'LISTADO ATM'!$A$2:$C$901,3,0)</f>
        <v>SUR</v>
      </c>
      <c r="B50" s="126" t="s">
        <v>2602</v>
      </c>
      <c r="C50" s="118">
        <v>44286.887280092589</v>
      </c>
      <c r="D50" s="112" t="s">
        <v>2494</v>
      </c>
      <c r="E50" s="130">
        <v>825</v>
      </c>
      <c r="F50" s="133" t="str">
        <f>VLOOKUP(E50,VIP!$A$2:$O12384,2,0)</f>
        <v>DRBR825</v>
      </c>
      <c r="G50" s="133" t="str">
        <f>VLOOKUP(E50,'LISTADO ATM'!$A$2:$B$900,2,0)</f>
        <v xml:space="preserve">ATM Estacion Eco Cibeles (Las Matas de Farfán) </v>
      </c>
      <c r="H50" s="133" t="str">
        <f>VLOOKUP(E50,VIP!$A$2:$O17305,7,FALSE)</f>
        <v>Si</v>
      </c>
      <c r="I50" s="133" t="str">
        <f>VLOOKUP(E50,VIP!$A$2:$O9270,8,FALSE)</f>
        <v>Si</v>
      </c>
      <c r="J50" s="133" t="str">
        <f>VLOOKUP(E50,VIP!$A$2:$O9220,8,FALSE)</f>
        <v>Si</v>
      </c>
      <c r="K50" s="133" t="str">
        <f>VLOOKUP(E50,VIP!$A$2:$O12794,6,0)</f>
        <v>NO</v>
      </c>
      <c r="L50" s="113" t="s">
        <v>2459</v>
      </c>
      <c r="M50" s="200" t="s">
        <v>2634</v>
      </c>
      <c r="N50" s="124" t="s">
        <v>2472</v>
      </c>
      <c r="O50" s="148" t="s">
        <v>2495</v>
      </c>
      <c r="P50" s="110"/>
      <c r="Q50" s="199">
        <v>44287.586504629631</v>
      </c>
    </row>
    <row r="51" spans="1:17" s="125" customFormat="1" ht="18" x14ac:dyDescent="0.25">
      <c r="A51" s="112" t="str">
        <f>VLOOKUP(E51,'LISTADO ATM'!$A$2:$C$901,3,0)</f>
        <v>NORTE</v>
      </c>
      <c r="B51" s="203" t="s">
        <v>2603</v>
      </c>
      <c r="C51" s="118">
        <v>44286.889432870368</v>
      </c>
      <c r="D51" s="112" t="s">
        <v>2494</v>
      </c>
      <c r="E51" s="202">
        <v>736</v>
      </c>
      <c r="F51" s="133" t="str">
        <f>VLOOKUP(E51,VIP!$A$2:$O12385,2,0)</f>
        <v>DRBR071</v>
      </c>
      <c r="G51" s="133" t="str">
        <f>VLOOKUP(E51,'LISTADO ATM'!$A$2:$B$900,2,0)</f>
        <v xml:space="preserve">ATM Oficina Puerto Plata I </v>
      </c>
      <c r="H51" s="133" t="str">
        <f>VLOOKUP(E51,VIP!$A$2:$O17306,7,FALSE)</f>
        <v>Si</v>
      </c>
      <c r="I51" s="133" t="str">
        <f>VLOOKUP(E51,VIP!$A$2:$O9271,8,FALSE)</f>
        <v>Si</v>
      </c>
      <c r="J51" s="133" t="str">
        <f>VLOOKUP(E51,VIP!$A$2:$O9221,8,FALSE)</f>
        <v>Si</v>
      </c>
      <c r="K51" s="133" t="str">
        <f>VLOOKUP(E51,VIP!$A$2:$O12795,6,0)</f>
        <v>SI</v>
      </c>
      <c r="L51" s="113" t="s">
        <v>2459</v>
      </c>
      <c r="M51" s="200" t="s">
        <v>2634</v>
      </c>
      <c r="N51" s="124" t="s">
        <v>2472</v>
      </c>
      <c r="O51" s="150" t="s">
        <v>2495</v>
      </c>
      <c r="P51" s="155"/>
      <c r="Q51" s="199">
        <v>44287.420983796299</v>
      </c>
    </row>
    <row r="52" spans="1:17" ht="18" x14ac:dyDescent="0.25">
      <c r="A52" s="112" t="str">
        <f>VLOOKUP(E52,'LISTADO ATM'!$A$2:$C$901,3,0)</f>
        <v>SUR</v>
      </c>
      <c r="B52" s="126">
        <v>335840096</v>
      </c>
      <c r="C52" s="118">
        <v>44287.136655092596</v>
      </c>
      <c r="D52" s="112" t="s">
        <v>2494</v>
      </c>
      <c r="E52" s="130">
        <v>871</v>
      </c>
      <c r="F52" s="133" t="str">
        <f>VLOOKUP(E52,VIP!$A$2:$O12386,2,0)</f>
        <v>DRBR871</v>
      </c>
      <c r="G52" s="133" t="str">
        <f>VLOOKUP(E52,'LISTADO ATM'!$A$2:$B$900,2,0)</f>
        <v>ATM Plaza Cultural San Juan</v>
      </c>
      <c r="H52" s="133" t="str">
        <f>VLOOKUP(E52,VIP!$A$2:$O17307,7,FALSE)</f>
        <v>N/A</v>
      </c>
      <c r="I52" s="133" t="str">
        <f>VLOOKUP(E52,VIP!$A$2:$O9272,8,FALSE)</f>
        <v>N/A</v>
      </c>
      <c r="J52" s="133" t="str">
        <f>VLOOKUP(E52,VIP!$A$2:$O9222,8,FALSE)</f>
        <v>N/A</v>
      </c>
      <c r="K52" s="133" t="str">
        <f>VLOOKUP(E52,VIP!$A$2:$O12796,6,0)</f>
        <v>N/A</v>
      </c>
      <c r="L52" s="113" t="s">
        <v>2459</v>
      </c>
      <c r="M52" s="200" t="s">
        <v>2634</v>
      </c>
      <c r="N52" s="124" t="s">
        <v>2472</v>
      </c>
      <c r="O52" s="148" t="s">
        <v>2495</v>
      </c>
      <c r="P52" s="110"/>
      <c r="Q52" s="199">
        <v>44287.586504629631</v>
      </c>
    </row>
    <row r="53" spans="1:17" ht="18" x14ac:dyDescent="0.25">
      <c r="A53" s="112" t="str">
        <f>VLOOKUP(E53,'LISTADO ATM'!$A$2:$C$901,3,0)</f>
        <v>DISTRITO NACIONAL</v>
      </c>
      <c r="B53" s="126" t="s">
        <v>2649</v>
      </c>
      <c r="C53" s="118">
        <v>44287.383171296293</v>
      </c>
      <c r="D53" s="112" t="s">
        <v>2468</v>
      </c>
      <c r="E53" s="130">
        <v>438</v>
      </c>
      <c r="F53" s="133" t="str">
        <f>VLOOKUP(E53,VIP!$A$2:$O12402,2,0)</f>
        <v>DRBR438</v>
      </c>
      <c r="G53" s="133" t="str">
        <f>VLOOKUP(E53,'LISTADO ATM'!$A$2:$B$900,2,0)</f>
        <v xml:space="preserve">ATM Autobanco Torre IV </v>
      </c>
      <c r="H53" s="133" t="str">
        <f>VLOOKUP(E53,VIP!$A$2:$O17323,7,FALSE)</f>
        <v>Si</v>
      </c>
      <c r="I53" s="133" t="str">
        <f>VLOOKUP(E53,VIP!$A$2:$O9288,8,FALSE)</f>
        <v>Si</v>
      </c>
      <c r="J53" s="133" t="str">
        <f>VLOOKUP(E53,VIP!$A$2:$O9238,8,FALSE)</f>
        <v>Si</v>
      </c>
      <c r="K53" s="133" t="str">
        <f>VLOOKUP(E53,VIP!$A$2:$O12812,6,0)</f>
        <v>SI</v>
      </c>
      <c r="L53" s="113" t="s">
        <v>2459</v>
      </c>
      <c r="M53" s="200" t="s">
        <v>2634</v>
      </c>
      <c r="N53" s="124" t="s">
        <v>2472</v>
      </c>
      <c r="O53" s="148" t="s">
        <v>2473</v>
      </c>
      <c r="P53" s="110"/>
      <c r="Q53" s="199">
        <v>44287.586504629631</v>
      </c>
    </row>
    <row r="54" spans="1:17" ht="18" x14ac:dyDescent="0.25">
      <c r="A54" s="112" t="str">
        <f>VLOOKUP(E54,'LISTADO ATM'!$A$2:$C$901,3,0)</f>
        <v>NORTE</v>
      </c>
      <c r="B54" s="126" t="s">
        <v>2642</v>
      </c>
      <c r="C54" s="118">
        <v>44287.431574074071</v>
      </c>
      <c r="D54" s="112" t="s">
        <v>2494</v>
      </c>
      <c r="E54" s="130">
        <v>142</v>
      </c>
      <c r="F54" s="133" t="str">
        <f>VLOOKUP(E54,VIP!$A$2:$O12395,2,0)</f>
        <v>DRBR142</v>
      </c>
      <c r="G54" s="133" t="str">
        <f>VLOOKUP(E54,'LISTADO ATM'!$A$2:$B$900,2,0)</f>
        <v xml:space="preserve">ATM Centro de Caja Galerías Bonao </v>
      </c>
      <c r="H54" s="133" t="str">
        <f>VLOOKUP(E54,VIP!$A$2:$O17316,7,FALSE)</f>
        <v>Si</v>
      </c>
      <c r="I54" s="133" t="str">
        <f>VLOOKUP(E54,VIP!$A$2:$O9281,8,FALSE)</f>
        <v>Si</v>
      </c>
      <c r="J54" s="133" t="str">
        <f>VLOOKUP(E54,VIP!$A$2:$O9231,8,FALSE)</f>
        <v>Si</v>
      </c>
      <c r="K54" s="133" t="str">
        <f>VLOOKUP(E54,VIP!$A$2:$O12805,6,0)</f>
        <v>SI</v>
      </c>
      <c r="L54" s="113" t="s">
        <v>2459</v>
      </c>
      <c r="M54" s="200" t="s">
        <v>2634</v>
      </c>
      <c r="N54" s="124" t="s">
        <v>2472</v>
      </c>
      <c r="O54" s="148" t="s">
        <v>2495</v>
      </c>
      <c r="P54" s="110"/>
      <c r="Q54" s="199">
        <v>44287.586504629631</v>
      </c>
    </row>
    <row r="55" spans="1:17" ht="18" x14ac:dyDescent="0.25">
      <c r="A55" s="112" t="str">
        <f>VLOOKUP(E55,'LISTADO ATM'!$A$2:$C$901,3,0)</f>
        <v>NORTE</v>
      </c>
      <c r="B55" s="126" t="s">
        <v>2640</v>
      </c>
      <c r="C55" s="118">
        <v>44287.437557870369</v>
      </c>
      <c r="D55" s="112" t="s">
        <v>2520</v>
      </c>
      <c r="E55" s="130">
        <v>496</v>
      </c>
      <c r="F55" s="133" t="str">
        <f>VLOOKUP(E55,VIP!$A$2:$O12393,2,0)</f>
        <v>DRBR496</v>
      </c>
      <c r="G55" s="133" t="str">
        <f>VLOOKUP(E55,'LISTADO ATM'!$A$2:$B$900,2,0)</f>
        <v xml:space="preserve">ATM Multicentro La Sirena Bonao </v>
      </c>
      <c r="H55" s="133" t="str">
        <f>VLOOKUP(E55,VIP!$A$2:$O17314,7,FALSE)</f>
        <v>Si</v>
      </c>
      <c r="I55" s="133" t="str">
        <f>VLOOKUP(E55,VIP!$A$2:$O9279,8,FALSE)</f>
        <v>Si</v>
      </c>
      <c r="J55" s="133" t="str">
        <f>VLOOKUP(E55,VIP!$A$2:$O9229,8,FALSE)</f>
        <v>Si</v>
      </c>
      <c r="K55" s="133" t="str">
        <f>VLOOKUP(E55,VIP!$A$2:$O12803,6,0)</f>
        <v>NO</v>
      </c>
      <c r="L55" s="113" t="s">
        <v>2459</v>
      </c>
      <c r="M55" s="200" t="s">
        <v>2634</v>
      </c>
      <c r="N55" s="124" t="s">
        <v>2472</v>
      </c>
      <c r="O55" s="148" t="s">
        <v>2519</v>
      </c>
      <c r="P55" s="110"/>
      <c r="Q55" s="199">
        <v>44287.586504629631</v>
      </c>
    </row>
    <row r="56" spans="1:17" ht="18" x14ac:dyDescent="0.25">
      <c r="A56" s="112" t="str">
        <f>VLOOKUP(E56,'LISTADO ATM'!$A$2:$C$901,3,0)</f>
        <v>DISTRITO NACIONAL</v>
      </c>
      <c r="B56" s="126" t="s">
        <v>2638</v>
      </c>
      <c r="C56" s="118">
        <v>44287.439664351848</v>
      </c>
      <c r="D56" s="112" t="s">
        <v>2468</v>
      </c>
      <c r="E56" s="130">
        <v>406</v>
      </c>
      <c r="F56" s="133" t="str">
        <f>VLOOKUP(E56,VIP!$A$2:$O12391,2,0)</f>
        <v>DRBR406</v>
      </c>
      <c r="G56" s="133" t="str">
        <f>VLOOKUP(E56,'LISTADO ATM'!$A$2:$B$900,2,0)</f>
        <v xml:space="preserve">ATM UNP Plaza Lama Máximo Gómez </v>
      </c>
      <c r="H56" s="133" t="str">
        <f>VLOOKUP(E56,VIP!$A$2:$O17312,7,FALSE)</f>
        <v>Si</v>
      </c>
      <c r="I56" s="133" t="str">
        <f>VLOOKUP(E56,VIP!$A$2:$O9277,8,FALSE)</f>
        <v>Si</v>
      </c>
      <c r="J56" s="133" t="str">
        <f>VLOOKUP(E56,VIP!$A$2:$O9227,8,FALSE)</f>
        <v>Si</v>
      </c>
      <c r="K56" s="133" t="str">
        <f>VLOOKUP(E56,VIP!$A$2:$O12801,6,0)</f>
        <v>SI</v>
      </c>
      <c r="L56" s="113" t="s">
        <v>2459</v>
      </c>
      <c r="M56" s="200" t="s">
        <v>2634</v>
      </c>
      <c r="N56" s="124" t="s">
        <v>2472</v>
      </c>
      <c r="O56" s="148" t="s">
        <v>2473</v>
      </c>
      <c r="P56" s="110"/>
      <c r="Q56" s="199">
        <v>44287.586504629631</v>
      </c>
    </row>
    <row r="57" spans="1:17" ht="18" x14ac:dyDescent="0.25">
      <c r="A57" s="112" t="str">
        <f>VLOOKUP(E57,'LISTADO ATM'!$A$2:$C$901,3,0)</f>
        <v>NORTE</v>
      </c>
      <c r="B57" s="126" t="s">
        <v>2542</v>
      </c>
      <c r="C57" s="118">
        <v>44286.608159722222</v>
      </c>
      <c r="D57" s="112" t="s">
        <v>2190</v>
      </c>
      <c r="E57" s="130">
        <v>754</v>
      </c>
      <c r="F57" s="133" t="str">
        <f>VLOOKUP(E57,VIP!$A$2:$O12369,2,0)</f>
        <v>DRBR754</v>
      </c>
      <c r="G57" s="133" t="str">
        <f>VLOOKUP(E57,'LISTADO ATM'!$A$2:$B$900,2,0)</f>
        <v xml:space="preserve">ATM Autobanco Oficina Licey al Medio </v>
      </c>
      <c r="H57" s="133" t="str">
        <f>VLOOKUP(E57,VIP!$A$2:$O17290,7,FALSE)</f>
        <v>Si</v>
      </c>
      <c r="I57" s="133" t="str">
        <f>VLOOKUP(E57,VIP!$A$2:$O9255,8,FALSE)</f>
        <v>Si</v>
      </c>
      <c r="J57" s="133" t="str">
        <f>VLOOKUP(E57,VIP!$A$2:$O9205,8,FALSE)</f>
        <v>Si</v>
      </c>
      <c r="K57" s="133" t="str">
        <f>VLOOKUP(E57,VIP!$A$2:$O12779,6,0)</f>
        <v>NO</v>
      </c>
      <c r="L57" s="113" t="s">
        <v>2431</v>
      </c>
      <c r="M57" s="200" t="s">
        <v>2634</v>
      </c>
      <c r="N57" s="124" t="s">
        <v>2472</v>
      </c>
      <c r="O57" s="148" t="s">
        <v>2505</v>
      </c>
      <c r="P57" s="110"/>
      <c r="Q57" s="199">
        <v>44287.420983796299</v>
      </c>
    </row>
    <row r="58" spans="1:17" ht="18" x14ac:dyDescent="0.25">
      <c r="A58" s="112" t="str">
        <f>VLOOKUP(E58,'LISTADO ATM'!$A$2:$C$901,3,0)</f>
        <v>NORTE</v>
      </c>
      <c r="B58" s="126" t="s">
        <v>2529</v>
      </c>
      <c r="C58" s="118">
        <v>44286.405648148146</v>
      </c>
      <c r="D58" s="112" t="s">
        <v>2494</v>
      </c>
      <c r="E58" s="130">
        <v>712</v>
      </c>
      <c r="F58" s="133" t="str">
        <f>VLOOKUP(E58,VIP!$A$2:$O12342,2,0)</f>
        <v>DRBR128</v>
      </c>
      <c r="G58" s="133" t="str">
        <f>VLOOKUP(E58,'LISTADO ATM'!$A$2:$B$900,2,0)</f>
        <v xml:space="preserve">ATM Oficina Imbert </v>
      </c>
      <c r="H58" s="133" t="str">
        <f>VLOOKUP(E58,VIP!$A$2:$O17263,7,FALSE)</f>
        <v>Si</v>
      </c>
      <c r="I58" s="133" t="str">
        <f>VLOOKUP(E58,VIP!$A$2:$O9228,8,FALSE)</f>
        <v>Si</v>
      </c>
      <c r="J58" s="133" t="str">
        <f>VLOOKUP(E58,VIP!$A$2:$O9178,8,FALSE)</f>
        <v>Si</v>
      </c>
      <c r="K58" s="133" t="str">
        <f>VLOOKUP(E58,VIP!$A$2:$O12752,6,0)</f>
        <v>SI</v>
      </c>
      <c r="L58" s="113" t="s">
        <v>2428</v>
      </c>
      <c r="M58" s="200" t="s">
        <v>2634</v>
      </c>
      <c r="N58" s="147" t="s">
        <v>2523</v>
      </c>
      <c r="O58" s="148" t="s">
        <v>2495</v>
      </c>
      <c r="P58" s="110"/>
      <c r="Q58" s="199">
        <v>44287.420983796299</v>
      </c>
    </row>
    <row r="59" spans="1:17" ht="18" x14ac:dyDescent="0.25">
      <c r="A59" s="112" t="str">
        <f>VLOOKUP(E59,'LISTADO ATM'!$A$2:$C$901,3,0)</f>
        <v>DISTRITO NACIONAL</v>
      </c>
      <c r="B59" s="126" t="s">
        <v>2527</v>
      </c>
      <c r="C59" s="118">
        <v>44286.432118055556</v>
      </c>
      <c r="D59" s="112" t="s">
        <v>2494</v>
      </c>
      <c r="E59" s="130">
        <v>715</v>
      </c>
      <c r="F59" s="133" t="str">
        <f>VLOOKUP(E59,VIP!$A$2:$O12332,2,0)</f>
        <v>DRBR992</v>
      </c>
      <c r="G59" s="133" t="str">
        <f>VLOOKUP(E59,'LISTADO ATM'!$A$2:$B$900,2,0)</f>
        <v xml:space="preserve">ATM Oficina 27 de Febrero (Lobby) </v>
      </c>
      <c r="H59" s="133" t="str">
        <f>VLOOKUP(E59,VIP!$A$2:$O17253,7,FALSE)</f>
        <v>Si</v>
      </c>
      <c r="I59" s="133" t="str">
        <f>VLOOKUP(E59,VIP!$A$2:$O9218,8,FALSE)</f>
        <v>Si</v>
      </c>
      <c r="J59" s="133" t="str">
        <f>VLOOKUP(E59,VIP!$A$2:$O9168,8,FALSE)</f>
        <v>Si</v>
      </c>
      <c r="K59" s="133" t="str">
        <f>VLOOKUP(E59,VIP!$A$2:$O12742,6,0)</f>
        <v>NO</v>
      </c>
      <c r="L59" s="113" t="s">
        <v>2428</v>
      </c>
      <c r="M59" s="200" t="s">
        <v>2634</v>
      </c>
      <c r="N59" s="124" t="s">
        <v>2472</v>
      </c>
      <c r="O59" s="148" t="s">
        <v>2495</v>
      </c>
      <c r="P59" s="110"/>
      <c r="Q59" s="199">
        <v>44287.420983796299</v>
      </c>
    </row>
    <row r="60" spans="1:17" ht="18" x14ac:dyDescent="0.25">
      <c r="A60" s="112" t="str">
        <f>VLOOKUP(E60,'LISTADO ATM'!$A$2:$C$901,3,0)</f>
        <v>SUR</v>
      </c>
      <c r="B60" s="126" t="s">
        <v>2535</v>
      </c>
      <c r="C60" s="118">
        <v>44286.499907407408</v>
      </c>
      <c r="D60" s="112" t="s">
        <v>2494</v>
      </c>
      <c r="E60" s="130">
        <v>6</v>
      </c>
      <c r="F60" s="133" t="str">
        <f>VLOOKUP(E60,VIP!$A$2:$O12374,2,0)</f>
        <v>DRBR006</v>
      </c>
      <c r="G60" s="133" t="str">
        <f>VLOOKUP(E60,'LISTADO ATM'!$A$2:$B$900,2,0)</f>
        <v xml:space="preserve">ATM Plaza WAO San Juan </v>
      </c>
      <c r="H60" s="133" t="str">
        <f>VLOOKUP(E60,VIP!$A$2:$O17295,7,FALSE)</f>
        <v>N/A</v>
      </c>
      <c r="I60" s="133" t="str">
        <f>VLOOKUP(E60,VIP!$A$2:$O9260,8,FALSE)</f>
        <v>N/A</v>
      </c>
      <c r="J60" s="133" t="str">
        <f>VLOOKUP(E60,VIP!$A$2:$O9210,8,FALSE)</f>
        <v>N/A</v>
      </c>
      <c r="K60" s="133" t="str">
        <f>VLOOKUP(E60,VIP!$A$2:$O12793,6,0)</f>
        <v/>
      </c>
      <c r="L60" s="113" t="s">
        <v>2428</v>
      </c>
      <c r="M60" s="200" t="s">
        <v>2634</v>
      </c>
      <c r="N60" s="124" t="s">
        <v>2472</v>
      </c>
      <c r="O60" s="148" t="s">
        <v>2495</v>
      </c>
      <c r="P60" s="110"/>
      <c r="Q60" s="199">
        <v>44287.586504629631</v>
      </c>
    </row>
    <row r="61" spans="1:17" ht="18" x14ac:dyDescent="0.25">
      <c r="A61" s="112" t="str">
        <f>VLOOKUP(E61,'LISTADO ATM'!$A$2:$C$901,3,0)</f>
        <v>NORTE</v>
      </c>
      <c r="B61" s="126" t="s">
        <v>2550</v>
      </c>
      <c r="C61" s="118">
        <v>44286.583101851851</v>
      </c>
      <c r="D61" s="112" t="s">
        <v>2494</v>
      </c>
      <c r="E61" s="130">
        <v>604</v>
      </c>
      <c r="F61" s="133" t="str">
        <f>VLOOKUP(E61,VIP!$A$2:$O12387,2,0)</f>
        <v>DRBR401</v>
      </c>
      <c r="G61" s="133" t="str">
        <f>VLOOKUP(E61,'LISTADO ATM'!$A$2:$B$900,2,0)</f>
        <v xml:space="preserve">ATM Oficina Estancia Nueva (Moca) </v>
      </c>
      <c r="H61" s="133" t="str">
        <f>VLOOKUP(E61,VIP!$A$2:$O17308,7,FALSE)</f>
        <v>Si</v>
      </c>
      <c r="I61" s="133" t="str">
        <f>VLOOKUP(E61,VIP!$A$2:$O9273,8,FALSE)</f>
        <v>Si</v>
      </c>
      <c r="J61" s="133" t="str">
        <f>VLOOKUP(E61,VIP!$A$2:$O9223,8,FALSE)</f>
        <v>Si</v>
      </c>
      <c r="K61" s="133" t="str">
        <f>VLOOKUP(E61,VIP!$A$2:$O12797,6,0)</f>
        <v>NO</v>
      </c>
      <c r="L61" s="113" t="s">
        <v>2428</v>
      </c>
      <c r="M61" s="200" t="s">
        <v>2634</v>
      </c>
      <c r="N61" s="124" t="s">
        <v>2472</v>
      </c>
      <c r="O61" s="148" t="s">
        <v>2495</v>
      </c>
      <c r="P61" s="110"/>
      <c r="Q61" s="199">
        <v>44287.420983796299</v>
      </c>
    </row>
    <row r="62" spans="1:17" ht="18" x14ac:dyDescent="0.25">
      <c r="A62" s="112" t="str">
        <f>VLOOKUP(E62,'LISTADO ATM'!$A$2:$C$901,3,0)</f>
        <v>NORTE</v>
      </c>
      <c r="B62" s="126" t="s">
        <v>2549</v>
      </c>
      <c r="C62" s="118">
        <v>44286.587361111109</v>
      </c>
      <c r="D62" s="112" t="s">
        <v>2494</v>
      </c>
      <c r="E62" s="130">
        <v>138</v>
      </c>
      <c r="F62" s="133" t="str">
        <f>VLOOKUP(E62,VIP!$A$2:$O12385,2,0)</f>
        <v>DRBR138</v>
      </c>
      <c r="G62" s="133" t="str">
        <f>VLOOKUP(E62,'LISTADO ATM'!$A$2:$B$900,2,0)</f>
        <v xml:space="preserve">ATM UNP Fantino </v>
      </c>
      <c r="H62" s="133" t="str">
        <f>VLOOKUP(E62,VIP!$A$2:$O17306,7,FALSE)</f>
        <v>Si</v>
      </c>
      <c r="I62" s="133" t="str">
        <f>VLOOKUP(E62,VIP!$A$2:$O9271,8,FALSE)</f>
        <v>Si</v>
      </c>
      <c r="J62" s="133" t="str">
        <f>VLOOKUP(E62,VIP!$A$2:$O9221,8,FALSE)</f>
        <v>Si</v>
      </c>
      <c r="K62" s="133" t="str">
        <f>VLOOKUP(E62,VIP!$A$2:$O12795,6,0)</f>
        <v>NO</v>
      </c>
      <c r="L62" s="113" t="s">
        <v>2428</v>
      </c>
      <c r="M62" s="200" t="s">
        <v>2634</v>
      </c>
      <c r="N62" s="124" t="s">
        <v>2472</v>
      </c>
      <c r="O62" s="148" t="s">
        <v>2495</v>
      </c>
      <c r="P62" s="110"/>
      <c r="Q62" s="199">
        <v>44287.420983796299</v>
      </c>
    </row>
    <row r="63" spans="1:17" ht="18" x14ac:dyDescent="0.25">
      <c r="A63" s="112" t="str">
        <f>VLOOKUP(E63,'LISTADO ATM'!$A$2:$C$901,3,0)</f>
        <v>DISTRITO NACIONAL</v>
      </c>
      <c r="B63" s="126" t="s">
        <v>2547</v>
      </c>
      <c r="C63" s="118">
        <v>44286.599016203705</v>
      </c>
      <c r="D63" s="112" t="s">
        <v>2468</v>
      </c>
      <c r="E63" s="130">
        <v>710</v>
      </c>
      <c r="F63" s="133" t="str">
        <f>VLOOKUP(E63,VIP!$A$2:$O12377,2,0)</f>
        <v>DRBR506</v>
      </c>
      <c r="G63" s="133" t="str">
        <f>VLOOKUP(E63,'LISTADO ATM'!$A$2:$B$900,2,0)</f>
        <v xml:space="preserve">ATM S/M Soberano </v>
      </c>
      <c r="H63" s="133" t="str">
        <f>VLOOKUP(E63,VIP!$A$2:$O17298,7,FALSE)</f>
        <v>Si</v>
      </c>
      <c r="I63" s="133" t="str">
        <f>VLOOKUP(E63,VIP!$A$2:$O9263,8,FALSE)</f>
        <v>Si</v>
      </c>
      <c r="J63" s="133" t="str">
        <f>VLOOKUP(E63,VIP!$A$2:$O9213,8,FALSE)</f>
        <v>Si</v>
      </c>
      <c r="K63" s="133" t="str">
        <f>VLOOKUP(E63,VIP!$A$2:$O12787,6,0)</f>
        <v>NO</v>
      </c>
      <c r="L63" s="113" t="s">
        <v>2428</v>
      </c>
      <c r="M63" s="200" t="s">
        <v>2634</v>
      </c>
      <c r="N63" s="124" t="s">
        <v>2472</v>
      </c>
      <c r="O63" s="148" t="s">
        <v>2473</v>
      </c>
      <c r="P63" s="110"/>
      <c r="Q63" s="199">
        <v>44287.586504629631</v>
      </c>
    </row>
    <row r="64" spans="1:17" ht="18" x14ac:dyDescent="0.25">
      <c r="A64" s="112" t="str">
        <f>VLOOKUP(E64,'LISTADO ATM'!$A$2:$C$901,3,0)</f>
        <v>DISTRITO NACIONAL</v>
      </c>
      <c r="B64" s="126" t="s">
        <v>2540</v>
      </c>
      <c r="C64" s="118">
        <v>44286.616666666669</v>
      </c>
      <c r="D64" s="112" t="s">
        <v>2468</v>
      </c>
      <c r="E64" s="130">
        <v>13</v>
      </c>
      <c r="F64" s="133" t="str">
        <f>VLOOKUP(E64,VIP!$A$2:$O12367,2,0)</f>
        <v>DRBR013</v>
      </c>
      <c r="G64" s="133" t="str">
        <f>VLOOKUP(E64,'LISTADO ATM'!$A$2:$B$900,2,0)</f>
        <v xml:space="preserve">ATM CDEEE </v>
      </c>
      <c r="H64" s="133" t="str">
        <f>VLOOKUP(E64,VIP!$A$2:$O17288,7,FALSE)</f>
        <v>Si</v>
      </c>
      <c r="I64" s="133" t="str">
        <f>VLOOKUP(E64,VIP!$A$2:$O9253,8,FALSE)</f>
        <v>Si</v>
      </c>
      <c r="J64" s="133" t="str">
        <f>VLOOKUP(E64,VIP!$A$2:$O9203,8,FALSE)</f>
        <v>Si</v>
      </c>
      <c r="K64" s="133" t="str">
        <f>VLOOKUP(E64,VIP!$A$2:$O12777,6,0)</f>
        <v>NO</v>
      </c>
      <c r="L64" s="113" t="s">
        <v>2428</v>
      </c>
      <c r="M64" s="200" t="s">
        <v>2634</v>
      </c>
      <c r="N64" s="124" t="s">
        <v>2472</v>
      </c>
      <c r="O64" s="148" t="s">
        <v>2473</v>
      </c>
      <c r="P64" s="110"/>
      <c r="Q64" s="199">
        <v>44287.420983796299</v>
      </c>
    </row>
    <row r="65" spans="1:17" ht="18" x14ac:dyDescent="0.25">
      <c r="A65" s="112" t="str">
        <f>VLOOKUP(E65,'LISTADO ATM'!$A$2:$C$901,3,0)</f>
        <v>DISTRITO NACIONAL</v>
      </c>
      <c r="B65" s="126" t="s">
        <v>2539</v>
      </c>
      <c r="C65" s="118">
        <v>44286.621076388888</v>
      </c>
      <c r="D65" s="112" t="s">
        <v>2468</v>
      </c>
      <c r="E65" s="130">
        <v>387</v>
      </c>
      <c r="F65" s="133" t="str">
        <f>VLOOKUP(E65,VIP!$A$2:$O12365,2,0)</f>
        <v>DRBR387</v>
      </c>
      <c r="G65" s="133" t="str">
        <f>VLOOKUP(E65,'LISTADO ATM'!$A$2:$B$900,2,0)</f>
        <v xml:space="preserve">ATM S/M La Cadena San Vicente de Paul </v>
      </c>
      <c r="H65" s="133" t="str">
        <f>VLOOKUP(E65,VIP!$A$2:$O17286,7,FALSE)</f>
        <v>Si</v>
      </c>
      <c r="I65" s="133" t="str">
        <f>VLOOKUP(E65,VIP!$A$2:$O9251,8,FALSE)</f>
        <v>Si</v>
      </c>
      <c r="J65" s="133" t="str">
        <f>VLOOKUP(E65,VIP!$A$2:$O9201,8,FALSE)</f>
        <v>Si</v>
      </c>
      <c r="K65" s="133" t="str">
        <f>VLOOKUP(E65,VIP!$A$2:$O12775,6,0)</f>
        <v>NO</v>
      </c>
      <c r="L65" s="113" t="s">
        <v>2428</v>
      </c>
      <c r="M65" s="200" t="s">
        <v>2634</v>
      </c>
      <c r="N65" s="124" t="s">
        <v>2472</v>
      </c>
      <c r="O65" s="148" t="s">
        <v>2473</v>
      </c>
      <c r="P65" s="110"/>
      <c r="Q65" s="199">
        <v>44287.420983796299</v>
      </c>
    </row>
    <row r="66" spans="1:17" ht="18" x14ac:dyDescent="0.25">
      <c r="A66" s="112" t="str">
        <f>VLOOKUP(E66,'LISTADO ATM'!$A$2:$C$901,3,0)</f>
        <v>DISTRITO NACIONAL</v>
      </c>
      <c r="B66" s="126" t="s">
        <v>2557</v>
      </c>
      <c r="C66" s="118">
        <v>44286.653240740743</v>
      </c>
      <c r="D66" s="112" t="s">
        <v>2468</v>
      </c>
      <c r="E66" s="130">
        <v>566</v>
      </c>
      <c r="F66" s="133" t="str">
        <f>VLOOKUP(E66,VIP!$A$2:$O12344,2,0)</f>
        <v>DRBR508</v>
      </c>
      <c r="G66" s="133" t="str">
        <f>VLOOKUP(E66,'LISTADO ATM'!$A$2:$B$900,2,0)</f>
        <v xml:space="preserve">ATM Hiper Olé Aut. Duarte </v>
      </c>
      <c r="H66" s="133" t="str">
        <f>VLOOKUP(E66,VIP!$A$2:$O17265,7,FALSE)</f>
        <v>Si</v>
      </c>
      <c r="I66" s="133" t="str">
        <f>VLOOKUP(E66,VIP!$A$2:$O9230,8,FALSE)</f>
        <v>Si</v>
      </c>
      <c r="J66" s="133" t="str">
        <f>VLOOKUP(E66,VIP!$A$2:$O9180,8,FALSE)</f>
        <v>Si</v>
      </c>
      <c r="K66" s="133" t="str">
        <f>VLOOKUP(E66,VIP!$A$2:$O12754,6,0)</f>
        <v>NO</v>
      </c>
      <c r="L66" s="113" t="s">
        <v>2428</v>
      </c>
      <c r="M66" s="200" t="s">
        <v>2634</v>
      </c>
      <c r="N66" s="124" t="s">
        <v>2472</v>
      </c>
      <c r="O66" s="148" t="s">
        <v>2473</v>
      </c>
      <c r="P66" s="110"/>
      <c r="Q66" s="199">
        <v>44287.586504629631</v>
      </c>
    </row>
    <row r="67" spans="1:17" ht="18" x14ac:dyDescent="0.25">
      <c r="A67" s="112" t="str">
        <f>VLOOKUP(E67,'LISTADO ATM'!$A$2:$C$901,3,0)</f>
        <v>SUR</v>
      </c>
      <c r="B67" s="126" t="s">
        <v>2554</v>
      </c>
      <c r="C67" s="118">
        <v>44286.660844907405</v>
      </c>
      <c r="D67" s="112" t="s">
        <v>2468</v>
      </c>
      <c r="E67" s="130">
        <v>984</v>
      </c>
      <c r="F67" s="133" t="str">
        <f>VLOOKUP(E67,VIP!$A$2:$O12341,2,0)</f>
        <v>DRBR984</v>
      </c>
      <c r="G67" s="133" t="str">
        <f>VLOOKUP(E67,'LISTADO ATM'!$A$2:$B$900,2,0)</f>
        <v xml:space="preserve">ATM Oficina Neiba II </v>
      </c>
      <c r="H67" s="133" t="str">
        <f>VLOOKUP(E67,VIP!$A$2:$O17262,7,FALSE)</f>
        <v>Si</v>
      </c>
      <c r="I67" s="133" t="str">
        <f>VLOOKUP(E67,VIP!$A$2:$O9227,8,FALSE)</f>
        <v>Si</v>
      </c>
      <c r="J67" s="133" t="str">
        <f>VLOOKUP(E67,VIP!$A$2:$O9177,8,FALSE)</f>
        <v>Si</v>
      </c>
      <c r="K67" s="133" t="str">
        <f>VLOOKUP(E67,VIP!$A$2:$O12751,6,0)</f>
        <v>NO</v>
      </c>
      <c r="L67" s="113" t="s">
        <v>2428</v>
      </c>
      <c r="M67" s="200" t="s">
        <v>2634</v>
      </c>
      <c r="N67" s="124" t="s">
        <v>2472</v>
      </c>
      <c r="O67" s="148" t="s">
        <v>2473</v>
      </c>
      <c r="P67" s="110"/>
      <c r="Q67" s="199">
        <v>44287.420983796299</v>
      </c>
    </row>
    <row r="68" spans="1:17" ht="18" x14ac:dyDescent="0.25">
      <c r="A68" s="112" t="str">
        <f>VLOOKUP(E68,'LISTADO ATM'!$A$2:$C$901,3,0)</f>
        <v>ESTE</v>
      </c>
      <c r="B68" s="126" t="s">
        <v>2562</v>
      </c>
      <c r="C68" s="118">
        <v>44286.684247685182</v>
      </c>
      <c r="D68" s="112" t="s">
        <v>2494</v>
      </c>
      <c r="E68" s="130">
        <v>211</v>
      </c>
      <c r="F68" s="133" t="str">
        <f>VLOOKUP(E68,VIP!$A$2:$O12344,2,0)</f>
        <v>DRBR211</v>
      </c>
      <c r="G68" s="133" t="str">
        <f>VLOOKUP(E68,'LISTADO ATM'!$A$2:$B$900,2,0)</f>
        <v xml:space="preserve">ATM Oficina La Romana I </v>
      </c>
      <c r="H68" s="133" t="str">
        <f>VLOOKUP(E68,VIP!$A$2:$O17265,7,FALSE)</f>
        <v>Si</v>
      </c>
      <c r="I68" s="133" t="str">
        <f>VLOOKUP(E68,VIP!$A$2:$O9230,8,FALSE)</f>
        <v>Si</v>
      </c>
      <c r="J68" s="133" t="str">
        <f>VLOOKUP(E68,VIP!$A$2:$O9180,8,FALSE)</f>
        <v>Si</v>
      </c>
      <c r="K68" s="133" t="str">
        <f>VLOOKUP(E68,VIP!$A$2:$O12754,6,0)</f>
        <v>NO</v>
      </c>
      <c r="L68" s="113" t="s">
        <v>2428</v>
      </c>
      <c r="M68" s="200" t="s">
        <v>2634</v>
      </c>
      <c r="N68" s="124" t="s">
        <v>2472</v>
      </c>
      <c r="O68" s="148" t="s">
        <v>2495</v>
      </c>
      <c r="P68" s="110"/>
      <c r="Q68" s="199">
        <v>44287.420983796299</v>
      </c>
    </row>
    <row r="69" spans="1:17" ht="18" x14ac:dyDescent="0.25">
      <c r="A69" s="112" t="str">
        <f>VLOOKUP(E69,'LISTADO ATM'!$A$2:$C$901,3,0)</f>
        <v>ESTE</v>
      </c>
      <c r="B69" s="126" t="s">
        <v>2563</v>
      </c>
      <c r="C69" s="118">
        <v>44286.693715277775</v>
      </c>
      <c r="D69" s="112" t="s">
        <v>2494</v>
      </c>
      <c r="E69" s="130">
        <v>366</v>
      </c>
      <c r="F69" s="133" t="str">
        <f>VLOOKUP(E69,VIP!$A$2:$O12345,2,0)</f>
        <v>DRBR366</v>
      </c>
      <c r="G69" s="133" t="str">
        <f>VLOOKUP(E69,'LISTADO ATM'!$A$2:$B$900,2,0)</f>
        <v>ATM Oficina Boulevard (Higuey) II</v>
      </c>
      <c r="H69" s="133" t="str">
        <f>VLOOKUP(E69,VIP!$A$2:$O17266,7,FALSE)</f>
        <v>N/A</v>
      </c>
      <c r="I69" s="133" t="str">
        <f>VLOOKUP(E69,VIP!$A$2:$O9231,8,FALSE)</f>
        <v>N/A</v>
      </c>
      <c r="J69" s="133" t="str">
        <f>VLOOKUP(E69,VIP!$A$2:$O9181,8,FALSE)</f>
        <v>N/A</v>
      </c>
      <c r="K69" s="133" t="str">
        <f>VLOOKUP(E69,VIP!$A$2:$O12755,6,0)</f>
        <v>N/A</v>
      </c>
      <c r="L69" s="113" t="s">
        <v>2428</v>
      </c>
      <c r="M69" s="200" t="s">
        <v>2634</v>
      </c>
      <c r="N69" s="124" t="s">
        <v>2472</v>
      </c>
      <c r="O69" s="148" t="s">
        <v>2495</v>
      </c>
      <c r="P69" s="110"/>
      <c r="Q69" s="199">
        <v>44287.420983796299</v>
      </c>
    </row>
    <row r="70" spans="1:17" ht="18" x14ac:dyDescent="0.25">
      <c r="A70" s="112" t="str">
        <f>VLOOKUP(E70,'LISTADO ATM'!$A$2:$C$901,3,0)</f>
        <v>NORTE</v>
      </c>
      <c r="B70" s="126" t="s">
        <v>2565</v>
      </c>
      <c r="C70" s="118">
        <v>44286.696469907409</v>
      </c>
      <c r="D70" s="112" t="s">
        <v>2494</v>
      </c>
      <c r="E70" s="130">
        <v>266</v>
      </c>
      <c r="F70" s="133" t="str">
        <f>VLOOKUP(E70,VIP!$A$2:$O12347,2,0)</f>
        <v>DRBR266</v>
      </c>
      <c r="G70" s="133" t="str">
        <f>VLOOKUP(E70,'LISTADO ATM'!$A$2:$B$900,2,0)</f>
        <v xml:space="preserve">ATM Oficina Villa Francisca </v>
      </c>
      <c r="H70" s="133" t="str">
        <f>VLOOKUP(E70,VIP!$A$2:$O17268,7,FALSE)</f>
        <v>Si</v>
      </c>
      <c r="I70" s="133" t="str">
        <f>VLOOKUP(E70,VIP!$A$2:$O9233,8,FALSE)</f>
        <v>Si</v>
      </c>
      <c r="J70" s="133" t="str">
        <f>VLOOKUP(E70,VIP!$A$2:$O9183,8,FALSE)</f>
        <v>Si</v>
      </c>
      <c r="K70" s="133" t="str">
        <f>VLOOKUP(E70,VIP!$A$2:$O12757,6,0)</f>
        <v>NO</v>
      </c>
      <c r="L70" s="113" t="s">
        <v>2428</v>
      </c>
      <c r="M70" s="200" t="s">
        <v>2634</v>
      </c>
      <c r="N70" s="124" t="s">
        <v>2472</v>
      </c>
      <c r="O70" s="148" t="s">
        <v>2495</v>
      </c>
      <c r="P70" s="110"/>
      <c r="Q70" s="199">
        <v>44287.586504629631</v>
      </c>
    </row>
    <row r="71" spans="1:17" ht="18" x14ac:dyDescent="0.25">
      <c r="A71" s="112" t="str">
        <f>VLOOKUP(E71,'LISTADO ATM'!$A$2:$C$901,3,0)</f>
        <v>NORTE</v>
      </c>
      <c r="B71" s="126" t="s">
        <v>2566</v>
      </c>
      <c r="C71" s="118">
        <v>44286.73228009259</v>
      </c>
      <c r="D71" s="112" t="s">
        <v>2494</v>
      </c>
      <c r="E71" s="130">
        <v>990</v>
      </c>
      <c r="F71" s="133" t="str">
        <f>VLOOKUP(E71,VIP!$A$2:$O12348,2,0)</f>
        <v>DRBR742</v>
      </c>
      <c r="G71" s="133" t="str">
        <f>VLOOKUP(E71,'LISTADO ATM'!$A$2:$B$900,2,0)</f>
        <v xml:space="preserve">ATM Autoservicio Bonao II </v>
      </c>
      <c r="H71" s="133" t="str">
        <f>VLOOKUP(E71,VIP!$A$2:$O17269,7,FALSE)</f>
        <v>Si</v>
      </c>
      <c r="I71" s="133" t="str">
        <f>VLOOKUP(E71,VIP!$A$2:$O9234,8,FALSE)</f>
        <v>Si</v>
      </c>
      <c r="J71" s="133" t="str">
        <f>VLOOKUP(E71,VIP!$A$2:$O9184,8,FALSE)</f>
        <v>Si</v>
      </c>
      <c r="K71" s="133" t="str">
        <f>VLOOKUP(E71,VIP!$A$2:$O12758,6,0)</f>
        <v>NO</v>
      </c>
      <c r="L71" s="113" t="s">
        <v>2428</v>
      </c>
      <c r="M71" s="200" t="s">
        <v>2634</v>
      </c>
      <c r="N71" s="124" t="s">
        <v>2472</v>
      </c>
      <c r="O71" s="148" t="s">
        <v>2495</v>
      </c>
      <c r="P71" s="110"/>
      <c r="Q71" s="199">
        <v>44287.420983796299</v>
      </c>
    </row>
    <row r="72" spans="1:17" ht="18" x14ac:dyDescent="0.25">
      <c r="A72" s="112" t="str">
        <f>VLOOKUP(E72,'LISTADO ATM'!$A$2:$C$901,3,0)</f>
        <v>ESTE</v>
      </c>
      <c r="B72" s="126" t="s">
        <v>2569</v>
      </c>
      <c r="C72" s="118">
        <v>44286.736493055556</v>
      </c>
      <c r="D72" s="112" t="s">
        <v>2494</v>
      </c>
      <c r="E72" s="130">
        <v>268</v>
      </c>
      <c r="F72" s="133" t="str">
        <f>VLOOKUP(E72,VIP!$A$2:$O12351,2,0)</f>
        <v>DRBR268</v>
      </c>
      <c r="G72" s="133" t="str">
        <f>VLOOKUP(E72,'LISTADO ATM'!$A$2:$B$900,2,0)</f>
        <v xml:space="preserve">ATM Autobanco La Altagracia (Higuey) </v>
      </c>
      <c r="H72" s="133" t="str">
        <f>VLOOKUP(E72,VIP!$A$2:$O17272,7,FALSE)</f>
        <v>Si</v>
      </c>
      <c r="I72" s="133" t="str">
        <f>VLOOKUP(E72,VIP!$A$2:$O9237,8,FALSE)</f>
        <v>Si</v>
      </c>
      <c r="J72" s="133" t="str">
        <f>VLOOKUP(E72,VIP!$A$2:$O9187,8,FALSE)</f>
        <v>Si</v>
      </c>
      <c r="K72" s="133" t="str">
        <f>VLOOKUP(E72,VIP!$A$2:$O12761,6,0)</f>
        <v>NO</v>
      </c>
      <c r="L72" s="113" t="s">
        <v>2428</v>
      </c>
      <c r="M72" s="200" t="s">
        <v>2634</v>
      </c>
      <c r="N72" s="124" t="s">
        <v>2472</v>
      </c>
      <c r="O72" s="148" t="s">
        <v>2495</v>
      </c>
      <c r="P72" s="110"/>
      <c r="Q72" s="199">
        <v>44287.586504629631</v>
      </c>
    </row>
    <row r="73" spans="1:17" ht="18" x14ac:dyDescent="0.25">
      <c r="A73" s="112" t="str">
        <f>VLOOKUP(E73,'LISTADO ATM'!$A$2:$C$901,3,0)</f>
        <v>NORTE</v>
      </c>
      <c r="B73" s="126" t="s">
        <v>2574</v>
      </c>
      <c r="C73" s="118">
        <v>44286.742939814816</v>
      </c>
      <c r="D73" s="112" t="s">
        <v>2494</v>
      </c>
      <c r="E73" s="130">
        <v>431</v>
      </c>
      <c r="F73" s="133" t="str">
        <f>VLOOKUP(E73,VIP!$A$2:$O12357,2,0)</f>
        <v>DRBR583</v>
      </c>
      <c r="G73" s="133" t="str">
        <f>VLOOKUP(E73,'LISTADO ATM'!$A$2:$B$900,2,0)</f>
        <v xml:space="preserve">ATM Autoservicio Sol (Santiago) </v>
      </c>
      <c r="H73" s="133" t="str">
        <f>VLOOKUP(E73,VIP!$A$2:$O17278,7,FALSE)</f>
        <v>Si</v>
      </c>
      <c r="I73" s="133" t="str">
        <f>VLOOKUP(E73,VIP!$A$2:$O9243,8,FALSE)</f>
        <v>Si</v>
      </c>
      <c r="J73" s="133" t="str">
        <f>VLOOKUP(E73,VIP!$A$2:$O9193,8,FALSE)</f>
        <v>Si</v>
      </c>
      <c r="K73" s="133" t="str">
        <f>VLOOKUP(E73,VIP!$A$2:$O12767,6,0)</f>
        <v>SI</v>
      </c>
      <c r="L73" s="113" t="s">
        <v>2428</v>
      </c>
      <c r="M73" s="200" t="s">
        <v>2634</v>
      </c>
      <c r="N73" s="124" t="s">
        <v>2472</v>
      </c>
      <c r="O73" s="148" t="s">
        <v>2495</v>
      </c>
      <c r="P73" s="110"/>
      <c r="Q73" s="199">
        <v>44287.420983796299</v>
      </c>
    </row>
    <row r="74" spans="1:17" ht="18" x14ac:dyDescent="0.25">
      <c r="A74" s="112" t="str">
        <f>VLOOKUP(E74,'LISTADO ATM'!$A$2:$C$901,3,0)</f>
        <v>ESTE</v>
      </c>
      <c r="B74" s="126" t="s">
        <v>2577</v>
      </c>
      <c r="C74" s="118">
        <v>44286.746967592589</v>
      </c>
      <c r="D74" s="112" t="s">
        <v>2494</v>
      </c>
      <c r="E74" s="130">
        <v>1</v>
      </c>
      <c r="F74" s="133" t="str">
        <f>VLOOKUP(E74,VIP!$A$2:$O12360,2,0)</f>
        <v>DRBR001</v>
      </c>
      <c r="G74" s="133" t="str">
        <f>VLOOKUP(E74,'LISTADO ATM'!$A$2:$B$900,2,0)</f>
        <v>ATM S/M San Rafael del Yuma</v>
      </c>
      <c r="H74" s="133" t="str">
        <f>VLOOKUP(E74,VIP!$A$2:$O17281,7,FALSE)</f>
        <v>Si</v>
      </c>
      <c r="I74" s="133" t="str">
        <f>VLOOKUP(E74,VIP!$A$2:$O9246,8,FALSE)</f>
        <v>Si</v>
      </c>
      <c r="J74" s="133" t="str">
        <f>VLOOKUP(E74,VIP!$A$2:$O9196,8,FALSE)</f>
        <v>Si</v>
      </c>
      <c r="K74" s="133" t="str">
        <f>VLOOKUP(E74,VIP!$A$2:$O12770,6,0)</f>
        <v>NO</v>
      </c>
      <c r="L74" s="113" t="s">
        <v>2428</v>
      </c>
      <c r="M74" s="200" t="s">
        <v>2634</v>
      </c>
      <c r="N74" s="124" t="s">
        <v>2472</v>
      </c>
      <c r="O74" s="148" t="s">
        <v>2495</v>
      </c>
      <c r="P74" s="110"/>
      <c r="Q74" s="199">
        <v>44287.586504629631</v>
      </c>
    </row>
    <row r="75" spans="1:17" ht="18" x14ac:dyDescent="0.25">
      <c r="A75" s="112" t="str">
        <f>VLOOKUP(E75,'LISTADO ATM'!$A$2:$C$901,3,0)</f>
        <v>DISTRITO NACIONAL</v>
      </c>
      <c r="B75" s="126" t="s">
        <v>2579</v>
      </c>
      <c r="C75" s="118">
        <v>44286.752708333333</v>
      </c>
      <c r="D75" s="112" t="s">
        <v>2468</v>
      </c>
      <c r="E75" s="130">
        <v>717</v>
      </c>
      <c r="F75" s="133" t="str">
        <f>VLOOKUP(E75,VIP!$A$2:$O12362,2,0)</f>
        <v>DRBR24K</v>
      </c>
      <c r="G75" s="133" t="str">
        <f>VLOOKUP(E75,'LISTADO ATM'!$A$2:$B$900,2,0)</f>
        <v xml:space="preserve">ATM Oficina Los Alcarrizos </v>
      </c>
      <c r="H75" s="133" t="str">
        <f>VLOOKUP(E75,VIP!$A$2:$O17283,7,FALSE)</f>
        <v>Si</v>
      </c>
      <c r="I75" s="133" t="str">
        <f>VLOOKUP(E75,VIP!$A$2:$O9248,8,FALSE)</f>
        <v>Si</v>
      </c>
      <c r="J75" s="133" t="str">
        <f>VLOOKUP(E75,VIP!$A$2:$O9198,8,FALSE)</f>
        <v>Si</v>
      </c>
      <c r="K75" s="133" t="str">
        <f>VLOOKUP(E75,VIP!$A$2:$O12772,6,0)</f>
        <v>SI</v>
      </c>
      <c r="L75" s="113" t="s">
        <v>2428</v>
      </c>
      <c r="M75" s="200" t="s">
        <v>2634</v>
      </c>
      <c r="N75" s="124" t="s">
        <v>2472</v>
      </c>
      <c r="O75" s="148" t="s">
        <v>2473</v>
      </c>
      <c r="P75" s="110"/>
      <c r="Q75" s="199">
        <v>44287.420983796299</v>
      </c>
    </row>
    <row r="76" spans="1:17" ht="18" x14ac:dyDescent="0.25">
      <c r="A76" s="112" t="str">
        <f>VLOOKUP(E76,'LISTADO ATM'!$A$2:$C$901,3,0)</f>
        <v>NORTE</v>
      </c>
      <c r="B76" s="126" t="s">
        <v>2582</v>
      </c>
      <c r="C76" s="118">
        <v>44286.757754629631</v>
      </c>
      <c r="D76" s="112" t="s">
        <v>2520</v>
      </c>
      <c r="E76" s="130">
        <v>862</v>
      </c>
      <c r="F76" s="133" t="str">
        <f>VLOOKUP(E76,VIP!$A$2:$O12365,2,0)</f>
        <v>DRBR862</v>
      </c>
      <c r="G76" s="133" t="str">
        <f>VLOOKUP(E76,'LISTADO ATM'!$A$2:$B$900,2,0)</f>
        <v xml:space="preserve">ATM S/M Doble A (Sabaneta) </v>
      </c>
      <c r="H76" s="133" t="str">
        <f>VLOOKUP(E76,VIP!$A$2:$O17286,7,FALSE)</f>
        <v>Si</v>
      </c>
      <c r="I76" s="133" t="str">
        <f>VLOOKUP(E76,VIP!$A$2:$O9251,8,FALSE)</f>
        <v>Si</v>
      </c>
      <c r="J76" s="133" t="str">
        <f>VLOOKUP(E76,VIP!$A$2:$O9201,8,FALSE)</f>
        <v>Si</v>
      </c>
      <c r="K76" s="133" t="str">
        <f>VLOOKUP(E76,VIP!$A$2:$O12775,6,0)</f>
        <v>NO</v>
      </c>
      <c r="L76" s="113" t="s">
        <v>2428</v>
      </c>
      <c r="M76" s="200" t="s">
        <v>2634</v>
      </c>
      <c r="N76" s="124" t="s">
        <v>2472</v>
      </c>
      <c r="O76" s="148" t="s">
        <v>2519</v>
      </c>
      <c r="P76" s="110"/>
      <c r="Q76" s="199">
        <v>44287.586504629631</v>
      </c>
    </row>
    <row r="77" spans="1:17" ht="18" x14ac:dyDescent="0.25">
      <c r="A77" s="112" t="str">
        <f>VLOOKUP(E77,'LISTADO ATM'!$A$2:$C$901,3,0)</f>
        <v>DISTRITO NACIONAL</v>
      </c>
      <c r="B77" s="126" t="s">
        <v>2589</v>
      </c>
      <c r="C77" s="118">
        <v>44286.796944444446</v>
      </c>
      <c r="D77" s="112" t="s">
        <v>2468</v>
      </c>
      <c r="E77" s="130">
        <v>697</v>
      </c>
      <c r="F77" s="133" t="str">
        <f>VLOOKUP(E77,VIP!$A$2:$O12372,2,0)</f>
        <v>DRBR697</v>
      </c>
      <c r="G77" s="133" t="str">
        <f>VLOOKUP(E77,'LISTADO ATM'!$A$2:$B$900,2,0)</f>
        <v>ATM Hipermercado Olé Ciudad Juan Bosch</v>
      </c>
      <c r="H77" s="133" t="str">
        <f>VLOOKUP(E77,VIP!$A$2:$O17293,7,FALSE)</f>
        <v>Si</v>
      </c>
      <c r="I77" s="133" t="str">
        <f>VLOOKUP(E77,VIP!$A$2:$O9258,8,FALSE)</f>
        <v>Si</v>
      </c>
      <c r="J77" s="133" t="str">
        <f>VLOOKUP(E77,VIP!$A$2:$O9208,8,FALSE)</f>
        <v>Si</v>
      </c>
      <c r="K77" s="133" t="str">
        <f>VLOOKUP(E77,VIP!$A$2:$O12782,6,0)</f>
        <v>NO</v>
      </c>
      <c r="L77" s="113" t="s">
        <v>2428</v>
      </c>
      <c r="M77" s="200" t="s">
        <v>2634</v>
      </c>
      <c r="N77" s="124" t="s">
        <v>2472</v>
      </c>
      <c r="O77" s="148" t="s">
        <v>2473</v>
      </c>
      <c r="P77" s="110"/>
      <c r="Q77" s="199">
        <v>44287.586504629631</v>
      </c>
    </row>
    <row r="78" spans="1:17" ht="18" x14ac:dyDescent="0.25">
      <c r="A78" s="112" t="str">
        <f>VLOOKUP(E78,'LISTADO ATM'!$A$2:$C$901,3,0)</f>
        <v>NORTE</v>
      </c>
      <c r="B78" s="126" t="s">
        <v>2590</v>
      </c>
      <c r="C78" s="118">
        <v>44286.800763888888</v>
      </c>
      <c r="D78" s="112" t="s">
        <v>2494</v>
      </c>
      <c r="E78" s="130">
        <v>350</v>
      </c>
      <c r="F78" s="133" t="str">
        <f>VLOOKUP(E78,VIP!$A$2:$O12373,2,0)</f>
        <v>DRBR350</v>
      </c>
      <c r="G78" s="133" t="str">
        <f>VLOOKUP(E78,'LISTADO ATM'!$A$2:$B$900,2,0)</f>
        <v xml:space="preserve">ATM Oficina Villa Tapia </v>
      </c>
      <c r="H78" s="133" t="str">
        <f>VLOOKUP(E78,VIP!$A$2:$O17294,7,FALSE)</f>
        <v>Si</v>
      </c>
      <c r="I78" s="133" t="str">
        <f>VLOOKUP(E78,VIP!$A$2:$O9259,8,FALSE)</f>
        <v>Si</v>
      </c>
      <c r="J78" s="133" t="str">
        <f>VLOOKUP(E78,VIP!$A$2:$O9209,8,FALSE)</f>
        <v>Si</v>
      </c>
      <c r="K78" s="133" t="str">
        <f>VLOOKUP(E78,VIP!$A$2:$O12783,6,0)</f>
        <v>NO</v>
      </c>
      <c r="L78" s="113" t="s">
        <v>2428</v>
      </c>
      <c r="M78" s="200" t="s">
        <v>2634</v>
      </c>
      <c r="N78" s="124" t="s">
        <v>2472</v>
      </c>
      <c r="O78" s="148" t="s">
        <v>2495</v>
      </c>
      <c r="P78" s="110"/>
      <c r="Q78" s="199">
        <v>44287.420983796299</v>
      </c>
    </row>
    <row r="79" spans="1:17" s="125" customFormat="1" ht="18" x14ac:dyDescent="0.25">
      <c r="A79" s="151" t="str">
        <f>VLOOKUP(E79,'LISTADO ATM'!$A$2:$C$901,3,0)</f>
        <v>NORTE</v>
      </c>
      <c r="B79" s="203" t="s">
        <v>2591</v>
      </c>
      <c r="C79" s="152">
        <v>44286.80269675926</v>
      </c>
      <c r="D79" s="151" t="s">
        <v>2494</v>
      </c>
      <c r="E79" s="202">
        <v>746</v>
      </c>
      <c r="F79" s="133" t="str">
        <f>VLOOKUP(E79,VIP!$A$2:$O12374,2,0)</f>
        <v>DRBR156</v>
      </c>
      <c r="G79" s="133" t="str">
        <f>VLOOKUP(E79,'LISTADO ATM'!$A$2:$B$900,2,0)</f>
        <v xml:space="preserve">ATM Oficina Las Terrenas </v>
      </c>
      <c r="H79" s="133" t="str">
        <f>VLOOKUP(E79,VIP!$A$2:$O17295,7,FALSE)</f>
        <v>Si</v>
      </c>
      <c r="I79" s="133" t="str">
        <f>VLOOKUP(E79,VIP!$A$2:$O9260,8,FALSE)</f>
        <v>Si</v>
      </c>
      <c r="J79" s="133" t="str">
        <f>VLOOKUP(E79,VIP!$A$2:$O9210,8,FALSE)</f>
        <v>Si</v>
      </c>
      <c r="K79" s="133" t="str">
        <f>VLOOKUP(E79,VIP!$A$2:$O12784,6,0)</f>
        <v>SI</v>
      </c>
      <c r="L79" s="153" t="s">
        <v>2428</v>
      </c>
      <c r="M79" s="200" t="s">
        <v>2634</v>
      </c>
      <c r="N79" s="154" t="s">
        <v>2472</v>
      </c>
      <c r="O79" s="150" t="s">
        <v>2495</v>
      </c>
      <c r="P79" s="155"/>
      <c r="Q79" s="199">
        <v>44287.420983796299</v>
      </c>
    </row>
    <row r="80" spans="1:17" ht="18" x14ac:dyDescent="0.25">
      <c r="A80" s="112" t="str">
        <f>VLOOKUP(E80,'LISTADO ATM'!$A$2:$C$901,3,0)</f>
        <v>NORTE</v>
      </c>
      <c r="B80" s="126" t="s">
        <v>2604</v>
      </c>
      <c r="C80" s="118">
        <v>44286.956469907411</v>
      </c>
      <c r="D80" s="112" t="s">
        <v>2494</v>
      </c>
      <c r="E80" s="130">
        <v>151</v>
      </c>
      <c r="F80" s="133" t="str">
        <f>VLOOKUP(E80,VIP!$A$2:$O12388,2,0)</f>
        <v>DRBR151</v>
      </c>
      <c r="G80" s="133" t="str">
        <f>VLOOKUP(E80,'LISTADO ATM'!$A$2:$B$900,2,0)</f>
        <v xml:space="preserve">ATM Oficina Nagua </v>
      </c>
      <c r="H80" s="133" t="str">
        <f>VLOOKUP(E80,VIP!$A$2:$O17309,7,FALSE)</f>
        <v>Si</v>
      </c>
      <c r="I80" s="133" t="str">
        <f>VLOOKUP(E80,VIP!$A$2:$O9274,8,FALSE)</f>
        <v>Si</v>
      </c>
      <c r="J80" s="133" t="str">
        <f>VLOOKUP(E80,VIP!$A$2:$O9224,8,FALSE)</f>
        <v>Si</v>
      </c>
      <c r="K80" s="133" t="str">
        <f>VLOOKUP(E80,VIP!$A$2:$O12798,6,0)</f>
        <v>SI</v>
      </c>
      <c r="L80" s="113" t="s">
        <v>2428</v>
      </c>
      <c r="M80" s="200" t="s">
        <v>2634</v>
      </c>
      <c r="N80" s="124" t="s">
        <v>2472</v>
      </c>
      <c r="O80" s="148" t="s">
        <v>2495</v>
      </c>
      <c r="P80" s="110"/>
      <c r="Q80" s="199">
        <v>44287.586504629631</v>
      </c>
    </row>
    <row r="81" spans="1:17" ht="18" x14ac:dyDescent="0.25">
      <c r="A81" s="112" t="str">
        <f>VLOOKUP(E81,'LISTADO ATM'!$A$2:$C$901,3,0)</f>
        <v>NORTE</v>
      </c>
      <c r="B81" s="126" t="s">
        <v>2605</v>
      </c>
      <c r="C81" s="118">
        <v>44286.957754629628</v>
      </c>
      <c r="D81" s="112" t="s">
        <v>2494</v>
      </c>
      <c r="E81" s="130">
        <v>432</v>
      </c>
      <c r="F81" s="133" t="str">
        <f>VLOOKUP(E81,VIP!$A$2:$O12389,2,0)</f>
        <v>DRBR432</v>
      </c>
      <c r="G81" s="133" t="str">
        <f>VLOOKUP(E81,'LISTADO ATM'!$A$2:$B$900,2,0)</f>
        <v xml:space="preserve">ATM Oficina Puerto Plata II </v>
      </c>
      <c r="H81" s="133" t="str">
        <f>VLOOKUP(E81,VIP!$A$2:$O17310,7,FALSE)</f>
        <v>Si</v>
      </c>
      <c r="I81" s="133" t="str">
        <f>VLOOKUP(E81,VIP!$A$2:$O9275,8,FALSE)</f>
        <v>Si</v>
      </c>
      <c r="J81" s="133" t="str">
        <f>VLOOKUP(E81,VIP!$A$2:$O9225,8,FALSE)</f>
        <v>Si</v>
      </c>
      <c r="K81" s="133" t="str">
        <f>VLOOKUP(E81,VIP!$A$2:$O12799,6,0)</f>
        <v>SI</v>
      </c>
      <c r="L81" s="113" t="s">
        <v>2428</v>
      </c>
      <c r="M81" s="200" t="s">
        <v>2634</v>
      </c>
      <c r="N81" s="124" t="s">
        <v>2472</v>
      </c>
      <c r="O81" s="148" t="s">
        <v>2495</v>
      </c>
      <c r="P81" s="110"/>
      <c r="Q81" s="199">
        <v>44287.420983796299</v>
      </c>
    </row>
    <row r="82" spans="1:17" ht="18" x14ac:dyDescent="0.25">
      <c r="A82" s="112" t="str">
        <f>VLOOKUP(E82,'LISTADO ATM'!$A$2:$C$901,3,0)</f>
        <v>NORTE</v>
      </c>
      <c r="B82" s="126" t="s">
        <v>2606</v>
      </c>
      <c r="C82" s="118">
        <v>44286.975104166668</v>
      </c>
      <c r="D82" s="112" t="s">
        <v>2494</v>
      </c>
      <c r="E82" s="130">
        <v>950</v>
      </c>
      <c r="F82" s="133" t="str">
        <f>VLOOKUP(E82,VIP!$A$2:$O12390,2,0)</f>
        <v>DRBR12G</v>
      </c>
      <c r="G82" s="133" t="str">
        <f>VLOOKUP(E82,'LISTADO ATM'!$A$2:$B$900,2,0)</f>
        <v xml:space="preserve">ATM Oficina Monterrico </v>
      </c>
      <c r="H82" s="133" t="str">
        <f>VLOOKUP(E82,VIP!$A$2:$O17311,7,FALSE)</f>
        <v>Si</v>
      </c>
      <c r="I82" s="133" t="str">
        <f>VLOOKUP(E82,VIP!$A$2:$O9276,8,FALSE)</f>
        <v>Si</v>
      </c>
      <c r="J82" s="133" t="str">
        <f>VLOOKUP(E82,VIP!$A$2:$O9226,8,FALSE)</f>
        <v>Si</v>
      </c>
      <c r="K82" s="133" t="str">
        <f>VLOOKUP(E82,VIP!$A$2:$O12800,6,0)</f>
        <v>SI</v>
      </c>
      <c r="L82" s="113" t="s">
        <v>2428</v>
      </c>
      <c r="M82" s="200" t="s">
        <v>2634</v>
      </c>
      <c r="N82" s="124" t="s">
        <v>2472</v>
      </c>
      <c r="O82" s="148" t="s">
        <v>2495</v>
      </c>
      <c r="P82" s="110"/>
      <c r="Q82" s="199">
        <v>44287.586504629631</v>
      </c>
    </row>
    <row r="83" spans="1:17" ht="18" x14ac:dyDescent="0.25">
      <c r="A83" s="112" t="str">
        <f>VLOOKUP(E83,'LISTADO ATM'!$A$2:$C$901,3,0)</f>
        <v>SUR</v>
      </c>
      <c r="B83" s="126" t="s">
        <v>2611</v>
      </c>
      <c r="C83" s="118">
        <v>44287.063506944447</v>
      </c>
      <c r="D83" s="112" t="s">
        <v>2494</v>
      </c>
      <c r="E83" s="130">
        <v>829</v>
      </c>
      <c r="F83" s="133" t="str">
        <f>VLOOKUP(E83,VIP!$A$2:$O12394,2,0)</f>
        <v>DRBR829</v>
      </c>
      <c r="G83" s="133" t="str">
        <f>VLOOKUP(E83,'LISTADO ATM'!$A$2:$B$900,2,0)</f>
        <v xml:space="preserve">ATM UNP Multicentro Sirena Baní </v>
      </c>
      <c r="H83" s="133" t="str">
        <f>VLOOKUP(E83,VIP!$A$2:$O17315,7,FALSE)</f>
        <v>Si</v>
      </c>
      <c r="I83" s="133" t="str">
        <f>VLOOKUP(E83,VIP!$A$2:$O9280,8,FALSE)</f>
        <v>Si</v>
      </c>
      <c r="J83" s="133" t="str">
        <f>VLOOKUP(E83,VIP!$A$2:$O9230,8,FALSE)</f>
        <v>Si</v>
      </c>
      <c r="K83" s="133" t="str">
        <f>VLOOKUP(E83,VIP!$A$2:$O12804,6,0)</f>
        <v>NO</v>
      </c>
      <c r="L83" s="113" t="s">
        <v>2428</v>
      </c>
      <c r="M83" s="200" t="s">
        <v>2634</v>
      </c>
      <c r="N83" s="124" t="s">
        <v>2472</v>
      </c>
      <c r="O83" s="148" t="s">
        <v>2495</v>
      </c>
      <c r="P83" s="110"/>
      <c r="Q83" s="199">
        <v>44287.586504629631</v>
      </c>
    </row>
    <row r="84" spans="1:17" ht="18" x14ac:dyDescent="0.25">
      <c r="A84" s="112" t="str">
        <f>VLOOKUP(E84,'LISTADO ATM'!$A$2:$C$901,3,0)</f>
        <v>ESTE</v>
      </c>
      <c r="B84" s="126" t="s">
        <v>2632</v>
      </c>
      <c r="C84" s="118">
        <v>44287.31590277778</v>
      </c>
      <c r="D84" s="112" t="s">
        <v>2468</v>
      </c>
      <c r="E84" s="130">
        <v>330</v>
      </c>
      <c r="F84" s="133" t="str">
        <f>VLOOKUP(E84,VIP!$A$2:$O12396,2,0)</f>
        <v>DRBR330</v>
      </c>
      <c r="G84" s="133" t="str">
        <f>VLOOKUP(E84,'LISTADO ATM'!$A$2:$B$900,2,0)</f>
        <v xml:space="preserve">ATM Oficina Boulevard (Higuey) </v>
      </c>
      <c r="H84" s="133" t="str">
        <f>VLOOKUP(E84,VIP!$A$2:$O17317,7,FALSE)</f>
        <v>Si</v>
      </c>
      <c r="I84" s="133" t="str">
        <f>VLOOKUP(E84,VIP!$A$2:$O9282,8,FALSE)</f>
        <v>Si</v>
      </c>
      <c r="J84" s="133" t="str">
        <f>VLOOKUP(E84,VIP!$A$2:$O9232,8,FALSE)</f>
        <v>Si</v>
      </c>
      <c r="K84" s="133" t="str">
        <f>VLOOKUP(E84,VIP!$A$2:$O12806,6,0)</f>
        <v>SI</v>
      </c>
      <c r="L84" s="113" t="s">
        <v>2428</v>
      </c>
      <c r="M84" s="200" t="s">
        <v>2634</v>
      </c>
      <c r="N84" s="124" t="s">
        <v>2472</v>
      </c>
      <c r="O84" s="148" t="s">
        <v>2473</v>
      </c>
      <c r="P84" s="110"/>
      <c r="Q84" s="199">
        <v>44287.420983796299</v>
      </c>
    </row>
    <row r="85" spans="1:17" ht="18" x14ac:dyDescent="0.25">
      <c r="A85" s="112" t="str">
        <f>VLOOKUP(E85,'LISTADO ATM'!$A$2:$C$901,3,0)</f>
        <v>DISTRITO NACIONAL</v>
      </c>
      <c r="B85" s="126" t="s">
        <v>2631</v>
      </c>
      <c r="C85" s="118">
        <v>44287.318171296298</v>
      </c>
      <c r="D85" s="112" t="s">
        <v>2494</v>
      </c>
      <c r="E85" s="130">
        <v>378</v>
      </c>
      <c r="F85" s="133" t="str">
        <f>VLOOKUP(E85,VIP!$A$2:$O12395,2,0)</f>
        <v>DRBR378</v>
      </c>
      <c r="G85" s="133" t="str">
        <f>VLOOKUP(E85,'LISTADO ATM'!$A$2:$B$900,2,0)</f>
        <v>ATM UNP Villa Flores</v>
      </c>
      <c r="H85" s="133" t="str">
        <f>VLOOKUP(E85,VIP!$A$2:$O17316,7,FALSE)</f>
        <v>N/A</v>
      </c>
      <c r="I85" s="133" t="str">
        <f>VLOOKUP(E85,VIP!$A$2:$O9281,8,FALSE)</f>
        <v>N/A</v>
      </c>
      <c r="J85" s="133" t="str">
        <f>VLOOKUP(E85,VIP!$A$2:$O9231,8,FALSE)</f>
        <v>N/A</v>
      </c>
      <c r="K85" s="133" t="str">
        <f>VLOOKUP(E85,VIP!$A$2:$O12805,6,0)</f>
        <v>N/A</v>
      </c>
      <c r="L85" s="113" t="s">
        <v>2428</v>
      </c>
      <c r="M85" s="200" t="s">
        <v>2634</v>
      </c>
      <c r="N85" s="124" t="s">
        <v>2472</v>
      </c>
      <c r="O85" s="148" t="s">
        <v>2495</v>
      </c>
      <c r="P85" s="110"/>
      <c r="Q85" s="199">
        <v>44287.586504629631</v>
      </c>
    </row>
    <row r="86" spans="1:17" ht="18" x14ac:dyDescent="0.25">
      <c r="A86" s="112" t="str">
        <f>VLOOKUP(E86,'LISTADO ATM'!$A$2:$C$901,3,0)</f>
        <v>DISTRITO NACIONAL</v>
      </c>
      <c r="B86" s="126" t="s">
        <v>2630</v>
      </c>
      <c r="C86" s="118">
        <v>44287.31958333333</v>
      </c>
      <c r="D86" s="112" t="s">
        <v>2468</v>
      </c>
      <c r="E86" s="130">
        <v>887</v>
      </c>
      <c r="F86" s="133" t="str">
        <f>VLOOKUP(E86,VIP!$A$2:$O12394,2,0)</f>
        <v>DRBR887</v>
      </c>
      <c r="G86" s="133" t="str">
        <f>VLOOKUP(E86,'LISTADO ATM'!$A$2:$B$900,2,0)</f>
        <v>ATM S/M Bravo Los Proceres</v>
      </c>
      <c r="H86" s="133" t="str">
        <f>VLOOKUP(E86,VIP!$A$2:$O17315,7,FALSE)</f>
        <v>Si</v>
      </c>
      <c r="I86" s="133" t="str">
        <f>VLOOKUP(E86,VIP!$A$2:$O9280,8,FALSE)</f>
        <v>Si</v>
      </c>
      <c r="J86" s="133" t="str">
        <f>VLOOKUP(E86,VIP!$A$2:$O9230,8,FALSE)</f>
        <v>Si</v>
      </c>
      <c r="K86" s="133" t="str">
        <f>VLOOKUP(E86,VIP!$A$2:$O12804,6,0)</f>
        <v>NO</v>
      </c>
      <c r="L86" s="113" t="s">
        <v>2428</v>
      </c>
      <c r="M86" s="200" t="s">
        <v>2634</v>
      </c>
      <c r="N86" s="124" t="s">
        <v>2472</v>
      </c>
      <c r="O86" s="148" t="s">
        <v>2473</v>
      </c>
      <c r="P86" s="110"/>
      <c r="Q86" s="199">
        <v>44287.586504629631</v>
      </c>
    </row>
    <row r="87" spans="1:17" ht="18" x14ac:dyDescent="0.25">
      <c r="A87" s="112" t="str">
        <f>VLOOKUP(E87,'LISTADO ATM'!$A$2:$C$901,3,0)</f>
        <v>NORTE</v>
      </c>
      <c r="B87" s="126" t="s">
        <v>2629</v>
      </c>
      <c r="C87" s="118">
        <v>44287.321192129632</v>
      </c>
      <c r="D87" s="112" t="s">
        <v>2520</v>
      </c>
      <c r="E87" s="130">
        <v>747</v>
      </c>
      <c r="F87" s="133" t="str">
        <f>VLOOKUP(E87,VIP!$A$2:$O12393,2,0)</f>
        <v>DRBR200</v>
      </c>
      <c r="G87" s="133" t="str">
        <f>VLOOKUP(E87,'LISTADO ATM'!$A$2:$B$900,2,0)</f>
        <v xml:space="preserve">ATM Club BR (Santiago) </v>
      </c>
      <c r="H87" s="133" t="str">
        <f>VLOOKUP(E87,VIP!$A$2:$O17314,7,FALSE)</f>
        <v>Si</v>
      </c>
      <c r="I87" s="133" t="str">
        <f>VLOOKUP(E87,VIP!$A$2:$O9279,8,FALSE)</f>
        <v>Si</v>
      </c>
      <c r="J87" s="133" t="str">
        <f>VLOOKUP(E87,VIP!$A$2:$O9229,8,FALSE)</f>
        <v>Si</v>
      </c>
      <c r="K87" s="133" t="str">
        <f>VLOOKUP(E87,VIP!$A$2:$O12803,6,0)</f>
        <v>SI</v>
      </c>
      <c r="L87" s="113" t="s">
        <v>2428</v>
      </c>
      <c r="M87" s="200" t="s">
        <v>2634</v>
      </c>
      <c r="N87" s="124" t="s">
        <v>2472</v>
      </c>
      <c r="O87" s="148" t="s">
        <v>2519</v>
      </c>
      <c r="P87" s="110"/>
      <c r="Q87" s="199">
        <v>44287.586504629631</v>
      </c>
    </row>
    <row r="88" spans="1:17" ht="18" x14ac:dyDescent="0.25">
      <c r="A88" s="112" t="str">
        <f>VLOOKUP(E88,'LISTADO ATM'!$A$2:$C$901,3,0)</f>
        <v>NORTE</v>
      </c>
      <c r="B88" s="126" t="s">
        <v>2628</v>
      </c>
      <c r="C88" s="118">
        <v>44287.322812500002</v>
      </c>
      <c r="D88" s="112" t="s">
        <v>2520</v>
      </c>
      <c r="E88" s="130">
        <v>594</v>
      </c>
      <c r="F88" s="133" t="str">
        <f>VLOOKUP(E88,VIP!$A$2:$O12392,2,0)</f>
        <v>DRBR594</v>
      </c>
      <c r="G88" s="133" t="str">
        <f>VLOOKUP(E88,'LISTADO ATM'!$A$2:$B$900,2,0)</f>
        <v xml:space="preserve">ATM Plaza Venezuela II (Santiago) </v>
      </c>
      <c r="H88" s="133" t="str">
        <f>VLOOKUP(E88,VIP!$A$2:$O17313,7,FALSE)</f>
        <v>Si</v>
      </c>
      <c r="I88" s="133" t="str">
        <f>VLOOKUP(E88,VIP!$A$2:$O9278,8,FALSE)</f>
        <v>Si</v>
      </c>
      <c r="J88" s="133" t="str">
        <f>VLOOKUP(E88,VIP!$A$2:$O9228,8,FALSE)</f>
        <v>Si</v>
      </c>
      <c r="K88" s="133" t="str">
        <f>VLOOKUP(E88,VIP!$A$2:$O12802,6,0)</f>
        <v>NO</v>
      </c>
      <c r="L88" s="113" t="s">
        <v>2428</v>
      </c>
      <c r="M88" s="200" t="s">
        <v>2634</v>
      </c>
      <c r="N88" s="124" t="s">
        <v>2472</v>
      </c>
      <c r="O88" s="148" t="s">
        <v>2519</v>
      </c>
      <c r="P88" s="110"/>
      <c r="Q88" s="199">
        <v>44287.586504629631</v>
      </c>
    </row>
    <row r="89" spans="1:17" ht="18" x14ac:dyDescent="0.25">
      <c r="A89" s="112" t="str">
        <f>VLOOKUP(E89,'LISTADO ATM'!$A$2:$C$901,3,0)</f>
        <v>DISTRITO NACIONAL</v>
      </c>
      <c r="B89" s="126" t="s">
        <v>2627</v>
      </c>
      <c r="C89" s="118">
        <v>44287.32508101852</v>
      </c>
      <c r="D89" s="112" t="s">
        <v>2468</v>
      </c>
      <c r="E89" s="130">
        <v>192</v>
      </c>
      <c r="F89" s="133" t="str">
        <f>VLOOKUP(E89,VIP!$A$2:$O12391,2,0)</f>
        <v>DRBR192</v>
      </c>
      <c r="G89" s="133" t="str">
        <f>VLOOKUP(E89,'LISTADO ATM'!$A$2:$B$900,2,0)</f>
        <v xml:space="preserve">ATM Autobanco Luperón II </v>
      </c>
      <c r="H89" s="133" t="str">
        <f>VLOOKUP(E89,VIP!$A$2:$O17312,7,FALSE)</f>
        <v>Si</v>
      </c>
      <c r="I89" s="133" t="str">
        <f>VLOOKUP(E89,VIP!$A$2:$O9277,8,FALSE)</f>
        <v>Si</v>
      </c>
      <c r="J89" s="133" t="str">
        <f>VLOOKUP(E89,VIP!$A$2:$O9227,8,FALSE)</f>
        <v>Si</v>
      </c>
      <c r="K89" s="133" t="str">
        <f>VLOOKUP(E89,VIP!$A$2:$O12801,6,0)</f>
        <v>NO</v>
      </c>
      <c r="L89" s="113" t="s">
        <v>2428</v>
      </c>
      <c r="M89" s="200" t="s">
        <v>2634</v>
      </c>
      <c r="N89" s="124" t="s">
        <v>2472</v>
      </c>
      <c r="O89" s="149" t="s">
        <v>2473</v>
      </c>
      <c r="P89" s="110"/>
      <c r="Q89" s="199">
        <v>44287.586504629631</v>
      </c>
    </row>
    <row r="90" spans="1:17" ht="18" x14ac:dyDescent="0.25">
      <c r="A90" s="112" t="e">
        <f>VLOOKUP(E90,'LISTADO ATM'!$A$2:$C$901,3,0)</f>
        <v>#N/A</v>
      </c>
      <c r="B90" s="126" t="s">
        <v>2626</v>
      </c>
      <c r="C90" s="118">
        <v>44287.32640046296</v>
      </c>
      <c r="D90" s="112" t="s">
        <v>2468</v>
      </c>
      <c r="E90" s="130">
        <v>368</v>
      </c>
      <c r="F90" s="133" t="e">
        <f>VLOOKUP(E90,VIP!$A$2:$O12390,2,0)</f>
        <v>#N/A</v>
      </c>
      <c r="G90" s="133" t="e">
        <f>VLOOKUP(E90,'LISTADO ATM'!$A$2:$B$900,2,0)</f>
        <v>#N/A</v>
      </c>
      <c r="H90" s="133" t="e">
        <f>VLOOKUP(E90,VIP!$A$2:$O17311,7,FALSE)</f>
        <v>#N/A</v>
      </c>
      <c r="I90" s="133" t="e">
        <f>VLOOKUP(E90,VIP!$A$2:$O9276,8,FALSE)</f>
        <v>#N/A</v>
      </c>
      <c r="J90" s="133" t="e">
        <f>VLOOKUP(E90,VIP!$A$2:$O9226,8,FALSE)</f>
        <v>#N/A</v>
      </c>
      <c r="K90" s="133" t="e">
        <f>VLOOKUP(E90,VIP!$A$2:$O12800,6,0)</f>
        <v>#N/A</v>
      </c>
      <c r="L90" s="113" t="s">
        <v>2428</v>
      </c>
      <c r="M90" s="200" t="s">
        <v>2634</v>
      </c>
      <c r="N90" s="124" t="s">
        <v>2472</v>
      </c>
      <c r="O90" s="149" t="s">
        <v>2473</v>
      </c>
      <c r="P90" s="110"/>
      <c r="Q90" s="199">
        <v>44287.420983796299</v>
      </c>
    </row>
    <row r="91" spans="1:17" ht="18" x14ac:dyDescent="0.25">
      <c r="A91" s="112" t="str">
        <f>VLOOKUP(E91,'LISTADO ATM'!$A$2:$C$901,3,0)</f>
        <v>NORTE</v>
      </c>
      <c r="B91" s="126" t="s">
        <v>2625</v>
      </c>
      <c r="C91" s="118">
        <v>44287.327638888892</v>
      </c>
      <c r="D91" s="112" t="s">
        <v>2494</v>
      </c>
      <c r="E91" s="130">
        <v>687</v>
      </c>
      <c r="F91" s="133" t="str">
        <f>VLOOKUP(E91,VIP!$A$2:$O12389,2,0)</f>
        <v>DRBR687</v>
      </c>
      <c r="G91" s="133" t="str">
        <f>VLOOKUP(E91,'LISTADO ATM'!$A$2:$B$900,2,0)</f>
        <v>ATM Oficina Monterrico II</v>
      </c>
      <c r="H91" s="133" t="str">
        <f>VLOOKUP(E91,VIP!$A$2:$O17310,7,FALSE)</f>
        <v>NO</v>
      </c>
      <c r="I91" s="133" t="str">
        <f>VLOOKUP(E91,VIP!$A$2:$O9275,8,FALSE)</f>
        <v>NO</v>
      </c>
      <c r="J91" s="133" t="str">
        <f>VLOOKUP(E91,VIP!$A$2:$O9225,8,FALSE)</f>
        <v>NO</v>
      </c>
      <c r="K91" s="133" t="str">
        <f>VLOOKUP(E91,VIP!$A$2:$O12799,6,0)</f>
        <v>SI</v>
      </c>
      <c r="L91" s="113" t="s">
        <v>2428</v>
      </c>
      <c r="M91" s="200" t="s">
        <v>2634</v>
      </c>
      <c r="N91" s="124" t="s">
        <v>2472</v>
      </c>
      <c r="O91" s="149" t="s">
        <v>2495</v>
      </c>
      <c r="P91" s="110"/>
      <c r="Q91" s="199">
        <v>44287.586504629631</v>
      </c>
    </row>
    <row r="92" spans="1:17" ht="18" x14ac:dyDescent="0.25">
      <c r="A92" s="112" t="str">
        <f>VLOOKUP(E92,'LISTADO ATM'!$A$2:$C$901,3,0)</f>
        <v>DISTRITO NACIONAL</v>
      </c>
      <c r="B92" s="126" t="s">
        <v>2650</v>
      </c>
      <c r="C92" s="118">
        <v>44287.37773148148</v>
      </c>
      <c r="D92" s="112" t="s">
        <v>2494</v>
      </c>
      <c r="E92" s="130">
        <v>347</v>
      </c>
      <c r="F92" s="133" t="str">
        <f>VLOOKUP(E92,VIP!$A$2:$O12403,2,0)</f>
        <v>DRBR347</v>
      </c>
      <c r="G92" s="133" t="str">
        <f>VLOOKUP(E92,'LISTADO ATM'!$A$2:$B$900,2,0)</f>
        <v>ATM Patio de Colombia</v>
      </c>
      <c r="H92" s="133" t="str">
        <f>VLOOKUP(E92,VIP!$A$2:$O17324,7,FALSE)</f>
        <v>N/A</v>
      </c>
      <c r="I92" s="133" t="str">
        <f>VLOOKUP(E92,VIP!$A$2:$O9289,8,FALSE)</f>
        <v>N/A</v>
      </c>
      <c r="J92" s="133" t="str">
        <f>VLOOKUP(E92,VIP!$A$2:$O9239,8,FALSE)</f>
        <v>N/A</v>
      </c>
      <c r="K92" s="133" t="str">
        <f>VLOOKUP(E92,VIP!$A$2:$O12813,6,0)</f>
        <v>N/A</v>
      </c>
      <c r="L92" s="113" t="s">
        <v>2428</v>
      </c>
      <c r="M92" s="200" t="s">
        <v>2634</v>
      </c>
      <c r="N92" s="124" t="s">
        <v>2472</v>
      </c>
      <c r="O92" s="149" t="s">
        <v>2495</v>
      </c>
      <c r="P92" s="110"/>
      <c r="Q92" s="199">
        <v>44287.586504629631</v>
      </c>
    </row>
    <row r="93" spans="1:17" ht="18" x14ac:dyDescent="0.25">
      <c r="A93" s="112" t="str">
        <f>VLOOKUP(E93,'LISTADO ATM'!$A$2:$C$901,3,0)</f>
        <v>ESTE</v>
      </c>
      <c r="B93" s="126" t="s">
        <v>2647</v>
      </c>
      <c r="C93" s="118">
        <v>44287.38554398148</v>
      </c>
      <c r="D93" s="112" t="s">
        <v>2494</v>
      </c>
      <c r="E93" s="130">
        <v>16</v>
      </c>
      <c r="F93" s="133" t="str">
        <f>VLOOKUP(E93,VIP!$A$2:$O12400,2,0)</f>
        <v>DRBR016</v>
      </c>
      <c r="G93" s="133" t="str">
        <f>VLOOKUP(E93,'LISTADO ATM'!$A$2:$B$900,2,0)</f>
        <v>ATM Estación Texaco Sabana de la Mar</v>
      </c>
      <c r="H93" s="133" t="str">
        <f>VLOOKUP(E93,VIP!$A$2:$O17321,7,FALSE)</f>
        <v>Si</v>
      </c>
      <c r="I93" s="133" t="str">
        <f>VLOOKUP(E93,VIP!$A$2:$O9286,8,FALSE)</f>
        <v>Si</v>
      </c>
      <c r="J93" s="133" t="str">
        <f>VLOOKUP(E93,VIP!$A$2:$O9236,8,FALSE)</f>
        <v>Si</v>
      </c>
      <c r="K93" s="133" t="str">
        <f>VLOOKUP(E93,VIP!$A$2:$O12810,6,0)</f>
        <v>NO</v>
      </c>
      <c r="L93" s="113" t="s">
        <v>2428</v>
      </c>
      <c r="M93" s="200" t="s">
        <v>2634</v>
      </c>
      <c r="N93" s="124" t="s">
        <v>2472</v>
      </c>
      <c r="O93" s="149" t="s">
        <v>2495</v>
      </c>
      <c r="P93" s="110"/>
      <c r="Q93" s="199">
        <v>44287.586504629631</v>
      </c>
    </row>
    <row r="94" spans="1:17" ht="18" x14ac:dyDescent="0.25">
      <c r="A94" s="112" t="str">
        <f>VLOOKUP(E94,'LISTADO ATM'!$A$2:$C$901,3,0)</f>
        <v>DISTRITO NACIONAL</v>
      </c>
      <c r="B94" s="126" t="s">
        <v>2646</v>
      </c>
      <c r="C94" s="118">
        <v>44287.389953703707</v>
      </c>
      <c r="D94" s="112" t="s">
        <v>2468</v>
      </c>
      <c r="E94" s="130">
        <v>676</v>
      </c>
      <c r="F94" s="133" t="str">
        <f>VLOOKUP(E94,VIP!$A$2:$O12399,2,0)</f>
        <v>DRBR676</v>
      </c>
      <c r="G94" s="133" t="str">
        <f>VLOOKUP(E94,'LISTADO ATM'!$A$2:$B$900,2,0)</f>
        <v>ATM S/M Bravo Colina Del Oeste</v>
      </c>
      <c r="H94" s="133" t="str">
        <f>VLOOKUP(E94,VIP!$A$2:$O17320,7,FALSE)</f>
        <v>Si</v>
      </c>
      <c r="I94" s="133" t="str">
        <f>VLOOKUP(E94,VIP!$A$2:$O9285,8,FALSE)</f>
        <v>Si</v>
      </c>
      <c r="J94" s="133" t="str">
        <f>VLOOKUP(E94,VIP!$A$2:$O9235,8,FALSE)</f>
        <v>Si</v>
      </c>
      <c r="K94" s="133" t="str">
        <f>VLOOKUP(E94,VIP!$A$2:$O12809,6,0)</f>
        <v>NO</v>
      </c>
      <c r="L94" s="113" t="s">
        <v>2428</v>
      </c>
      <c r="M94" s="200" t="s">
        <v>2634</v>
      </c>
      <c r="N94" s="124" t="s">
        <v>2472</v>
      </c>
      <c r="O94" s="149" t="s">
        <v>2473</v>
      </c>
      <c r="P94" s="110"/>
      <c r="Q94" s="199">
        <v>44287.586504629631</v>
      </c>
    </row>
    <row r="95" spans="1:17" ht="18" x14ac:dyDescent="0.25">
      <c r="A95" s="112" t="str">
        <f>VLOOKUP(E95,'LISTADO ATM'!$A$2:$C$901,3,0)</f>
        <v>ESTE</v>
      </c>
      <c r="B95" s="126" t="s">
        <v>2643</v>
      </c>
      <c r="C95" s="118">
        <v>44287.416678240741</v>
      </c>
      <c r="D95" s="112" t="s">
        <v>2468</v>
      </c>
      <c r="E95" s="130">
        <v>386</v>
      </c>
      <c r="F95" s="133" t="str">
        <f>VLOOKUP(E95,VIP!$A$2:$O12396,2,0)</f>
        <v>DRBR386</v>
      </c>
      <c r="G95" s="133" t="str">
        <f>VLOOKUP(E95,'LISTADO ATM'!$A$2:$B$900,2,0)</f>
        <v xml:space="preserve">ATM Plaza Verón II </v>
      </c>
      <c r="H95" s="133" t="str">
        <f>VLOOKUP(E95,VIP!$A$2:$O17317,7,FALSE)</f>
        <v>Si</v>
      </c>
      <c r="I95" s="133" t="str">
        <f>VLOOKUP(E95,VIP!$A$2:$O9282,8,FALSE)</f>
        <v>Si</v>
      </c>
      <c r="J95" s="133" t="str">
        <f>VLOOKUP(E95,VIP!$A$2:$O9232,8,FALSE)</f>
        <v>Si</v>
      </c>
      <c r="K95" s="133" t="str">
        <f>VLOOKUP(E95,VIP!$A$2:$O12806,6,0)</f>
        <v>NO</v>
      </c>
      <c r="L95" s="113" t="s">
        <v>2428</v>
      </c>
      <c r="M95" s="200" t="s">
        <v>2634</v>
      </c>
      <c r="N95" s="124" t="s">
        <v>2472</v>
      </c>
      <c r="O95" s="149" t="s">
        <v>2473</v>
      </c>
      <c r="P95" s="110"/>
      <c r="Q95" s="199">
        <v>44287.586504629631</v>
      </c>
    </row>
    <row r="96" spans="1:17" ht="18" x14ac:dyDescent="0.25">
      <c r="A96" s="112" t="str">
        <f>VLOOKUP(E96,'LISTADO ATM'!$A$2:$C$901,3,0)</f>
        <v>DISTRITO NACIONAL</v>
      </c>
      <c r="B96" s="126" t="s">
        <v>2637</v>
      </c>
      <c r="C96" s="118">
        <v>44287.445196759261</v>
      </c>
      <c r="D96" s="112" t="s">
        <v>2468</v>
      </c>
      <c r="E96" s="130">
        <v>900</v>
      </c>
      <c r="F96" s="133" t="str">
        <f>VLOOKUP(E96,VIP!$A$2:$O12390,2,0)</f>
        <v>DRBR900</v>
      </c>
      <c r="G96" s="133" t="str">
        <f>VLOOKUP(E96,'LISTADO ATM'!$A$2:$B$900,2,0)</f>
        <v xml:space="preserve">ATM UNP Merca Santo Domingo </v>
      </c>
      <c r="H96" s="133" t="str">
        <f>VLOOKUP(E96,VIP!$A$2:$O17311,7,FALSE)</f>
        <v>Si</v>
      </c>
      <c r="I96" s="133" t="str">
        <f>VLOOKUP(E96,VIP!$A$2:$O9276,8,FALSE)</f>
        <v>Si</v>
      </c>
      <c r="J96" s="133" t="str">
        <f>VLOOKUP(E96,VIP!$A$2:$O9226,8,FALSE)</f>
        <v>Si</v>
      </c>
      <c r="K96" s="133" t="str">
        <f>VLOOKUP(E96,VIP!$A$2:$O12800,6,0)</f>
        <v>NO</v>
      </c>
      <c r="L96" s="113" t="s">
        <v>2428</v>
      </c>
      <c r="M96" s="200" t="s">
        <v>2634</v>
      </c>
      <c r="N96" s="124" t="s">
        <v>2472</v>
      </c>
      <c r="O96" s="149" t="s">
        <v>2473</v>
      </c>
      <c r="P96" s="110"/>
      <c r="Q96" s="199">
        <v>44287.586504629631</v>
      </c>
    </row>
    <row r="97" spans="1:17" ht="18" x14ac:dyDescent="0.25">
      <c r="A97" s="112" t="str">
        <f>VLOOKUP(E97,'LISTADO ATM'!$A$2:$C$901,3,0)</f>
        <v>DISTRITO NACIONAL</v>
      </c>
      <c r="B97" s="126" t="s">
        <v>2636</v>
      </c>
      <c r="C97" s="118">
        <v>44287.446527777778</v>
      </c>
      <c r="D97" s="112" t="s">
        <v>2468</v>
      </c>
      <c r="E97" s="130">
        <v>338</v>
      </c>
      <c r="F97" s="133" t="str">
        <f>VLOOKUP(E97,VIP!$A$2:$O12389,2,0)</f>
        <v>DRBR338</v>
      </c>
      <c r="G97" s="133" t="str">
        <f>VLOOKUP(E97,'LISTADO ATM'!$A$2:$B$900,2,0)</f>
        <v>ATM S/M Aprezio Pantoja</v>
      </c>
      <c r="H97" s="133" t="str">
        <f>VLOOKUP(E97,VIP!$A$2:$O17310,7,FALSE)</f>
        <v>Si</v>
      </c>
      <c r="I97" s="133" t="str">
        <f>VLOOKUP(E97,VIP!$A$2:$O9275,8,FALSE)</f>
        <v>Si</v>
      </c>
      <c r="J97" s="133" t="str">
        <f>VLOOKUP(E97,VIP!$A$2:$O9225,8,FALSE)</f>
        <v>Si</v>
      </c>
      <c r="K97" s="133" t="str">
        <f>VLOOKUP(E97,VIP!$A$2:$O12799,6,0)</f>
        <v>NO</v>
      </c>
      <c r="L97" s="113" t="s">
        <v>2428</v>
      </c>
      <c r="M97" s="200" t="s">
        <v>2634</v>
      </c>
      <c r="N97" s="124" t="s">
        <v>2472</v>
      </c>
      <c r="O97" s="149" t="s">
        <v>2473</v>
      </c>
      <c r="P97" s="110"/>
      <c r="Q97" s="199">
        <v>44287.586504629631</v>
      </c>
    </row>
    <row r="98" spans="1:17" ht="18" x14ac:dyDescent="0.25">
      <c r="A98" s="112" t="str">
        <f>VLOOKUP(E98,'LISTADO ATM'!$A$2:$C$901,3,0)</f>
        <v>NORTE</v>
      </c>
      <c r="B98" s="126" t="s">
        <v>2635</v>
      </c>
      <c r="C98" s="118">
        <v>44287.447708333333</v>
      </c>
      <c r="D98" s="112" t="s">
        <v>2494</v>
      </c>
      <c r="E98" s="130">
        <v>636</v>
      </c>
      <c r="F98" s="133" t="str">
        <f>VLOOKUP(E98,VIP!$A$2:$O12388,2,0)</f>
        <v>DRBR110</v>
      </c>
      <c r="G98" s="133" t="str">
        <f>VLOOKUP(E98,'LISTADO ATM'!$A$2:$B$900,2,0)</f>
        <v xml:space="preserve">ATM Oficina Tamboríl </v>
      </c>
      <c r="H98" s="133" t="str">
        <f>VLOOKUP(E98,VIP!$A$2:$O17309,7,FALSE)</f>
        <v>Si</v>
      </c>
      <c r="I98" s="133" t="str">
        <f>VLOOKUP(E98,VIP!$A$2:$O9274,8,FALSE)</f>
        <v>Si</v>
      </c>
      <c r="J98" s="133" t="str">
        <f>VLOOKUP(E98,VIP!$A$2:$O9224,8,FALSE)</f>
        <v>Si</v>
      </c>
      <c r="K98" s="133" t="str">
        <f>VLOOKUP(E98,VIP!$A$2:$O12798,6,0)</f>
        <v>SI</v>
      </c>
      <c r="L98" s="113" t="s">
        <v>2428</v>
      </c>
      <c r="M98" s="200" t="s">
        <v>2634</v>
      </c>
      <c r="N98" s="124" t="s">
        <v>2472</v>
      </c>
      <c r="O98" s="149" t="s">
        <v>2495</v>
      </c>
      <c r="P98" s="110"/>
      <c r="Q98" s="199">
        <v>44287.586504629631</v>
      </c>
    </row>
    <row r="99" spans="1:17" ht="18" x14ac:dyDescent="0.25">
      <c r="A99" s="112" t="str">
        <f>VLOOKUP(E99,'LISTADO ATM'!$A$2:$C$901,3,0)</f>
        <v>ESTE</v>
      </c>
      <c r="B99" s="126" t="s">
        <v>2676</v>
      </c>
      <c r="C99" s="118">
        <v>44287.451168981483</v>
      </c>
      <c r="D99" s="112" t="s">
        <v>2468</v>
      </c>
      <c r="E99" s="130">
        <v>742</v>
      </c>
      <c r="F99" s="133" t="str">
        <f>VLOOKUP(E99,VIP!$A$2:$O12364,2,0)</f>
        <v>DRBR990</v>
      </c>
      <c r="G99" s="133" t="str">
        <f>VLOOKUP(E99,'LISTADO ATM'!$A$2:$B$900,2,0)</f>
        <v xml:space="preserve">ATM Oficina Plaza del Rey (La Romana) </v>
      </c>
      <c r="H99" s="133" t="str">
        <f>VLOOKUP(E99,VIP!$A$2:$O17285,7,FALSE)</f>
        <v>Si</v>
      </c>
      <c r="I99" s="133" t="str">
        <f>VLOOKUP(E99,VIP!$A$2:$O9250,8,FALSE)</f>
        <v>Si</v>
      </c>
      <c r="J99" s="133" t="str">
        <f>VLOOKUP(E99,VIP!$A$2:$O9200,8,FALSE)</f>
        <v>Si</v>
      </c>
      <c r="K99" s="133" t="str">
        <f>VLOOKUP(E99,VIP!$A$2:$O12774,6,0)</f>
        <v>NO</v>
      </c>
      <c r="L99" s="113" t="s">
        <v>2428</v>
      </c>
      <c r="M99" s="200" t="s">
        <v>2634</v>
      </c>
      <c r="N99" s="124" t="s">
        <v>2472</v>
      </c>
      <c r="O99" s="149" t="s">
        <v>2473</v>
      </c>
      <c r="P99" s="110"/>
      <c r="Q99" s="199">
        <v>44287.586504629631</v>
      </c>
    </row>
    <row r="100" spans="1:17" ht="18" x14ac:dyDescent="0.25">
      <c r="A100" s="112" t="str">
        <f>VLOOKUP(E100,'LISTADO ATM'!$A$2:$C$901,3,0)</f>
        <v>DISTRITO NACIONAL</v>
      </c>
      <c r="B100" s="126" t="s">
        <v>2674</v>
      </c>
      <c r="C100" s="118">
        <v>44287.462476851855</v>
      </c>
      <c r="D100" s="112" t="s">
        <v>2468</v>
      </c>
      <c r="E100" s="130">
        <v>904</v>
      </c>
      <c r="F100" s="133" t="str">
        <f>VLOOKUP(E100,VIP!$A$2:$O12362,2,0)</f>
        <v>DRBR24B</v>
      </c>
      <c r="G100" s="133" t="str">
        <f>VLOOKUP(E100,'LISTADO ATM'!$A$2:$B$900,2,0)</f>
        <v xml:space="preserve">ATM Oficina Multicentro La Sirena Churchill </v>
      </c>
      <c r="H100" s="133" t="str">
        <f>VLOOKUP(E100,VIP!$A$2:$O17283,7,FALSE)</f>
        <v>Si</v>
      </c>
      <c r="I100" s="133" t="str">
        <f>VLOOKUP(E100,VIP!$A$2:$O9248,8,FALSE)</f>
        <v>Si</v>
      </c>
      <c r="J100" s="133" t="str">
        <f>VLOOKUP(E100,VIP!$A$2:$O9198,8,FALSE)</f>
        <v>Si</v>
      </c>
      <c r="K100" s="133" t="str">
        <f>VLOOKUP(E100,VIP!$A$2:$O12772,6,0)</f>
        <v>SI</v>
      </c>
      <c r="L100" s="113" t="s">
        <v>2428</v>
      </c>
      <c r="M100" s="200" t="s">
        <v>2634</v>
      </c>
      <c r="N100" s="124" t="s">
        <v>2472</v>
      </c>
      <c r="O100" s="149" t="s">
        <v>2473</v>
      </c>
      <c r="P100" s="110"/>
      <c r="Q100" s="199">
        <v>44287.586504629631</v>
      </c>
    </row>
    <row r="101" spans="1:17" ht="18" x14ac:dyDescent="0.25">
      <c r="A101" s="112" t="str">
        <f>VLOOKUP(E101,'LISTADO ATM'!$A$2:$C$901,3,0)</f>
        <v>NORTE</v>
      </c>
      <c r="B101" s="126" t="s">
        <v>2673</v>
      </c>
      <c r="C101" s="118">
        <v>44287.466307870367</v>
      </c>
      <c r="D101" s="112" t="s">
        <v>2494</v>
      </c>
      <c r="E101" s="130">
        <v>882</v>
      </c>
      <c r="F101" s="133" t="str">
        <f>VLOOKUP(E101,VIP!$A$2:$O12361,2,0)</f>
        <v>DRBR882</v>
      </c>
      <c r="G101" s="133" t="str">
        <f>VLOOKUP(E101,'LISTADO ATM'!$A$2:$B$900,2,0)</f>
        <v xml:space="preserve">ATM Oficina Moca II </v>
      </c>
      <c r="H101" s="133" t="str">
        <f>VLOOKUP(E101,VIP!$A$2:$O17282,7,FALSE)</f>
        <v>Si</v>
      </c>
      <c r="I101" s="133" t="str">
        <f>VLOOKUP(E101,VIP!$A$2:$O9247,8,FALSE)</f>
        <v>Si</v>
      </c>
      <c r="J101" s="133" t="str">
        <f>VLOOKUP(E101,VIP!$A$2:$O9197,8,FALSE)</f>
        <v>Si</v>
      </c>
      <c r="K101" s="133" t="str">
        <f>VLOOKUP(E101,VIP!$A$2:$O12771,6,0)</f>
        <v>SI</v>
      </c>
      <c r="L101" s="113" t="s">
        <v>2428</v>
      </c>
      <c r="M101" s="200" t="s">
        <v>2634</v>
      </c>
      <c r="N101" s="124" t="s">
        <v>2472</v>
      </c>
      <c r="O101" s="149" t="s">
        <v>2495</v>
      </c>
      <c r="P101" s="110"/>
      <c r="Q101" s="199">
        <v>44287.586504629631</v>
      </c>
    </row>
    <row r="102" spans="1:17" ht="18" x14ac:dyDescent="0.25">
      <c r="A102" s="112" t="str">
        <f>VLOOKUP(E102,'LISTADO ATM'!$A$2:$C$901,3,0)</f>
        <v>NORTE</v>
      </c>
      <c r="B102" s="126" t="s">
        <v>2669</v>
      </c>
      <c r="C102" s="118">
        <v>44287.512314814812</v>
      </c>
      <c r="D102" s="112" t="s">
        <v>2520</v>
      </c>
      <c r="E102" s="130">
        <v>728</v>
      </c>
      <c r="F102" s="133" t="str">
        <f>VLOOKUP(E102,VIP!$A$2:$O12357,2,0)</f>
        <v>DRBR051</v>
      </c>
      <c r="G102" s="133" t="str">
        <f>VLOOKUP(E102,'LISTADO ATM'!$A$2:$B$900,2,0)</f>
        <v xml:space="preserve">ATM UNP La Vega Oficina Regional Norcentral </v>
      </c>
      <c r="H102" s="133" t="str">
        <f>VLOOKUP(E102,VIP!$A$2:$O17278,7,FALSE)</f>
        <v>Si</v>
      </c>
      <c r="I102" s="133" t="str">
        <f>VLOOKUP(E102,VIP!$A$2:$O9243,8,FALSE)</f>
        <v>Si</v>
      </c>
      <c r="J102" s="133" t="str">
        <f>VLOOKUP(E102,VIP!$A$2:$O9193,8,FALSE)</f>
        <v>Si</v>
      </c>
      <c r="K102" s="133" t="str">
        <f>VLOOKUP(E102,VIP!$A$2:$O12767,6,0)</f>
        <v>SI</v>
      </c>
      <c r="L102" s="113" t="s">
        <v>2428</v>
      </c>
      <c r="M102" s="200" t="s">
        <v>2634</v>
      </c>
      <c r="N102" s="124" t="s">
        <v>2472</v>
      </c>
      <c r="O102" s="150" t="s">
        <v>2519</v>
      </c>
      <c r="P102" s="110"/>
      <c r="Q102" s="199">
        <v>44287.586504629631</v>
      </c>
    </row>
    <row r="103" spans="1:17" s="125" customFormat="1" ht="18" x14ac:dyDescent="0.25">
      <c r="A103" s="112" t="str">
        <f>VLOOKUP(E103,'LISTADO ATM'!$A$2:$C$901,3,0)</f>
        <v>DISTRITO NACIONAL</v>
      </c>
      <c r="B103" s="126" t="s">
        <v>2667</v>
      </c>
      <c r="C103" s="118">
        <v>44287.520648148151</v>
      </c>
      <c r="D103" s="112" t="s">
        <v>2468</v>
      </c>
      <c r="E103" s="130">
        <v>96</v>
      </c>
      <c r="F103" s="133" t="str">
        <f>VLOOKUP(E103,VIP!$A$2:$O12355,2,0)</f>
        <v>DRBR096</v>
      </c>
      <c r="G103" s="133" t="str">
        <f>VLOOKUP(E103,'LISTADO ATM'!$A$2:$B$900,2,0)</f>
        <v>ATM S/M Caribe Av. Charles de Gaulle</v>
      </c>
      <c r="H103" s="133" t="str">
        <f>VLOOKUP(E103,VIP!$A$2:$O17276,7,FALSE)</f>
        <v>Si</v>
      </c>
      <c r="I103" s="133" t="str">
        <f>VLOOKUP(E103,VIP!$A$2:$O9241,8,FALSE)</f>
        <v>No</v>
      </c>
      <c r="J103" s="133" t="str">
        <f>VLOOKUP(E103,VIP!$A$2:$O9191,8,FALSE)</f>
        <v>No</v>
      </c>
      <c r="K103" s="133" t="str">
        <f>VLOOKUP(E103,VIP!$A$2:$O12765,6,0)</f>
        <v>NO</v>
      </c>
      <c r="L103" s="113" t="s">
        <v>2428</v>
      </c>
      <c r="M103" s="200" t="s">
        <v>2634</v>
      </c>
      <c r="N103" s="124" t="s">
        <v>2472</v>
      </c>
      <c r="O103" s="156" t="s">
        <v>2473</v>
      </c>
      <c r="P103" s="110"/>
      <c r="Q103" s="199">
        <v>44287.586504629631</v>
      </c>
    </row>
    <row r="104" spans="1:17" s="125" customFormat="1" ht="18" x14ac:dyDescent="0.25">
      <c r="A104" s="112" t="str">
        <f>VLOOKUP(E104,'LISTADO ATM'!$A$2:$C$901,3,0)</f>
        <v>DISTRITO NACIONAL</v>
      </c>
      <c r="B104" s="126" t="s">
        <v>2552</v>
      </c>
      <c r="C104" s="118">
        <v>44286.56994212963</v>
      </c>
      <c r="D104" s="112" t="s">
        <v>2189</v>
      </c>
      <c r="E104" s="130">
        <v>684</v>
      </c>
      <c r="F104" s="133" t="str">
        <f>VLOOKUP(E104,VIP!$A$2:$O12389,2,0)</f>
        <v>DRBR684</v>
      </c>
      <c r="G104" s="133" t="str">
        <f>VLOOKUP(E104,'LISTADO ATM'!$A$2:$B$900,2,0)</f>
        <v>ATM Estación Texaco Prolongación 27 Febrero</v>
      </c>
      <c r="H104" s="133" t="str">
        <f>VLOOKUP(E104,VIP!$A$2:$O17310,7,FALSE)</f>
        <v>NO</v>
      </c>
      <c r="I104" s="133" t="str">
        <f>VLOOKUP(E104,VIP!$A$2:$O9275,8,FALSE)</f>
        <v>NO</v>
      </c>
      <c r="J104" s="133" t="str">
        <f>VLOOKUP(E104,VIP!$A$2:$O9225,8,FALSE)</f>
        <v>NO</v>
      </c>
      <c r="K104" s="133" t="str">
        <f>VLOOKUP(E104,VIP!$A$2:$O12799,6,0)</f>
        <v>NO</v>
      </c>
      <c r="L104" s="113" t="s">
        <v>2488</v>
      </c>
      <c r="M104" s="200" t="s">
        <v>2634</v>
      </c>
      <c r="N104" s="147" t="s">
        <v>2523</v>
      </c>
      <c r="O104" s="156" t="s">
        <v>2474</v>
      </c>
      <c r="P104" s="110"/>
      <c r="Q104" s="199">
        <v>44287.586504629631</v>
      </c>
    </row>
    <row r="105" spans="1:17" s="125" customFormat="1" ht="18" x14ac:dyDescent="0.25">
      <c r="A105" s="112" t="str">
        <f>VLOOKUP(E105,'LISTADO ATM'!$A$2:$C$901,3,0)</f>
        <v>DISTRITO NACIONAL</v>
      </c>
      <c r="B105" s="126" t="s">
        <v>2541</v>
      </c>
      <c r="C105" s="118">
        <v>44286.60974537037</v>
      </c>
      <c r="D105" s="112" t="s">
        <v>2189</v>
      </c>
      <c r="E105" s="130">
        <v>35</v>
      </c>
      <c r="F105" s="133" t="str">
        <f>VLOOKUP(E105,VIP!$A$2:$O12368,2,0)</f>
        <v>DRBR035</v>
      </c>
      <c r="G105" s="133" t="str">
        <f>VLOOKUP(E105,'LISTADO ATM'!$A$2:$B$900,2,0)</f>
        <v xml:space="preserve">ATM Dirección General de Aduanas I </v>
      </c>
      <c r="H105" s="133" t="str">
        <f>VLOOKUP(E105,VIP!$A$2:$O17289,7,FALSE)</f>
        <v>Si</v>
      </c>
      <c r="I105" s="133" t="str">
        <f>VLOOKUP(E105,VIP!$A$2:$O9254,8,FALSE)</f>
        <v>Si</v>
      </c>
      <c r="J105" s="133" t="str">
        <f>VLOOKUP(E105,VIP!$A$2:$O9204,8,FALSE)</f>
        <v>Si</v>
      </c>
      <c r="K105" s="133" t="str">
        <f>VLOOKUP(E105,VIP!$A$2:$O12778,6,0)</f>
        <v>NO</v>
      </c>
      <c r="L105" s="113" t="s">
        <v>2488</v>
      </c>
      <c r="M105" s="200" t="s">
        <v>2634</v>
      </c>
      <c r="N105" s="147" t="s">
        <v>2523</v>
      </c>
      <c r="O105" s="156" t="s">
        <v>2474</v>
      </c>
      <c r="P105" s="110"/>
      <c r="Q105" s="199">
        <v>44287.420983796299</v>
      </c>
    </row>
    <row r="106" spans="1:17" s="125" customFormat="1" ht="18" x14ac:dyDescent="0.25">
      <c r="A106" s="112" t="str">
        <f>VLOOKUP(E106,'LISTADO ATM'!$A$2:$C$901,3,0)</f>
        <v>DISTRITO NACIONAL</v>
      </c>
      <c r="B106" s="126" t="s">
        <v>2560</v>
      </c>
      <c r="C106" s="118">
        <v>44286.672581018516</v>
      </c>
      <c r="D106" s="112" t="s">
        <v>2189</v>
      </c>
      <c r="E106" s="130">
        <v>515</v>
      </c>
      <c r="F106" s="133" t="str">
        <f>VLOOKUP(E106,VIP!$A$2:$O12342,2,0)</f>
        <v>DRBR515</v>
      </c>
      <c r="G106" s="133" t="str">
        <f>VLOOKUP(E106,'LISTADO ATM'!$A$2:$B$900,2,0)</f>
        <v xml:space="preserve">ATM Oficina Agora Mall I </v>
      </c>
      <c r="H106" s="133" t="str">
        <f>VLOOKUP(E106,VIP!$A$2:$O17263,7,FALSE)</f>
        <v>Si</v>
      </c>
      <c r="I106" s="133" t="str">
        <f>VLOOKUP(E106,VIP!$A$2:$O9228,8,FALSE)</f>
        <v>Si</v>
      </c>
      <c r="J106" s="133" t="str">
        <f>VLOOKUP(E106,VIP!$A$2:$O9178,8,FALSE)</f>
        <v>Si</v>
      </c>
      <c r="K106" s="133" t="str">
        <f>VLOOKUP(E106,VIP!$A$2:$O12752,6,0)</f>
        <v>SI</v>
      </c>
      <c r="L106" s="113" t="s">
        <v>2488</v>
      </c>
      <c r="M106" s="200" t="s">
        <v>2634</v>
      </c>
      <c r="N106" s="147" t="s">
        <v>2523</v>
      </c>
      <c r="O106" s="156" t="s">
        <v>2474</v>
      </c>
      <c r="P106" s="110"/>
      <c r="Q106" s="199">
        <v>44287.586504629631</v>
      </c>
    </row>
    <row r="107" spans="1:17" s="125" customFormat="1" ht="18" x14ac:dyDescent="0.25">
      <c r="A107" s="112" t="str">
        <f>VLOOKUP(E107,'LISTADO ATM'!$A$2:$C$901,3,0)</f>
        <v>SUR</v>
      </c>
      <c r="B107" s="126" t="s">
        <v>2567</v>
      </c>
      <c r="C107" s="118">
        <v>44286.732638888891</v>
      </c>
      <c r="D107" s="112" t="s">
        <v>2189</v>
      </c>
      <c r="E107" s="130">
        <v>103</v>
      </c>
      <c r="F107" s="133" t="str">
        <f>VLOOKUP(E107,VIP!$A$2:$O12349,2,0)</f>
        <v>DRBR103</v>
      </c>
      <c r="G107" s="133" t="str">
        <f>VLOOKUP(E107,'LISTADO ATM'!$A$2:$B$900,2,0)</f>
        <v xml:space="preserve">ATM Oficina Las Matas de Farfán </v>
      </c>
      <c r="H107" s="133" t="str">
        <f>VLOOKUP(E107,VIP!$A$2:$O17270,7,FALSE)</f>
        <v>Si</v>
      </c>
      <c r="I107" s="133" t="str">
        <f>VLOOKUP(E107,VIP!$A$2:$O9235,8,FALSE)</f>
        <v>Si</v>
      </c>
      <c r="J107" s="133" t="str">
        <f>VLOOKUP(E107,VIP!$A$2:$O9185,8,FALSE)</f>
        <v>Si</v>
      </c>
      <c r="K107" s="133" t="str">
        <f>VLOOKUP(E107,VIP!$A$2:$O12759,6,0)</f>
        <v>NO</v>
      </c>
      <c r="L107" s="113" t="s">
        <v>2488</v>
      </c>
      <c r="M107" s="200" t="s">
        <v>2634</v>
      </c>
      <c r="N107" s="147" t="s">
        <v>2523</v>
      </c>
      <c r="O107" s="156" t="s">
        <v>2474</v>
      </c>
      <c r="P107" s="110"/>
      <c r="Q107" s="199">
        <v>44287.420983796299</v>
      </c>
    </row>
    <row r="108" spans="1:17" s="125" customFormat="1" ht="18" x14ac:dyDescent="0.25">
      <c r="A108" s="112" t="str">
        <f>VLOOKUP(E108,'LISTADO ATM'!$A$2:$C$901,3,0)</f>
        <v>DISTRITO NACIONAL</v>
      </c>
      <c r="B108" s="126" t="s">
        <v>2575</v>
      </c>
      <c r="C108" s="118">
        <v>44286.744745370372</v>
      </c>
      <c r="D108" s="112" t="s">
        <v>2189</v>
      </c>
      <c r="E108" s="130">
        <v>958</v>
      </c>
      <c r="F108" s="133" t="str">
        <f>VLOOKUP(E108,VIP!$A$2:$O12358,2,0)</f>
        <v>DRBR958</v>
      </c>
      <c r="G108" s="133" t="str">
        <f>VLOOKUP(E108,'LISTADO ATM'!$A$2:$B$900,2,0)</f>
        <v xml:space="preserve">ATM Olé Aut. San Isidro </v>
      </c>
      <c r="H108" s="133" t="str">
        <f>VLOOKUP(E108,VIP!$A$2:$O17279,7,FALSE)</f>
        <v>Si</v>
      </c>
      <c r="I108" s="133" t="str">
        <f>VLOOKUP(E108,VIP!$A$2:$O9244,8,FALSE)</f>
        <v>Si</v>
      </c>
      <c r="J108" s="133" t="str">
        <f>VLOOKUP(E108,VIP!$A$2:$O9194,8,FALSE)</f>
        <v>Si</v>
      </c>
      <c r="K108" s="133" t="str">
        <f>VLOOKUP(E108,VIP!$A$2:$O12768,6,0)</f>
        <v>NO</v>
      </c>
      <c r="L108" s="113" t="s">
        <v>2488</v>
      </c>
      <c r="M108" s="200" t="s">
        <v>2634</v>
      </c>
      <c r="N108" s="147" t="s">
        <v>2523</v>
      </c>
      <c r="O108" s="156" t="s">
        <v>2474</v>
      </c>
      <c r="P108" s="110"/>
      <c r="Q108" s="199">
        <v>44287.420983796299</v>
      </c>
    </row>
    <row r="109" spans="1:17" s="125" customFormat="1" ht="18" x14ac:dyDescent="0.25">
      <c r="A109" s="112" t="str">
        <f>VLOOKUP(E109,'LISTADO ATM'!$A$2:$C$901,3,0)</f>
        <v>DISTRITO NACIONAL</v>
      </c>
      <c r="B109" s="126" t="s">
        <v>2581</v>
      </c>
      <c r="C109" s="118">
        <v>44286.755891203706</v>
      </c>
      <c r="D109" s="112" t="s">
        <v>2189</v>
      </c>
      <c r="E109" s="130">
        <v>302</v>
      </c>
      <c r="F109" s="133" t="str">
        <f>VLOOKUP(E109,VIP!$A$2:$O12364,2,0)</f>
        <v>DRBR302</v>
      </c>
      <c r="G109" s="133" t="str">
        <f>VLOOKUP(E109,'LISTADO ATM'!$A$2:$B$900,2,0)</f>
        <v xml:space="preserve">ATM S/M Aprezio Los Mameyes  </v>
      </c>
      <c r="H109" s="133" t="str">
        <f>VLOOKUP(E109,VIP!$A$2:$O17285,7,FALSE)</f>
        <v>Si</v>
      </c>
      <c r="I109" s="133" t="str">
        <f>VLOOKUP(E109,VIP!$A$2:$O9250,8,FALSE)</f>
        <v>Si</v>
      </c>
      <c r="J109" s="133" t="str">
        <f>VLOOKUP(E109,VIP!$A$2:$O9200,8,FALSE)</f>
        <v>Si</v>
      </c>
      <c r="K109" s="133" t="str">
        <f>VLOOKUP(E109,VIP!$A$2:$O12774,6,0)</f>
        <v>NO</v>
      </c>
      <c r="L109" s="113" t="s">
        <v>2488</v>
      </c>
      <c r="M109" s="200" t="s">
        <v>2634</v>
      </c>
      <c r="N109" s="147" t="s">
        <v>2523</v>
      </c>
      <c r="O109" s="156" t="s">
        <v>2474</v>
      </c>
      <c r="P109" s="110"/>
      <c r="Q109" s="199">
        <v>44287.420983796299</v>
      </c>
    </row>
    <row r="110" spans="1:17" s="125" customFormat="1" ht="18" x14ac:dyDescent="0.25">
      <c r="A110" s="112" t="str">
        <f>VLOOKUP(E110,'LISTADO ATM'!$A$2:$C$901,3,0)</f>
        <v>SUR</v>
      </c>
      <c r="B110" s="126" t="s">
        <v>2593</v>
      </c>
      <c r="C110" s="118">
        <v>44286.839085648149</v>
      </c>
      <c r="D110" s="112" t="s">
        <v>2189</v>
      </c>
      <c r="E110" s="130">
        <v>968</v>
      </c>
      <c r="F110" s="133" t="str">
        <f>VLOOKUP(E110,VIP!$A$2:$O12376,2,0)</f>
        <v>DRBR24I</v>
      </c>
      <c r="G110" s="133" t="str">
        <f>VLOOKUP(E110,'LISTADO ATM'!$A$2:$B$900,2,0)</f>
        <v xml:space="preserve">ATM UNP Mercado Baní </v>
      </c>
      <c r="H110" s="133" t="str">
        <f>VLOOKUP(E110,VIP!$A$2:$O17297,7,FALSE)</f>
        <v>Si</v>
      </c>
      <c r="I110" s="133" t="str">
        <f>VLOOKUP(E110,VIP!$A$2:$O9262,8,FALSE)</f>
        <v>Si</v>
      </c>
      <c r="J110" s="133" t="str">
        <f>VLOOKUP(E110,VIP!$A$2:$O9212,8,FALSE)</f>
        <v>Si</v>
      </c>
      <c r="K110" s="133" t="str">
        <f>VLOOKUP(E110,VIP!$A$2:$O12786,6,0)</f>
        <v>SI</v>
      </c>
      <c r="L110" s="113" t="s">
        <v>2488</v>
      </c>
      <c r="M110" s="200" t="s">
        <v>2634</v>
      </c>
      <c r="N110" s="147" t="s">
        <v>2523</v>
      </c>
      <c r="O110" s="156" t="s">
        <v>2474</v>
      </c>
      <c r="P110" s="110"/>
      <c r="Q110" s="199">
        <v>44287.420983796299</v>
      </c>
    </row>
    <row r="111" spans="1:17" s="125" customFormat="1" ht="18" x14ac:dyDescent="0.25">
      <c r="A111" s="112" t="str">
        <f>VLOOKUP(E111,'LISTADO ATM'!$A$2:$C$901,3,0)</f>
        <v>DISTRITO NACIONAL</v>
      </c>
      <c r="B111" s="126" t="s">
        <v>2594</v>
      </c>
      <c r="C111" s="118">
        <v>44286.840925925928</v>
      </c>
      <c r="D111" s="112" t="s">
        <v>2189</v>
      </c>
      <c r="E111" s="130">
        <v>836</v>
      </c>
      <c r="F111" s="133" t="str">
        <f>VLOOKUP(E111,VIP!$A$2:$O12377,2,0)</f>
        <v>DRBR836</v>
      </c>
      <c r="G111" s="133" t="str">
        <f>VLOOKUP(E111,'LISTADO ATM'!$A$2:$B$900,2,0)</f>
        <v xml:space="preserve">ATM UNP Plaza Luperón </v>
      </c>
      <c r="H111" s="133" t="str">
        <f>VLOOKUP(E111,VIP!$A$2:$O17298,7,FALSE)</f>
        <v>Si</v>
      </c>
      <c r="I111" s="133" t="str">
        <f>VLOOKUP(E111,VIP!$A$2:$O9263,8,FALSE)</f>
        <v>Si</v>
      </c>
      <c r="J111" s="133" t="str">
        <f>VLOOKUP(E111,VIP!$A$2:$O9213,8,FALSE)</f>
        <v>Si</v>
      </c>
      <c r="K111" s="133" t="str">
        <f>VLOOKUP(E111,VIP!$A$2:$O12787,6,0)</f>
        <v>NO</v>
      </c>
      <c r="L111" s="113" t="s">
        <v>2488</v>
      </c>
      <c r="M111" s="200" t="s">
        <v>2634</v>
      </c>
      <c r="N111" s="147" t="s">
        <v>2523</v>
      </c>
      <c r="O111" s="156" t="s">
        <v>2474</v>
      </c>
      <c r="P111" s="110"/>
      <c r="Q111" s="199">
        <v>44287.586504629631</v>
      </c>
    </row>
    <row r="112" spans="1:17" s="125" customFormat="1" ht="18" x14ac:dyDescent="0.25">
      <c r="A112" s="112" t="str">
        <f>VLOOKUP(E112,'LISTADO ATM'!$A$2:$C$901,3,0)</f>
        <v>DISTRITO NACIONAL</v>
      </c>
      <c r="B112" s="126" t="s">
        <v>2595</v>
      </c>
      <c r="C112" s="118">
        <v>44286.84175925926</v>
      </c>
      <c r="D112" s="112" t="s">
        <v>2189</v>
      </c>
      <c r="E112" s="130">
        <v>264</v>
      </c>
      <c r="F112" s="133" t="str">
        <f>VLOOKUP(E112,VIP!$A$2:$O12378,2,0)</f>
        <v>DRBR264</v>
      </c>
      <c r="G112" s="133" t="str">
        <f>VLOOKUP(E112,'LISTADO ATM'!$A$2:$B$900,2,0)</f>
        <v xml:space="preserve">ATM S/M Nacional Independencia </v>
      </c>
      <c r="H112" s="133" t="str">
        <f>VLOOKUP(E112,VIP!$A$2:$O17299,7,FALSE)</f>
        <v>Si</v>
      </c>
      <c r="I112" s="133" t="str">
        <f>VLOOKUP(E112,VIP!$A$2:$O9264,8,FALSE)</f>
        <v>Si</v>
      </c>
      <c r="J112" s="133" t="str">
        <f>VLOOKUP(E112,VIP!$A$2:$O9214,8,FALSE)</f>
        <v>Si</v>
      </c>
      <c r="K112" s="133" t="str">
        <f>VLOOKUP(E112,VIP!$A$2:$O12788,6,0)</f>
        <v>SI</v>
      </c>
      <c r="L112" s="113" t="s">
        <v>2488</v>
      </c>
      <c r="M112" s="200" t="s">
        <v>2634</v>
      </c>
      <c r="N112" s="147" t="s">
        <v>2523</v>
      </c>
      <c r="O112" s="156" t="s">
        <v>2474</v>
      </c>
      <c r="P112" s="110"/>
      <c r="Q112" s="199">
        <v>44287.420983796299</v>
      </c>
    </row>
    <row r="113" spans="1:17" s="125" customFormat="1" ht="18" x14ac:dyDescent="0.25">
      <c r="A113" s="112" t="str">
        <f>VLOOKUP(E113,'LISTADO ATM'!$A$2:$C$901,3,0)</f>
        <v>NORTE</v>
      </c>
      <c r="B113" s="126" t="s">
        <v>2596</v>
      </c>
      <c r="C113" s="118">
        <v>44286.843252314815</v>
      </c>
      <c r="D113" s="112" t="s">
        <v>2190</v>
      </c>
      <c r="E113" s="130">
        <v>256</v>
      </c>
      <c r="F113" s="133" t="str">
        <f>VLOOKUP(E113,VIP!$A$2:$O12379,2,0)</f>
        <v>DRBR256</v>
      </c>
      <c r="G113" s="133" t="str">
        <f>VLOOKUP(E113,'LISTADO ATM'!$A$2:$B$900,2,0)</f>
        <v xml:space="preserve">ATM Oficina Licey Al Medio </v>
      </c>
      <c r="H113" s="133" t="str">
        <f>VLOOKUP(E113,VIP!$A$2:$O17300,7,FALSE)</f>
        <v>Si</v>
      </c>
      <c r="I113" s="133" t="str">
        <f>VLOOKUP(E113,VIP!$A$2:$O9265,8,FALSE)</f>
        <v>Si</v>
      </c>
      <c r="J113" s="133" t="str">
        <f>VLOOKUP(E113,VIP!$A$2:$O9215,8,FALSE)</f>
        <v>Si</v>
      </c>
      <c r="K113" s="133" t="str">
        <f>VLOOKUP(E113,VIP!$A$2:$O12789,6,0)</f>
        <v>NO</v>
      </c>
      <c r="L113" s="113" t="s">
        <v>2488</v>
      </c>
      <c r="M113" s="200" t="s">
        <v>2634</v>
      </c>
      <c r="N113" s="147" t="s">
        <v>2523</v>
      </c>
      <c r="O113" s="156" t="s">
        <v>2526</v>
      </c>
      <c r="P113" s="110"/>
      <c r="Q113" s="199">
        <v>44287.420983796299</v>
      </c>
    </row>
    <row r="114" spans="1:17" s="125" customFormat="1" ht="18" x14ac:dyDescent="0.25">
      <c r="A114" s="112" t="str">
        <f>VLOOKUP(E114,'LISTADO ATM'!$A$2:$C$901,3,0)</f>
        <v>NORTE</v>
      </c>
      <c r="B114" s="126" t="s">
        <v>2597</v>
      </c>
      <c r="C114" s="118">
        <v>44286.843969907408</v>
      </c>
      <c r="D114" s="112" t="s">
        <v>2190</v>
      </c>
      <c r="E114" s="130">
        <v>986</v>
      </c>
      <c r="F114" s="133" t="str">
        <f>VLOOKUP(E114,VIP!$A$2:$O12380,2,0)</f>
        <v>DRBR986</v>
      </c>
      <c r="G114" s="133" t="str">
        <f>VLOOKUP(E114,'LISTADO ATM'!$A$2:$B$900,2,0)</f>
        <v xml:space="preserve">ATM S/M Jumbo (La Vega) </v>
      </c>
      <c r="H114" s="133" t="str">
        <f>VLOOKUP(E114,VIP!$A$2:$O17301,7,FALSE)</f>
        <v>Si</v>
      </c>
      <c r="I114" s="133" t="str">
        <f>VLOOKUP(E114,VIP!$A$2:$O9266,8,FALSE)</f>
        <v>Si</v>
      </c>
      <c r="J114" s="133" t="str">
        <f>VLOOKUP(E114,VIP!$A$2:$O9216,8,FALSE)</f>
        <v>Si</v>
      </c>
      <c r="K114" s="133" t="str">
        <f>VLOOKUP(E114,VIP!$A$2:$O12790,6,0)</f>
        <v>NO</v>
      </c>
      <c r="L114" s="113" t="s">
        <v>2488</v>
      </c>
      <c r="M114" s="200" t="s">
        <v>2634</v>
      </c>
      <c r="N114" s="124" t="s">
        <v>2472</v>
      </c>
      <c r="O114" s="156" t="s">
        <v>2526</v>
      </c>
      <c r="P114" s="110"/>
      <c r="Q114" s="199">
        <v>44287.420983796299</v>
      </c>
    </row>
    <row r="115" spans="1:17" s="125" customFormat="1" ht="18" x14ac:dyDescent="0.25">
      <c r="A115" s="112" t="str">
        <f>VLOOKUP(E115,'LISTADO ATM'!$A$2:$C$901,3,0)</f>
        <v>DISTRITO NACIONAL</v>
      </c>
      <c r="B115" s="126" t="s">
        <v>2607</v>
      </c>
      <c r="C115" s="118">
        <v>44286.979143518518</v>
      </c>
      <c r="D115" s="112" t="s">
        <v>2189</v>
      </c>
      <c r="E115" s="130">
        <v>931</v>
      </c>
      <c r="F115" s="133" t="str">
        <f>VLOOKUP(E115,VIP!$A$2:$O12391,2,0)</f>
        <v>DRBR24N</v>
      </c>
      <c r="G115" s="133" t="str">
        <f>VLOOKUP(E115,'LISTADO ATM'!$A$2:$B$900,2,0)</f>
        <v xml:space="preserve">ATM Autobanco Luperón I </v>
      </c>
      <c r="H115" s="133" t="str">
        <f>VLOOKUP(E115,VIP!$A$2:$O17312,7,FALSE)</f>
        <v>Si</v>
      </c>
      <c r="I115" s="133" t="str">
        <f>VLOOKUP(E115,VIP!$A$2:$O9277,8,FALSE)</f>
        <v>Si</v>
      </c>
      <c r="J115" s="133" t="str">
        <f>VLOOKUP(E115,VIP!$A$2:$O9227,8,FALSE)</f>
        <v>Si</v>
      </c>
      <c r="K115" s="133" t="str">
        <f>VLOOKUP(E115,VIP!$A$2:$O12801,6,0)</f>
        <v>NO</v>
      </c>
      <c r="L115" s="113" t="s">
        <v>2488</v>
      </c>
      <c r="M115" s="200" t="s">
        <v>2634</v>
      </c>
      <c r="N115" s="147" t="s">
        <v>2523</v>
      </c>
      <c r="O115" s="156" t="s">
        <v>2474</v>
      </c>
      <c r="P115" s="110"/>
      <c r="Q115" s="199">
        <v>44287.420983796299</v>
      </c>
    </row>
    <row r="116" spans="1:17" s="125" customFormat="1" ht="18" x14ac:dyDescent="0.25">
      <c r="A116" s="112" t="str">
        <f>VLOOKUP(E116,'LISTADO ATM'!$A$2:$C$901,3,0)</f>
        <v>ESTE</v>
      </c>
      <c r="B116" s="126">
        <v>335839665</v>
      </c>
      <c r="C116" s="118">
        <v>44286.59375</v>
      </c>
      <c r="D116" s="112" t="s">
        <v>2189</v>
      </c>
      <c r="E116" s="130">
        <v>521</v>
      </c>
      <c r="F116" s="133" t="str">
        <f>VLOOKUP(E116,VIP!$A$2:$O12393,2,0)</f>
        <v>DRBR521</v>
      </c>
      <c r="G116" s="133" t="str">
        <f>VLOOKUP(E116,'LISTADO ATM'!$A$2:$B$900,2,0)</f>
        <v xml:space="preserve">ATM UNP Bayahibe (La Romana) </v>
      </c>
      <c r="H116" s="133" t="str">
        <f>VLOOKUP(E116,VIP!$A$2:$O17314,7,FALSE)</f>
        <v>Si</v>
      </c>
      <c r="I116" s="133" t="str">
        <f>VLOOKUP(E116,VIP!$A$2:$O9279,8,FALSE)</f>
        <v>Si</v>
      </c>
      <c r="J116" s="133" t="str">
        <f>VLOOKUP(E116,VIP!$A$2:$O9229,8,FALSE)</f>
        <v>Si</v>
      </c>
      <c r="K116" s="133" t="str">
        <f>VLOOKUP(E116,VIP!$A$2:$O12803,6,0)</f>
        <v>NO</v>
      </c>
      <c r="L116" s="113" t="s">
        <v>2228</v>
      </c>
      <c r="M116" s="111" t="s">
        <v>2465</v>
      </c>
      <c r="N116" s="124" t="s">
        <v>2493</v>
      </c>
      <c r="O116" s="156" t="s">
        <v>2474</v>
      </c>
      <c r="P116" s="110"/>
      <c r="Q116" s="114" t="s">
        <v>2228</v>
      </c>
    </row>
    <row r="117" spans="1:17" s="125" customFormat="1" ht="18" x14ac:dyDescent="0.25">
      <c r="A117" s="112" t="str">
        <f>VLOOKUP(E117,'LISTADO ATM'!$A$2:$C$901,3,0)</f>
        <v>DISTRITO NACIONAL</v>
      </c>
      <c r="B117" s="126" t="s">
        <v>2545</v>
      </c>
      <c r="C117" s="118">
        <v>44286.601527777777</v>
      </c>
      <c r="D117" s="112" t="s">
        <v>2189</v>
      </c>
      <c r="E117" s="130">
        <v>724</v>
      </c>
      <c r="F117" s="133" t="str">
        <f>VLOOKUP(E117,VIP!$A$2:$O12375,2,0)</f>
        <v>DRBR997</v>
      </c>
      <c r="G117" s="133" t="str">
        <f>VLOOKUP(E117,'LISTADO ATM'!$A$2:$B$900,2,0)</f>
        <v xml:space="preserve">ATM El Huacal I </v>
      </c>
      <c r="H117" s="133" t="str">
        <f>VLOOKUP(E117,VIP!$A$2:$O17296,7,FALSE)</f>
        <v>Si</v>
      </c>
      <c r="I117" s="133" t="str">
        <f>VLOOKUP(E117,VIP!$A$2:$O9261,8,FALSE)</f>
        <v>Si</v>
      </c>
      <c r="J117" s="133" t="str">
        <f>VLOOKUP(E117,VIP!$A$2:$O9211,8,FALSE)</f>
        <v>Si</v>
      </c>
      <c r="K117" s="133" t="str">
        <f>VLOOKUP(E117,VIP!$A$2:$O12785,6,0)</f>
        <v>NO</v>
      </c>
      <c r="L117" s="113" t="s">
        <v>2228</v>
      </c>
      <c r="M117" s="111" t="s">
        <v>2465</v>
      </c>
      <c r="N117" s="124" t="s">
        <v>2472</v>
      </c>
      <c r="O117" s="156" t="s">
        <v>2474</v>
      </c>
      <c r="P117" s="110"/>
      <c r="Q117" s="114" t="s">
        <v>2228</v>
      </c>
    </row>
    <row r="118" spans="1:17" s="125" customFormat="1" ht="18" x14ac:dyDescent="0.25">
      <c r="A118" s="112" t="str">
        <f>VLOOKUP(E118,'LISTADO ATM'!$A$2:$C$901,3,0)</f>
        <v>DISTRITO NACIONAL</v>
      </c>
      <c r="B118" s="126" t="s">
        <v>2571</v>
      </c>
      <c r="C118" s="118">
        <v>44286.741053240738</v>
      </c>
      <c r="D118" s="112" t="s">
        <v>2189</v>
      </c>
      <c r="E118" s="130">
        <v>560</v>
      </c>
      <c r="F118" s="133" t="str">
        <f>VLOOKUP(E118,VIP!$A$2:$O12354,2,0)</f>
        <v>DRBR229</v>
      </c>
      <c r="G118" s="133" t="str">
        <f>VLOOKUP(E118,'LISTADO ATM'!$A$2:$B$900,2,0)</f>
        <v xml:space="preserve">ATM Junta Central Electoral </v>
      </c>
      <c r="H118" s="133" t="str">
        <f>VLOOKUP(E118,VIP!$A$2:$O17275,7,FALSE)</f>
        <v>Si</v>
      </c>
      <c r="I118" s="133" t="str">
        <f>VLOOKUP(E118,VIP!$A$2:$O9240,8,FALSE)</f>
        <v>Si</v>
      </c>
      <c r="J118" s="133" t="str">
        <f>VLOOKUP(E118,VIP!$A$2:$O9190,8,FALSE)</f>
        <v>Si</v>
      </c>
      <c r="K118" s="133" t="str">
        <f>VLOOKUP(E118,VIP!$A$2:$O12764,6,0)</f>
        <v>SI</v>
      </c>
      <c r="L118" s="113" t="s">
        <v>2228</v>
      </c>
      <c r="M118" s="111" t="s">
        <v>2465</v>
      </c>
      <c r="N118" s="124" t="s">
        <v>2472</v>
      </c>
      <c r="O118" s="156" t="s">
        <v>2474</v>
      </c>
      <c r="P118" s="110"/>
      <c r="Q118" s="114" t="s">
        <v>2228</v>
      </c>
    </row>
    <row r="119" spans="1:17" s="125" customFormat="1" ht="18" x14ac:dyDescent="0.25">
      <c r="A119" s="112" t="str">
        <f>VLOOKUP(E119,'LISTADO ATM'!$A$2:$C$901,3,0)</f>
        <v>ESTE</v>
      </c>
      <c r="B119" s="126" t="s">
        <v>2598</v>
      </c>
      <c r="C119" s="118">
        <v>44286.844826388886</v>
      </c>
      <c r="D119" s="112" t="s">
        <v>2189</v>
      </c>
      <c r="E119" s="130">
        <v>824</v>
      </c>
      <c r="F119" s="133" t="str">
        <f>VLOOKUP(E119,VIP!$A$2:$O12381,2,0)</f>
        <v>DRBR824</v>
      </c>
      <c r="G119" s="133" t="str">
        <f>VLOOKUP(E119,'LISTADO ATM'!$A$2:$B$900,2,0)</f>
        <v xml:space="preserve">ATM Multiplaza (Higuey) </v>
      </c>
      <c r="H119" s="133" t="str">
        <f>VLOOKUP(E119,VIP!$A$2:$O17302,7,FALSE)</f>
        <v>Si</v>
      </c>
      <c r="I119" s="133" t="str">
        <f>VLOOKUP(E119,VIP!$A$2:$O9267,8,FALSE)</f>
        <v>Si</v>
      </c>
      <c r="J119" s="133" t="str">
        <f>VLOOKUP(E119,VIP!$A$2:$O9217,8,FALSE)</f>
        <v>Si</v>
      </c>
      <c r="K119" s="133" t="str">
        <f>VLOOKUP(E119,VIP!$A$2:$O12791,6,0)</f>
        <v>NO</v>
      </c>
      <c r="L119" s="113" t="s">
        <v>2228</v>
      </c>
      <c r="M119" s="111" t="s">
        <v>2465</v>
      </c>
      <c r="N119" s="124" t="s">
        <v>2472</v>
      </c>
      <c r="O119" s="156" t="s">
        <v>2474</v>
      </c>
      <c r="P119" s="110"/>
      <c r="Q119" s="114" t="s">
        <v>2228</v>
      </c>
    </row>
    <row r="120" spans="1:17" s="125" customFormat="1" ht="18" x14ac:dyDescent="0.25">
      <c r="A120" s="112" t="str">
        <f>VLOOKUP(E120,'LISTADO ATM'!$A$2:$C$901,3,0)</f>
        <v>NORTE</v>
      </c>
      <c r="B120" s="126" t="s">
        <v>2608</v>
      </c>
      <c r="C120" s="118">
        <v>44286.987013888887</v>
      </c>
      <c r="D120" s="112" t="s">
        <v>2190</v>
      </c>
      <c r="E120" s="130">
        <v>492</v>
      </c>
      <c r="F120" s="133" t="e">
        <f>VLOOKUP(E120,VIP!$A$2:$O12392,2,0)</f>
        <v>#N/A</v>
      </c>
      <c r="G120" s="133" t="str">
        <f>VLOOKUP(E120,'LISTADO ATM'!$A$2:$B$900,2,0)</f>
        <v>ATM S/M Nacional  El Dorado Santiago</v>
      </c>
      <c r="H120" s="133" t="e">
        <f>VLOOKUP(E120,VIP!$A$2:$O17313,7,FALSE)</f>
        <v>#N/A</v>
      </c>
      <c r="I120" s="133" t="e">
        <f>VLOOKUP(E120,VIP!$A$2:$O9278,8,FALSE)</f>
        <v>#N/A</v>
      </c>
      <c r="J120" s="133" t="e">
        <f>VLOOKUP(E120,VIP!$A$2:$O9228,8,FALSE)</f>
        <v>#N/A</v>
      </c>
      <c r="K120" s="133" t="e">
        <f>VLOOKUP(E120,VIP!$A$2:$O12802,6,0)</f>
        <v>#N/A</v>
      </c>
      <c r="L120" s="113" t="s">
        <v>2228</v>
      </c>
      <c r="M120" s="111" t="s">
        <v>2465</v>
      </c>
      <c r="N120" s="124" t="s">
        <v>2472</v>
      </c>
      <c r="O120" s="156" t="s">
        <v>2505</v>
      </c>
      <c r="P120" s="110"/>
      <c r="Q120" s="114" t="s">
        <v>2228</v>
      </c>
    </row>
    <row r="121" spans="1:17" s="125" customFormat="1" ht="18" x14ac:dyDescent="0.25">
      <c r="A121" s="112" t="str">
        <f>VLOOKUP(E121,'LISTADO ATM'!$A$2:$C$901,3,0)</f>
        <v>DISTRITO NACIONAL</v>
      </c>
      <c r="B121" s="126" t="s">
        <v>2622</v>
      </c>
      <c r="C121" s="118">
        <v>44287.01525462963</v>
      </c>
      <c r="D121" s="112" t="s">
        <v>2189</v>
      </c>
      <c r="E121" s="130">
        <v>10</v>
      </c>
      <c r="F121" s="133" t="str">
        <f>VLOOKUP(E121,VIP!$A$2:$O12405,2,0)</f>
        <v>DRBR010</v>
      </c>
      <c r="G121" s="133" t="str">
        <f>VLOOKUP(E121,'LISTADO ATM'!$A$2:$B$900,2,0)</f>
        <v xml:space="preserve">ATM Ministerio Salud Pública </v>
      </c>
      <c r="H121" s="133" t="str">
        <f>VLOOKUP(E121,VIP!$A$2:$O17326,7,FALSE)</f>
        <v>Si</v>
      </c>
      <c r="I121" s="133" t="str">
        <f>VLOOKUP(E121,VIP!$A$2:$O9291,8,FALSE)</f>
        <v>Si</v>
      </c>
      <c r="J121" s="133" t="str">
        <f>VLOOKUP(E121,VIP!$A$2:$O9241,8,FALSE)</f>
        <v>Si</v>
      </c>
      <c r="K121" s="133" t="str">
        <f>VLOOKUP(E121,VIP!$A$2:$O12815,6,0)</f>
        <v>NO</v>
      </c>
      <c r="L121" s="113" t="s">
        <v>2228</v>
      </c>
      <c r="M121" s="111" t="s">
        <v>2465</v>
      </c>
      <c r="N121" s="124" t="s">
        <v>2472</v>
      </c>
      <c r="O121" s="156" t="s">
        <v>2474</v>
      </c>
      <c r="P121" s="110"/>
      <c r="Q121" s="114" t="s">
        <v>2228</v>
      </c>
    </row>
    <row r="122" spans="1:17" s="125" customFormat="1" ht="18" x14ac:dyDescent="0.25">
      <c r="A122" s="112" t="str">
        <f>VLOOKUP(E122,'LISTADO ATM'!$A$2:$C$901,3,0)</f>
        <v>DISTRITO NACIONAL</v>
      </c>
      <c r="B122" s="126" t="s">
        <v>2618</v>
      </c>
      <c r="C122" s="118">
        <v>44287.017766203702</v>
      </c>
      <c r="D122" s="112" t="s">
        <v>2189</v>
      </c>
      <c r="E122" s="130">
        <v>694</v>
      </c>
      <c r="F122" s="133" t="str">
        <f>VLOOKUP(E122,VIP!$A$2:$O12401,2,0)</f>
        <v>DRBR694</v>
      </c>
      <c r="G122" s="133" t="str">
        <f>VLOOKUP(E122,'LISTADO ATM'!$A$2:$B$900,2,0)</f>
        <v>ATM Optica 27 de Febrero</v>
      </c>
      <c r="H122" s="133" t="str">
        <f>VLOOKUP(E122,VIP!$A$2:$O17322,7,FALSE)</f>
        <v>Si</v>
      </c>
      <c r="I122" s="133" t="str">
        <f>VLOOKUP(E122,VIP!$A$2:$O9287,8,FALSE)</f>
        <v>Si</v>
      </c>
      <c r="J122" s="133" t="str">
        <f>VLOOKUP(E122,VIP!$A$2:$O9237,8,FALSE)</f>
        <v>Si</v>
      </c>
      <c r="K122" s="133" t="str">
        <f>VLOOKUP(E122,VIP!$A$2:$O12811,6,0)</f>
        <v>NO</v>
      </c>
      <c r="L122" s="113" t="s">
        <v>2228</v>
      </c>
      <c r="M122" s="111" t="s">
        <v>2465</v>
      </c>
      <c r="N122" s="147" t="s">
        <v>2523</v>
      </c>
      <c r="O122" s="156" t="s">
        <v>2474</v>
      </c>
      <c r="P122" s="110"/>
      <c r="Q122" s="114" t="s">
        <v>2228</v>
      </c>
    </row>
    <row r="123" spans="1:17" s="125" customFormat="1" ht="18" x14ac:dyDescent="0.25">
      <c r="A123" s="112" t="str">
        <f>VLOOKUP(E123,'LISTADO ATM'!$A$2:$C$901,3,0)</f>
        <v>DISTRITO NACIONAL</v>
      </c>
      <c r="B123" s="126" t="s">
        <v>2617</v>
      </c>
      <c r="C123" s="118">
        <v>44287.018159722225</v>
      </c>
      <c r="D123" s="112" t="s">
        <v>2189</v>
      </c>
      <c r="E123" s="130">
        <v>917</v>
      </c>
      <c r="F123" s="133" t="str">
        <f>VLOOKUP(E123,VIP!$A$2:$O12400,2,0)</f>
        <v>DRBR01B</v>
      </c>
      <c r="G123" s="133" t="str">
        <f>VLOOKUP(E123,'LISTADO ATM'!$A$2:$B$900,2,0)</f>
        <v xml:space="preserve">ATM Oficina Los Mina </v>
      </c>
      <c r="H123" s="133" t="str">
        <f>VLOOKUP(E123,VIP!$A$2:$O17321,7,FALSE)</f>
        <v>Si</v>
      </c>
      <c r="I123" s="133" t="str">
        <f>VLOOKUP(E123,VIP!$A$2:$O9286,8,FALSE)</f>
        <v>Si</v>
      </c>
      <c r="J123" s="133" t="str">
        <f>VLOOKUP(E123,VIP!$A$2:$O9236,8,FALSE)</f>
        <v>Si</v>
      </c>
      <c r="K123" s="133" t="str">
        <f>VLOOKUP(E123,VIP!$A$2:$O12810,6,0)</f>
        <v>NO</v>
      </c>
      <c r="L123" s="113" t="s">
        <v>2228</v>
      </c>
      <c r="M123" s="111" t="s">
        <v>2465</v>
      </c>
      <c r="N123" s="147" t="s">
        <v>2523</v>
      </c>
      <c r="O123" s="156" t="s">
        <v>2474</v>
      </c>
      <c r="P123" s="110"/>
      <c r="Q123" s="114" t="s">
        <v>2228</v>
      </c>
    </row>
    <row r="124" spans="1:17" s="125" customFormat="1" ht="18" x14ac:dyDescent="0.25">
      <c r="A124" s="112" t="str">
        <f>VLOOKUP(E124,'LISTADO ATM'!$A$2:$C$901,3,0)</f>
        <v>DISTRITO NACIONAL</v>
      </c>
      <c r="B124" s="126" t="s">
        <v>2615</v>
      </c>
      <c r="C124" s="118">
        <v>44287.019120370373</v>
      </c>
      <c r="D124" s="112" t="s">
        <v>2189</v>
      </c>
      <c r="E124" s="130">
        <v>57</v>
      </c>
      <c r="F124" s="133" t="str">
        <f>VLOOKUP(E124,VIP!$A$2:$O12398,2,0)</f>
        <v>DRBR057</v>
      </c>
      <c r="G124" s="133" t="str">
        <f>VLOOKUP(E124,'LISTADO ATM'!$A$2:$B$900,2,0)</f>
        <v xml:space="preserve">ATM Oficina Malecon Center </v>
      </c>
      <c r="H124" s="133" t="str">
        <f>VLOOKUP(E124,VIP!$A$2:$O17319,7,FALSE)</f>
        <v>Si</v>
      </c>
      <c r="I124" s="133" t="str">
        <f>VLOOKUP(E124,VIP!$A$2:$O9284,8,FALSE)</f>
        <v>Si</v>
      </c>
      <c r="J124" s="133" t="str">
        <f>VLOOKUP(E124,VIP!$A$2:$O9234,8,FALSE)</f>
        <v>Si</v>
      </c>
      <c r="K124" s="133" t="str">
        <f>VLOOKUP(E124,VIP!$A$2:$O12808,6,0)</f>
        <v>NO</v>
      </c>
      <c r="L124" s="113" t="s">
        <v>2228</v>
      </c>
      <c r="M124" s="111" t="s">
        <v>2465</v>
      </c>
      <c r="N124" s="124" t="s">
        <v>2472</v>
      </c>
      <c r="O124" s="156" t="s">
        <v>2474</v>
      </c>
      <c r="P124" s="110"/>
      <c r="Q124" s="114" t="s">
        <v>2228</v>
      </c>
    </row>
    <row r="125" spans="1:17" s="125" customFormat="1" ht="18" x14ac:dyDescent="0.25">
      <c r="A125" s="112" t="str">
        <f>VLOOKUP(E125,'LISTADO ATM'!$A$2:$C$901,3,0)</f>
        <v>DISTRITO NACIONAL</v>
      </c>
      <c r="B125" s="126" t="s">
        <v>2613</v>
      </c>
      <c r="C125" s="118">
        <v>44287.020208333335</v>
      </c>
      <c r="D125" s="112" t="s">
        <v>2189</v>
      </c>
      <c r="E125" s="130">
        <v>232</v>
      </c>
      <c r="F125" s="133" t="str">
        <f>VLOOKUP(E125,VIP!$A$2:$O12396,2,0)</f>
        <v>DRBR232</v>
      </c>
      <c r="G125" s="133" t="str">
        <f>VLOOKUP(E125,'LISTADO ATM'!$A$2:$B$900,2,0)</f>
        <v xml:space="preserve">ATM S/M Nacional Charles de Gaulle </v>
      </c>
      <c r="H125" s="133" t="str">
        <f>VLOOKUP(E125,VIP!$A$2:$O17317,7,FALSE)</f>
        <v>Si</v>
      </c>
      <c r="I125" s="133" t="str">
        <f>VLOOKUP(E125,VIP!$A$2:$O9282,8,FALSE)</f>
        <v>Si</v>
      </c>
      <c r="J125" s="133" t="str">
        <f>VLOOKUP(E125,VIP!$A$2:$O9232,8,FALSE)</f>
        <v>Si</v>
      </c>
      <c r="K125" s="133" t="str">
        <f>VLOOKUP(E125,VIP!$A$2:$O12806,6,0)</f>
        <v>SI</v>
      </c>
      <c r="L125" s="113" t="s">
        <v>2228</v>
      </c>
      <c r="M125" s="111" t="s">
        <v>2465</v>
      </c>
      <c r="N125" s="124" t="s">
        <v>2472</v>
      </c>
      <c r="O125" s="156" t="s">
        <v>2474</v>
      </c>
      <c r="P125" s="110"/>
      <c r="Q125" s="114" t="s">
        <v>2228</v>
      </c>
    </row>
    <row r="126" spans="1:17" s="125" customFormat="1" ht="18" x14ac:dyDescent="0.25">
      <c r="A126" s="112" t="str">
        <f>VLOOKUP(E126,'LISTADO ATM'!$A$2:$C$901,3,0)</f>
        <v>DISTRITO NACIONAL</v>
      </c>
      <c r="B126" s="126">
        <v>335840091</v>
      </c>
      <c r="C126" s="118">
        <v>44287.082256944443</v>
      </c>
      <c r="D126" s="112" t="s">
        <v>2189</v>
      </c>
      <c r="E126" s="130">
        <v>858</v>
      </c>
      <c r="F126" s="133" t="str">
        <f>VLOOKUP(E126,VIP!$A$2:$O12387,2,0)</f>
        <v>DRBR858</v>
      </c>
      <c r="G126" s="133" t="str">
        <f>VLOOKUP(E126,'LISTADO ATM'!$A$2:$B$900,2,0)</f>
        <v xml:space="preserve">ATM Cooperativa Maestros (COOPNAMA) </v>
      </c>
      <c r="H126" s="133" t="str">
        <f>VLOOKUP(E126,VIP!$A$2:$O17308,7,FALSE)</f>
        <v>Si</v>
      </c>
      <c r="I126" s="133" t="str">
        <f>VLOOKUP(E126,VIP!$A$2:$O9273,8,FALSE)</f>
        <v>No</v>
      </c>
      <c r="J126" s="133" t="str">
        <f>VLOOKUP(E126,VIP!$A$2:$O9223,8,FALSE)</f>
        <v>No</v>
      </c>
      <c r="K126" s="133" t="str">
        <f>VLOOKUP(E126,VIP!$A$2:$O12797,6,0)</f>
        <v>NO</v>
      </c>
      <c r="L126" s="113" t="s">
        <v>2228</v>
      </c>
      <c r="M126" s="111" t="s">
        <v>2465</v>
      </c>
      <c r="N126" s="124" t="s">
        <v>2472</v>
      </c>
      <c r="O126" s="156" t="s">
        <v>2474</v>
      </c>
      <c r="P126" s="110"/>
      <c r="Q126" s="114" t="s">
        <v>2228</v>
      </c>
    </row>
    <row r="127" spans="1:17" s="125" customFormat="1" ht="18" x14ac:dyDescent="0.25">
      <c r="A127" s="112" t="str">
        <f>VLOOKUP(E127,'LISTADO ATM'!$A$2:$C$901,3,0)</f>
        <v>DISTRITO NACIONAL</v>
      </c>
      <c r="B127" s="126" t="s">
        <v>2624</v>
      </c>
      <c r="C127" s="118">
        <v>44287.353773148148</v>
      </c>
      <c r="D127" s="112" t="s">
        <v>2189</v>
      </c>
      <c r="E127" s="130">
        <v>473</v>
      </c>
      <c r="F127" s="133" t="str">
        <f>VLOOKUP(E127,VIP!$A$2:$O12388,2,0)</f>
        <v>DRBR473</v>
      </c>
      <c r="G127" s="133" t="str">
        <f>VLOOKUP(E127,'LISTADO ATM'!$A$2:$B$900,2,0)</f>
        <v xml:space="preserve">ATM Oficina Carrefour II </v>
      </c>
      <c r="H127" s="133" t="str">
        <f>VLOOKUP(E127,VIP!$A$2:$O17309,7,FALSE)</f>
        <v>Si</v>
      </c>
      <c r="I127" s="133" t="str">
        <f>VLOOKUP(E127,VIP!$A$2:$O9274,8,FALSE)</f>
        <v>Si</v>
      </c>
      <c r="J127" s="133" t="str">
        <f>VLOOKUP(E127,VIP!$A$2:$O9224,8,FALSE)</f>
        <v>Si</v>
      </c>
      <c r="K127" s="133" t="str">
        <f>VLOOKUP(E127,VIP!$A$2:$O12798,6,0)</f>
        <v>NO</v>
      </c>
      <c r="L127" s="113" t="s">
        <v>2228</v>
      </c>
      <c r="M127" s="111" t="s">
        <v>2465</v>
      </c>
      <c r="N127" s="124" t="s">
        <v>2472</v>
      </c>
      <c r="O127" s="156" t="s">
        <v>2474</v>
      </c>
      <c r="P127" s="110"/>
      <c r="Q127" s="114" t="s">
        <v>2228</v>
      </c>
    </row>
    <row r="128" spans="1:17" s="125" customFormat="1" ht="18" x14ac:dyDescent="0.25">
      <c r="A128" s="112" t="str">
        <f>VLOOKUP(E128,'LISTADO ATM'!$A$2:$C$901,3,0)</f>
        <v>NORTE</v>
      </c>
      <c r="B128" s="126" t="s">
        <v>2623</v>
      </c>
      <c r="C128" s="118">
        <v>44287.355636574073</v>
      </c>
      <c r="D128" s="112" t="s">
        <v>2190</v>
      </c>
      <c r="E128" s="130">
        <v>936</v>
      </c>
      <c r="F128" s="133" t="str">
        <f>VLOOKUP(E128,VIP!$A$2:$O12387,2,0)</f>
        <v>DRBR936</v>
      </c>
      <c r="G128" s="133" t="str">
        <f>VLOOKUP(E128,'LISTADO ATM'!$A$2:$B$900,2,0)</f>
        <v xml:space="preserve">ATM Autobanco Oficina La Vega I </v>
      </c>
      <c r="H128" s="133" t="str">
        <f>VLOOKUP(E128,VIP!$A$2:$O17308,7,FALSE)</f>
        <v>Si</v>
      </c>
      <c r="I128" s="133" t="str">
        <f>VLOOKUP(E128,VIP!$A$2:$O9273,8,FALSE)</f>
        <v>Si</v>
      </c>
      <c r="J128" s="133" t="str">
        <f>VLOOKUP(E128,VIP!$A$2:$O9223,8,FALSE)</f>
        <v>Si</v>
      </c>
      <c r="K128" s="133" t="str">
        <f>VLOOKUP(E128,VIP!$A$2:$O12797,6,0)</f>
        <v>NO</v>
      </c>
      <c r="L128" s="113" t="s">
        <v>2228</v>
      </c>
      <c r="M128" s="111" t="s">
        <v>2465</v>
      </c>
      <c r="N128" s="124" t="s">
        <v>2472</v>
      </c>
      <c r="O128" s="156" t="s">
        <v>2505</v>
      </c>
      <c r="P128" s="110"/>
      <c r="Q128" s="114" t="s">
        <v>2228</v>
      </c>
    </row>
    <row r="129" spans="1:17" s="125" customFormat="1" ht="18" x14ac:dyDescent="0.25">
      <c r="A129" s="112" t="str">
        <f>VLOOKUP(E129,'LISTADO ATM'!$A$2:$C$901,3,0)</f>
        <v>NORTE</v>
      </c>
      <c r="B129" s="126" t="s">
        <v>2639</v>
      </c>
      <c r="C129" s="118">
        <v>44287.437615740739</v>
      </c>
      <c r="D129" s="112" t="s">
        <v>2190</v>
      </c>
      <c r="E129" s="130">
        <v>903</v>
      </c>
      <c r="F129" s="133" t="str">
        <f>VLOOKUP(E129,VIP!$A$2:$O12392,2,0)</f>
        <v>DRBR903</v>
      </c>
      <c r="G129" s="133" t="str">
        <f>VLOOKUP(E129,'LISTADO ATM'!$A$2:$B$900,2,0)</f>
        <v xml:space="preserve">ATM Oficina La Vega Real I </v>
      </c>
      <c r="H129" s="133" t="str">
        <f>VLOOKUP(E129,VIP!$A$2:$O17313,7,FALSE)</f>
        <v>Si</v>
      </c>
      <c r="I129" s="133" t="str">
        <f>VLOOKUP(E129,VIP!$A$2:$O9278,8,FALSE)</f>
        <v>Si</v>
      </c>
      <c r="J129" s="133" t="str">
        <f>VLOOKUP(E129,VIP!$A$2:$O9228,8,FALSE)</f>
        <v>Si</v>
      </c>
      <c r="K129" s="133" t="str">
        <f>VLOOKUP(E129,VIP!$A$2:$O12802,6,0)</f>
        <v>NO</v>
      </c>
      <c r="L129" s="113" t="s">
        <v>2228</v>
      </c>
      <c r="M129" s="111" t="s">
        <v>2465</v>
      </c>
      <c r="N129" s="124" t="s">
        <v>2472</v>
      </c>
      <c r="O129" s="156" t="s">
        <v>2505</v>
      </c>
      <c r="P129" s="110"/>
      <c r="Q129" s="114" t="s">
        <v>2228</v>
      </c>
    </row>
    <row r="130" spans="1:17" s="125" customFormat="1" ht="18" x14ac:dyDescent="0.25">
      <c r="A130" s="112" t="str">
        <f>VLOOKUP(E130,'LISTADO ATM'!$A$2:$C$901,3,0)</f>
        <v>ESTE</v>
      </c>
      <c r="B130" s="126" t="s">
        <v>2687</v>
      </c>
      <c r="C130" s="118">
        <v>44287.592916666668</v>
      </c>
      <c r="D130" s="112" t="s">
        <v>2189</v>
      </c>
      <c r="E130" s="130">
        <v>519</v>
      </c>
      <c r="F130" s="133" t="str">
        <f>VLOOKUP(E130,VIP!$A$2:$O12361,2,0)</f>
        <v>DRBR519</v>
      </c>
      <c r="G130" s="133" t="str">
        <f>VLOOKUP(E130,'LISTADO ATM'!$A$2:$B$900,2,0)</f>
        <v xml:space="preserve">ATM Plaza Estrella (Bávaro) </v>
      </c>
      <c r="H130" s="133" t="str">
        <f>VLOOKUP(E130,VIP!$A$2:$O17282,7,FALSE)</f>
        <v>Si</v>
      </c>
      <c r="I130" s="133" t="str">
        <f>VLOOKUP(E130,VIP!$A$2:$O9247,8,FALSE)</f>
        <v>Si</v>
      </c>
      <c r="J130" s="133" t="str">
        <f>VLOOKUP(E130,VIP!$A$2:$O9197,8,FALSE)</f>
        <v>Si</v>
      </c>
      <c r="K130" s="133" t="str">
        <f>VLOOKUP(E130,VIP!$A$2:$O12771,6,0)</f>
        <v>NO</v>
      </c>
      <c r="L130" s="113" t="s">
        <v>2228</v>
      </c>
      <c r="M130" s="111" t="s">
        <v>2465</v>
      </c>
      <c r="N130" s="124" t="s">
        <v>2472</v>
      </c>
      <c r="O130" s="156" t="s">
        <v>2474</v>
      </c>
      <c r="P130" s="110"/>
      <c r="Q130" s="114" t="s">
        <v>2228</v>
      </c>
    </row>
    <row r="131" spans="1:17" s="125" customFormat="1" ht="18" x14ac:dyDescent="0.25">
      <c r="A131" s="112" t="str">
        <f>VLOOKUP(E131,'LISTADO ATM'!$A$2:$C$901,3,0)</f>
        <v>NORTE</v>
      </c>
      <c r="B131" s="126" t="s">
        <v>2685</v>
      </c>
      <c r="C131" s="118">
        <v>44287.597256944442</v>
      </c>
      <c r="D131" s="112" t="s">
        <v>2190</v>
      </c>
      <c r="E131" s="130">
        <v>538</v>
      </c>
      <c r="F131" s="133" t="str">
        <f>VLOOKUP(E131,VIP!$A$2:$O12359,2,0)</f>
        <v>DRBR538</v>
      </c>
      <c r="G131" s="133" t="str">
        <f>VLOOKUP(E131,'LISTADO ATM'!$A$2:$B$900,2,0)</f>
        <v>ATM  Autoservicio San Fco. Macorís</v>
      </c>
      <c r="H131" s="133" t="str">
        <f>VLOOKUP(E131,VIP!$A$2:$O17280,7,FALSE)</f>
        <v>Si</v>
      </c>
      <c r="I131" s="133" t="str">
        <f>VLOOKUP(E131,VIP!$A$2:$O9245,8,FALSE)</f>
        <v>Si</v>
      </c>
      <c r="J131" s="133" t="str">
        <f>VLOOKUP(E131,VIP!$A$2:$O9195,8,FALSE)</f>
        <v>Si</v>
      </c>
      <c r="K131" s="133" t="str">
        <f>VLOOKUP(E131,VIP!$A$2:$O12769,6,0)</f>
        <v>NO</v>
      </c>
      <c r="L131" s="113" t="s">
        <v>2228</v>
      </c>
      <c r="M131" s="111" t="s">
        <v>2465</v>
      </c>
      <c r="N131" s="124" t="s">
        <v>2472</v>
      </c>
      <c r="O131" s="156" t="s">
        <v>2526</v>
      </c>
      <c r="P131" s="110"/>
      <c r="Q131" s="114" t="s">
        <v>2228</v>
      </c>
    </row>
    <row r="132" spans="1:17" s="125" customFormat="1" ht="18" x14ac:dyDescent="0.25">
      <c r="A132" s="112" t="str">
        <f>VLOOKUP(E132,'LISTADO ATM'!$A$2:$C$901,3,0)</f>
        <v>DISTRITO NACIONAL</v>
      </c>
      <c r="B132" s="126" t="s">
        <v>2684</v>
      </c>
      <c r="C132" s="118">
        <v>44287.597418981481</v>
      </c>
      <c r="D132" s="112" t="s">
        <v>2189</v>
      </c>
      <c r="E132" s="130">
        <v>35</v>
      </c>
      <c r="F132" s="133" t="str">
        <f>VLOOKUP(E132,VIP!$A$2:$O12358,2,0)</f>
        <v>DRBR035</v>
      </c>
      <c r="G132" s="133" t="str">
        <f>VLOOKUP(E132,'LISTADO ATM'!$A$2:$B$900,2,0)</f>
        <v xml:space="preserve">ATM Dirección General de Aduanas I </v>
      </c>
      <c r="H132" s="133" t="str">
        <f>VLOOKUP(E132,VIP!$A$2:$O17279,7,FALSE)</f>
        <v>Si</v>
      </c>
      <c r="I132" s="133" t="str">
        <f>VLOOKUP(E132,VIP!$A$2:$O9244,8,FALSE)</f>
        <v>Si</v>
      </c>
      <c r="J132" s="133" t="str">
        <f>VLOOKUP(E132,VIP!$A$2:$O9194,8,FALSE)</f>
        <v>Si</v>
      </c>
      <c r="K132" s="133" t="str">
        <f>VLOOKUP(E132,VIP!$A$2:$O12768,6,0)</f>
        <v>NO</v>
      </c>
      <c r="L132" s="113" t="s">
        <v>2228</v>
      </c>
      <c r="M132" s="111" t="s">
        <v>2465</v>
      </c>
      <c r="N132" s="124" t="s">
        <v>2472</v>
      </c>
      <c r="O132" s="156" t="s">
        <v>2474</v>
      </c>
      <c r="P132" s="155"/>
      <c r="Q132" s="114" t="s">
        <v>2228</v>
      </c>
    </row>
    <row r="133" spans="1:17" s="125" customFormat="1" ht="18" x14ac:dyDescent="0.25">
      <c r="A133" s="112" t="str">
        <f>VLOOKUP(E133,'LISTADO ATM'!$A$2:$C$901,3,0)</f>
        <v>NORTE</v>
      </c>
      <c r="B133" s="126" t="s">
        <v>2683</v>
      </c>
      <c r="C133" s="118">
        <v>44287.599722222221</v>
      </c>
      <c r="D133" s="112" t="s">
        <v>2190</v>
      </c>
      <c r="E133" s="130">
        <v>405</v>
      </c>
      <c r="F133" s="133" t="str">
        <f>VLOOKUP(E133,VIP!$A$2:$O12357,2,0)</f>
        <v>DRBR405</v>
      </c>
      <c r="G133" s="133" t="str">
        <f>VLOOKUP(E133,'LISTADO ATM'!$A$2:$B$900,2,0)</f>
        <v xml:space="preserve">ATM UNP Loma de Cabrera </v>
      </c>
      <c r="H133" s="133" t="str">
        <f>VLOOKUP(E133,VIP!$A$2:$O17278,7,FALSE)</f>
        <v>Si</v>
      </c>
      <c r="I133" s="133" t="str">
        <f>VLOOKUP(E133,VIP!$A$2:$O9243,8,FALSE)</f>
        <v>Si</v>
      </c>
      <c r="J133" s="133" t="str">
        <f>VLOOKUP(E133,VIP!$A$2:$O9193,8,FALSE)</f>
        <v>Si</v>
      </c>
      <c r="K133" s="133" t="str">
        <f>VLOOKUP(E133,VIP!$A$2:$O12767,6,0)</f>
        <v>NO</v>
      </c>
      <c r="L133" s="113" t="s">
        <v>2228</v>
      </c>
      <c r="M133" s="111" t="s">
        <v>2465</v>
      </c>
      <c r="N133" s="124" t="s">
        <v>2472</v>
      </c>
      <c r="O133" s="156" t="s">
        <v>2526</v>
      </c>
      <c r="P133" s="155"/>
      <c r="Q133" s="114" t="s">
        <v>2228</v>
      </c>
    </row>
    <row r="134" spans="1:17" s="125" customFormat="1" ht="18" x14ac:dyDescent="0.25">
      <c r="A134" s="112" t="str">
        <f>VLOOKUP(E134,'LISTADO ATM'!$A$2:$C$901,3,0)</f>
        <v>ESTE</v>
      </c>
      <c r="B134" s="126" t="s">
        <v>2682</v>
      </c>
      <c r="C134" s="118">
        <v>44287.600787037038</v>
      </c>
      <c r="D134" s="112" t="s">
        <v>2189</v>
      </c>
      <c r="E134" s="130">
        <v>899</v>
      </c>
      <c r="F134" s="133" t="str">
        <f>VLOOKUP(E134,VIP!$A$2:$O12356,2,0)</f>
        <v>DRBR899</v>
      </c>
      <c r="G134" s="133" t="str">
        <f>VLOOKUP(E134,'LISTADO ATM'!$A$2:$B$900,2,0)</f>
        <v xml:space="preserve">ATM Oficina Punta Cana </v>
      </c>
      <c r="H134" s="133" t="str">
        <f>VLOOKUP(E134,VIP!$A$2:$O17277,7,FALSE)</f>
        <v>Si</v>
      </c>
      <c r="I134" s="133" t="str">
        <f>VLOOKUP(E134,VIP!$A$2:$O9242,8,FALSE)</f>
        <v>Si</v>
      </c>
      <c r="J134" s="133" t="str">
        <f>VLOOKUP(E134,VIP!$A$2:$O9192,8,FALSE)</f>
        <v>Si</v>
      </c>
      <c r="K134" s="133" t="str">
        <f>VLOOKUP(E134,VIP!$A$2:$O12766,6,0)</f>
        <v>NO</v>
      </c>
      <c r="L134" s="113" t="s">
        <v>2228</v>
      </c>
      <c r="M134" s="111" t="s">
        <v>2465</v>
      </c>
      <c r="N134" s="124" t="s">
        <v>2472</v>
      </c>
      <c r="O134" s="156" t="s">
        <v>2474</v>
      </c>
      <c r="P134" s="155"/>
      <c r="Q134" s="114" t="s">
        <v>2228</v>
      </c>
    </row>
    <row r="135" spans="1:17" s="201" customFormat="1" ht="18" x14ac:dyDescent="0.25">
      <c r="A135" s="112" t="str">
        <f>VLOOKUP(E135,'LISTADO ATM'!$A$2:$C$901,3,0)</f>
        <v>SUR</v>
      </c>
      <c r="B135" s="126" t="s">
        <v>2681</v>
      </c>
      <c r="C135" s="118">
        <v>44287.601817129631</v>
      </c>
      <c r="D135" s="112" t="s">
        <v>2189</v>
      </c>
      <c r="E135" s="130">
        <v>891</v>
      </c>
      <c r="F135" s="133" t="str">
        <f>VLOOKUP(E135,VIP!$A$2:$O12355,2,0)</f>
        <v>DRBR891</v>
      </c>
      <c r="G135" s="133" t="str">
        <f>VLOOKUP(E135,'LISTADO ATM'!$A$2:$B$900,2,0)</f>
        <v xml:space="preserve">ATM Estación Texaco (Barahona) </v>
      </c>
      <c r="H135" s="133" t="str">
        <f>VLOOKUP(E135,VIP!$A$2:$O17276,7,FALSE)</f>
        <v>Si</v>
      </c>
      <c r="I135" s="133" t="str">
        <f>VLOOKUP(E135,VIP!$A$2:$O9241,8,FALSE)</f>
        <v>Si</v>
      </c>
      <c r="J135" s="133" t="str">
        <f>VLOOKUP(E135,VIP!$A$2:$O9191,8,FALSE)</f>
        <v>Si</v>
      </c>
      <c r="K135" s="133" t="str">
        <f>VLOOKUP(E135,VIP!$A$2:$O12765,6,0)</f>
        <v>NO</v>
      </c>
      <c r="L135" s="113" t="s">
        <v>2228</v>
      </c>
      <c r="M135" s="111" t="s">
        <v>2465</v>
      </c>
      <c r="N135" s="124" t="s">
        <v>2472</v>
      </c>
      <c r="O135" s="208" t="s">
        <v>2474</v>
      </c>
      <c r="P135" s="110"/>
      <c r="Q135" s="114" t="s">
        <v>2228</v>
      </c>
    </row>
    <row r="136" spans="1:17" s="201" customFormat="1" ht="18" x14ac:dyDescent="0.25">
      <c r="A136" s="112" t="str">
        <f>VLOOKUP(E136,'LISTADO ATM'!$A$2:$C$901,3,0)</f>
        <v>DISTRITO NACIONAL</v>
      </c>
      <c r="B136" s="126" t="s">
        <v>2678</v>
      </c>
      <c r="C136" s="118">
        <v>44287.60596064815</v>
      </c>
      <c r="D136" s="112" t="s">
        <v>2189</v>
      </c>
      <c r="E136" s="130">
        <v>498</v>
      </c>
      <c r="F136" s="133" t="str">
        <f>VLOOKUP(E136,VIP!$A$2:$O12352,2,0)</f>
        <v>DRBR498</v>
      </c>
      <c r="G136" s="133" t="str">
        <f>VLOOKUP(E136,'LISTADO ATM'!$A$2:$B$900,2,0)</f>
        <v xml:space="preserve">ATM Estación Sunix 27 de Febrero </v>
      </c>
      <c r="H136" s="133" t="str">
        <f>VLOOKUP(E136,VIP!$A$2:$O17273,7,FALSE)</f>
        <v>Si</v>
      </c>
      <c r="I136" s="133" t="str">
        <f>VLOOKUP(E136,VIP!$A$2:$O9238,8,FALSE)</f>
        <v>Si</v>
      </c>
      <c r="J136" s="133" t="str">
        <f>VLOOKUP(E136,VIP!$A$2:$O9188,8,FALSE)</f>
        <v>Si</v>
      </c>
      <c r="K136" s="133" t="str">
        <f>VLOOKUP(E136,VIP!$A$2:$O12762,6,0)</f>
        <v>NO</v>
      </c>
      <c r="L136" s="113" t="s">
        <v>2228</v>
      </c>
      <c r="M136" s="111" t="s">
        <v>2465</v>
      </c>
      <c r="N136" s="124" t="s">
        <v>2472</v>
      </c>
      <c r="O136" s="208" t="s">
        <v>2474</v>
      </c>
      <c r="P136" s="110"/>
      <c r="Q136" s="114" t="s">
        <v>2228</v>
      </c>
    </row>
    <row r="137" spans="1:17" s="201" customFormat="1" ht="18" x14ac:dyDescent="0.25">
      <c r="A137" s="112" t="str">
        <f>VLOOKUP(E137,'LISTADO ATM'!$A$2:$C$901,3,0)</f>
        <v>DISTRITO NACIONAL</v>
      </c>
      <c r="B137" s="126" t="s">
        <v>2546</v>
      </c>
      <c r="C137" s="118">
        <v>44286.60056712963</v>
      </c>
      <c r="D137" s="112" t="s">
        <v>2189</v>
      </c>
      <c r="E137" s="130">
        <v>725</v>
      </c>
      <c r="F137" s="133" t="str">
        <f>VLOOKUP(E137,VIP!$A$2:$O12376,2,0)</f>
        <v>DRBR998</v>
      </c>
      <c r="G137" s="133" t="str">
        <f>VLOOKUP(E137,'LISTADO ATM'!$A$2:$B$900,2,0)</f>
        <v xml:space="preserve">ATM El Huacal II  </v>
      </c>
      <c r="H137" s="133" t="str">
        <f>VLOOKUP(E137,VIP!$A$2:$O17297,7,FALSE)</f>
        <v>Si</v>
      </c>
      <c r="I137" s="133" t="str">
        <f>VLOOKUP(E137,VIP!$A$2:$O9262,8,FALSE)</f>
        <v>Si</v>
      </c>
      <c r="J137" s="133" t="str">
        <f>VLOOKUP(E137,VIP!$A$2:$O9212,8,FALSE)</f>
        <v>Si</v>
      </c>
      <c r="K137" s="133" t="str">
        <f>VLOOKUP(E137,VIP!$A$2:$O12786,6,0)</f>
        <v>NO</v>
      </c>
      <c r="L137" s="113" t="s">
        <v>2228</v>
      </c>
      <c r="M137" s="111" t="s">
        <v>2465</v>
      </c>
      <c r="N137" s="124" t="s">
        <v>2472</v>
      </c>
      <c r="O137" s="208" t="s">
        <v>2474</v>
      </c>
      <c r="P137" s="110"/>
      <c r="Q137" s="114" t="s">
        <v>2553</v>
      </c>
    </row>
    <row r="138" spans="1:17" s="201" customFormat="1" ht="18" x14ac:dyDescent="0.25">
      <c r="A138" s="112" t="str">
        <f>VLOOKUP(E138,'LISTADO ATM'!$A$2:$C$901,3,0)</f>
        <v>DISTRITO NACIONAL</v>
      </c>
      <c r="B138" s="126" t="s">
        <v>2691</v>
      </c>
      <c r="C138" s="118">
        <v>44287.574189814812</v>
      </c>
      <c r="D138" s="112" t="s">
        <v>2189</v>
      </c>
      <c r="E138" s="130">
        <v>169</v>
      </c>
      <c r="F138" s="133" t="str">
        <f>VLOOKUP(E138,VIP!$A$2:$O12365,2,0)</f>
        <v>DRBR169</v>
      </c>
      <c r="G138" s="133" t="str">
        <f>VLOOKUP(E138,'LISTADO ATM'!$A$2:$B$900,2,0)</f>
        <v xml:space="preserve">ATM Oficina Caonabo </v>
      </c>
      <c r="H138" s="133" t="str">
        <f>VLOOKUP(E138,VIP!$A$2:$O17286,7,FALSE)</f>
        <v>Si</v>
      </c>
      <c r="I138" s="133" t="str">
        <f>VLOOKUP(E138,VIP!$A$2:$O9251,8,FALSE)</f>
        <v>Si</v>
      </c>
      <c r="J138" s="133" t="str">
        <f>VLOOKUP(E138,VIP!$A$2:$O9201,8,FALSE)</f>
        <v>Si</v>
      </c>
      <c r="K138" s="133" t="str">
        <f>VLOOKUP(E138,VIP!$A$2:$O12775,6,0)</f>
        <v>NO</v>
      </c>
      <c r="L138" s="113" t="s">
        <v>2695</v>
      </c>
      <c r="M138" s="111" t="s">
        <v>2465</v>
      </c>
      <c r="N138" s="124" t="s">
        <v>2472</v>
      </c>
      <c r="O138" s="208" t="s">
        <v>2474</v>
      </c>
      <c r="P138" s="110"/>
      <c r="Q138" s="114" t="s">
        <v>2695</v>
      </c>
    </row>
    <row r="139" spans="1:17" s="201" customFormat="1" ht="18" x14ac:dyDescent="0.25">
      <c r="A139" s="112" t="str">
        <f>VLOOKUP(E139,'LISTADO ATM'!$A$2:$C$901,3,0)</f>
        <v>DISTRITO NACIONAL</v>
      </c>
      <c r="B139" s="126" t="s">
        <v>2666</v>
      </c>
      <c r="C139" s="118">
        <v>44287.525370370371</v>
      </c>
      <c r="D139" s="112" t="s">
        <v>2189</v>
      </c>
      <c r="E139" s="130">
        <v>149</v>
      </c>
      <c r="F139" s="133" t="str">
        <f>VLOOKUP(E139,VIP!$A$2:$O12354,2,0)</f>
        <v>DRBR149</v>
      </c>
      <c r="G139" s="133" t="str">
        <f>VLOOKUP(E139,'LISTADO ATM'!$A$2:$B$900,2,0)</f>
        <v>ATM Estación Metro Concepción</v>
      </c>
      <c r="H139" s="133" t="str">
        <f>VLOOKUP(E139,VIP!$A$2:$O17275,7,FALSE)</f>
        <v>N/A</v>
      </c>
      <c r="I139" s="133" t="str">
        <f>VLOOKUP(E139,VIP!$A$2:$O9240,8,FALSE)</f>
        <v>N/A</v>
      </c>
      <c r="J139" s="133" t="str">
        <f>VLOOKUP(E139,VIP!$A$2:$O9190,8,FALSE)</f>
        <v>N/A</v>
      </c>
      <c r="K139" s="133" t="str">
        <f>VLOOKUP(E139,VIP!$A$2:$O12764,6,0)</f>
        <v>N/A</v>
      </c>
      <c r="L139" s="113" t="s">
        <v>2254</v>
      </c>
      <c r="M139" s="111" t="s">
        <v>2465</v>
      </c>
      <c r="N139" s="124" t="s">
        <v>2472</v>
      </c>
      <c r="O139" s="208" t="s">
        <v>2474</v>
      </c>
      <c r="P139" s="110"/>
      <c r="Q139" s="114" t="s">
        <v>2254</v>
      </c>
    </row>
    <row r="140" spans="1:17" s="201" customFormat="1" ht="18" x14ac:dyDescent="0.25">
      <c r="A140" s="112" t="str">
        <f>VLOOKUP(E140,'LISTADO ATM'!$A$2:$C$901,3,0)</f>
        <v>DISTRITO NACIONAL</v>
      </c>
      <c r="B140" s="126" t="s">
        <v>2587</v>
      </c>
      <c r="C140" s="118">
        <v>44286.778611111113</v>
      </c>
      <c r="D140" s="112" t="s">
        <v>2468</v>
      </c>
      <c r="E140" s="130">
        <v>165</v>
      </c>
      <c r="F140" s="133" t="str">
        <f>VLOOKUP(E140,VIP!$A$2:$O12370,2,0)</f>
        <v>DRBR165</v>
      </c>
      <c r="G140" s="133" t="str">
        <f>VLOOKUP(E140,'LISTADO ATM'!$A$2:$B$900,2,0)</f>
        <v>ATM Autoservicio Megacentro</v>
      </c>
      <c r="H140" s="133" t="str">
        <f>VLOOKUP(E140,VIP!$A$2:$O17291,7,FALSE)</f>
        <v>Si</v>
      </c>
      <c r="I140" s="133" t="str">
        <f>VLOOKUP(E140,VIP!$A$2:$O9256,8,FALSE)</f>
        <v>Si</v>
      </c>
      <c r="J140" s="133" t="str">
        <f>VLOOKUP(E140,VIP!$A$2:$O9206,8,FALSE)</f>
        <v>Si</v>
      </c>
      <c r="K140" s="133" t="str">
        <f>VLOOKUP(E140,VIP!$A$2:$O12780,6,0)</f>
        <v>SI</v>
      </c>
      <c r="L140" s="113" t="s">
        <v>2521</v>
      </c>
      <c r="M140" s="111" t="s">
        <v>2465</v>
      </c>
      <c r="N140" s="124" t="s">
        <v>2472</v>
      </c>
      <c r="O140" s="208" t="s">
        <v>2473</v>
      </c>
      <c r="P140" s="110"/>
      <c r="Q140" s="114" t="s">
        <v>2521</v>
      </c>
    </row>
    <row r="141" spans="1:17" s="201" customFormat="1" ht="18" x14ac:dyDescent="0.25">
      <c r="A141" s="112" t="str">
        <f>VLOOKUP(E141,'LISTADO ATM'!$A$2:$C$901,3,0)</f>
        <v>DISTRITO NACIONAL</v>
      </c>
      <c r="B141" s="126" t="s">
        <v>2609</v>
      </c>
      <c r="C141" s="118">
        <v>44286.992048611108</v>
      </c>
      <c r="D141" s="112" t="s">
        <v>2468</v>
      </c>
      <c r="E141" s="130">
        <v>980</v>
      </c>
      <c r="F141" s="133" t="str">
        <f>VLOOKUP(E141,VIP!$A$2:$O12393,2,0)</f>
        <v>DRBR980</v>
      </c>
      <c r="G141" s="133" t="str">
        <f>VLOOKUP(E141,'LISTADO ATM'!$A$2:$B$900,2,0)</f>
        <v xml:space="preserve">ATM Oficina Bella Vista Mall II </v>
      </c>
      <c r="H141" s="133" t="str">
        <f>VLOOKUP(E141,VIP!$A$2:$O17314,7,FALSE)</f>
        <v>Si</v>
      </c>
      <c r="I141" s="133" t="str">
        <f>VLOOKUP(E141,VIP!$A$2:$O9279,8,FALSE)</f>
        <v>Si</v>
      </c>
      <c r="J141" s="133" t="str">
        <f>VLOOKUP(E141,VIP!$A$2:$O9229,8,FALSE)</f>
        <v>Si</v>
      </c>
      <c r="K141" s="133" t="str">
        <f>VLOOKUP(E141,VIP!$A$2:$O12803,6,0)</f>
        <v>NO</v>
      </c>
      <c r="L141" s="113" t="s">
        <v>2521</v>
      </c>
      <c r="M141" s="111" t="s">
        <v>2465</v>
      </c>
      <c r="N141" s="124" t="s">
        <v>2472</v>
      </c>
      <c r="O141" s="208" t="s">
        <v>2473</v>
      </c>
      <c r="P141" s="110"/>
      <c r="Q141" s="114" t="s">
        <v>2521</v>
      </c>
    </row>
    <row r="142" spans="1:17" s="201" customFormat="1" ht="18" x14ac:dyDescent="0.25">
      <c r="A142" s="112" t="str">
        <f>VLOOKUP(E142,'LISTADO ATM'!$A$2:$C$901,3,0)</f>
        <v>DISTRITO NACIONAL</v>
      </c>
      <c r="B142" s="126" t="s">
        <v>2692</v>
      </c>
      <c r="C142" s="118">
        <v>44287.57267361111</v>
      </c>
      <c r="D142" s="112" t="s">
        <v>2468</v>
      </c>
      <c r="E142" s="130">
        <v>540</v>
      </c>
      <c r="F142" s="133" t="str">
        <f>VLOOKUP(E142,VIP!$A$2:$O12366,2,0)</f>
        <v>DRBR540</v>
      </c>
      <c r="G142" s="133" t="str">
        <f>VLOOKUP(E142,'LISTADO ATM'!$A$2:$B$900,2,0)</f>
        <v xml:space="preserve">ATM Autoservicio Sambil I </v>
      </c>
      <c r="H142" s="133" t="str">
        <f>VLOOKUP(E142,VIP!$A$2:$O17287,7,FALSE)</f>
        <v>Si</v>
      </c>
      <c r="I142" s="133" t="str">
        <f>VLOOKUP(E142,VIP!$A$2:$O9252,8,FALSE)</f>
        <v>Si</v>
      </c>
      <c r="J142" s="133" t="str">
        <f>VLOOKUP(E142,VIP!$A$2:$O9202,8,FALSE)</f>
        <v>Si</v>
      </c>
      <c r="K142" s="133" t="str">
        <f>VLOOKUP(E142,VIP!$A$2:$O12776,6,0)</f>
        <v>NO</v>
      </c>
      <c r="L142" s="113" t="s">
        <v>2521</v>
      </c>
      <c r="M142" s="111" t="s">
        <v>2465</v>
      </c>
      <c r="N142" s="124" t="s">
        <v>2472</v>
      </c>
      <c r="O142" s="208" t="s">
        <v>2473</v>
      </c>
      <c r="P142" s="110"/>
      <c r="Q142" s="114" t="s">
        <v>2521</v>
      </c>
    </row>
    <row r="143" spans="1:17" s="201" customFormat="1" ht="18" x14ac:dyDescent="0.25">
      <c r="A143" s="112" t="str">
        <f>VLOOKUP(E143,'LISTADO ATM'!$A$2:$C$901,3,0)</f>
        <v>NORTE</v>
      </c>
      <c r="B143" s="126" t="s">
        <v>2690</v>
      </c>
      <c r="C143" s="118">
        <v>44287.578958333332</v>
      </c>
      <c r="D143" s="112" t="s">
        <v>2494</v>
      </c>
      <c r="E143" s="130">
        <v>3</v>
      </c>
      <c r="F143" s="133" t="str">
        <f>VLOOKUP(E143,VIP!$A$2:$O12364,2,0)</f>
        <v>DRBR003</v>
      </c>
      <c r="G143" s="133" t="str">
        <f>VLOOKUP(E143,'LISTADO ATM'!$A$2:$B$900,2,0)</f>
        <v>ATM Autoservicio La Vega Real</v>
      </c>
      <c r="H143" s="133" t="str">
        <f>VLOOKUP(E143,VIP!$A$2:$O17285,7,FALSE)</f>
        <v>Si</v>
      </c>
      <c r="I143" s="133" t="str">
        <f>VLOOKUP(E143,VIP!$A$2:$O9250,8,FALSE)</f>
        <v>Si</v>
      </c>
      <c r="J143" s="133" t="str">
        <f>VLOOKUP(E143,VIP!$A$2:$O9200,8,FALSE)</f>
        <v>Si</v>
      </c>
      <c r="K143" s="133" t="str">
        <f>VLOOKUP(E143,VIP!$A$2:$O12774,6,0)</f>
        <v>NO</v>
      </c>
      <c r="L143" s="113" t="s">
        <v>2521</v>
      </c>
      <c r="M143" s="111" t="s">
        <v>2465</v>
      </c>
      <c r="N143" s="124" t="s">
        <v>2472</v>
      </c>
      <c r="O143" s="208" t="s">
        <v>2495</v>
      </c>
      <c r="P143" s="110"/>
      <c r="Q143" s="114" t="s">
        <v>2521</v>
      </c>
    </row>
    <row r="144" spans="1:17" s="201" customFormat="1" ht="18" x14ac:dyDescent="0.25">
      <c r="A144" s="112" t="str">
        <f>VLOOKUP(E144,'LISTADO ATM'!$A$2:$C$901,3,0)</f>
        <v>NORTE</v>
      </c>
      <c r="B144" s="126" t="s">
        <v>2688</v>
      </c>
      <c r="C144" s="118">
        <v>44287.583483796298</v>
      </c>
      <c r="D144" s="112" t="s">
        <v>2520</v>
      </c>
      <c r="E144" s="130">
        <v>956</v>
      </c>
      <c r="F144" s="133" t="str">
        <f>VLOOKUP(E144,VIP!$A$2:$O12362,2,0)</f>
        <v>DRBR956</v>
      </c>
      <c r="G144" s="133" t="str">
        <f>VLOOKUP(E144,'LISTADO ATM'!$A$2:$B$900,2,0)</f>
        <v xml:space="preserve">ATM Autoservicio El Jaya (SFM) </v>
      </c>
      <c r="H144" s="133" t="str">
        <f>VLOOKUP(E144,VIP!$A$2:$O17283,7,FALSE)</f>
        <v>Si</v>
      </c>
      <c r="I144" s="133" t="str">
        <f>VLOOKUP(E144,VIP!$A$2:$O9248,8,FALSE)</f>
        <v>Si</v>
      </c>
      <c r="J144" s="133" t="str">
        <f>VLOOKUP(E144,VIP!$A$2:$O9198,8,FALSE)</f>
        <v>Si</v>
      </c>
      <c r="K144" s="133" t="str">
        <f>VLOOKUP(E144,VIP!$A$2:$O12772,6,0)</f>
        <v>NO</v>
      </c>
      <c r="L144" s="113" t="s">
        <v>2521</v>
      </c>
      <c r="M144" s="111" t="s">
        <v>2465</v>
      </c>
      <c r="N144" s="124" t="s">
        <v>2472</v>
      </c>
      <c r="O144" s="208" t="s">
        <v>2519</v>
      </c>
      <c r="P144" s="110"/>
      <c r="Q144" s="114" t="s">
        <v>2521</v>
      </c>
    </row>
    <row r="145" spans="1:17" s="201" customFormat="1" ht="18" x14ac:dyDescent="0.25">
      <c r="A145" s="112" t="str">
        <f>VLOOKUP(E145,'LISTADO ATM'!$A$2:$C$901,3,0)</f>
        <v>DISTRITO NACIONAL</v>
      </c>
      <c r="B145" s="126" t="s">
        <v>2677</v>
      </c>
      <c r="C145" s="118">
        <v>44287.610300925924</v>
      </c>
      <c r="D145" s="112" t="s">
        <v>2468</v>
      </c>
      <c r="E145" s="130">
        <v>54</v>
      </c>
      <c r="F145" s="133" t="str">
        <f>VLOOKUP(E145,VIP!$A$2:$O12351,2,0)</f>
        <v>DRBR054</v>
      </c>
      <c r="G145" s="133" t="str">
        <f>VLOOKUP(E145,'LISTADO ATM'!$A$2:$B$900,2,0)</f>
        <v xml:space="preserve">ATM Autoservicio Galería 360 </v>
      </c>
      <c r="H145" s="133" t="str">
        <f>VLOOKUP(E145,VIP!$A$2:$O17272,7,FALSE)</f>
        <v>Si</v>
      </c>
      <c r="I145" s="133" t="str">
        <f>VLOOKUP(E145,VIP!$A$2:$O9237,8,FALSE)</f>
        <v>Si</v>
      </c>
      <c r="J145" s="133" t="str">
        <f>VLOOKUP(E145,VIP!$A$2:$O9187,8,FALSE)</f>
        <v>Si</v>
      </c>
      <c r="K145" s="133" t="str">
        <f>VLOOKUP(E145,VIP!$A$2:$O12761,6,0)</f>
        <v>NO</v>
      </c>
      <c r="L145" s="113" t="s">
        <v>2521</v>
      </c>
      <c r="M145" s="111" t="s">
        <v>2465</v>
      </c>
      <c r="N145" s="124" t="s">
        <v>2472</v>
      </c>
      <c r="O145" s="208" t="s">
        <v>2473</v>
      </c>
      <c r="P145" s="110"/>
      <c r="Q145" s="114" t="s">
        <v>2521</v>
      </c>
    </row>
    <row r="146" spans="1:17" s="201" customFormat="1" ht="18" x14ac:dyDescent="0.25">
      <c r="A146" s="112" t="str">
        <f>VLOOKUP(E146,'LISTADO ATM'!$A$2:$C$901,3,0)</f>
        <v>DISTRITO NACIONAL</v>
      </c>
      <c r="B146" s="126" t="s">
        <v>2588</v>
      </c>
      <c r="C146" s="118">
        <v>44286.782824074071</v>
      </c>
      <c r="D146" s="112" t="s">
        <v>2468</v>
      </c>
      <c r="E146" s="130">
        <v>87</v>
      </c>
      <c r="F146" s="133" t="str">
        <f>VLOOKUP(E146,VIP!$A$2:$O12371,2,0)</f>
        <v>DRBR087</v>
      </c>
      <c r="G146" s="133" t="str">
        <f>VLOOKUP(E146,'LISTADO ATM'!$A$2:$B$900,2,0)</f>
        <v xml:space="preserve">ATM Autoservicio Sarasota </v>
      </c>
      <c r="H146" s="133" t="str">
        <f>VLOOKUP(E146,VIP!$A$2:$O17292,7,FALSE)</f>
        <v>Si</v>
      </c>
      <c r="I146" s="133" t="str">
        <f>VLOOKUP(E146,VIP!$A$2:$O9257,8,FALSE)</f>
        <v>Si</v>
      </c>
      <c r="J146" s="133" t="str">
        <f>VLOOKUP(E146,VIP!$A$2:$O9207,8,FALSE)</f>
        <v>Si</v>
      </c>
      <c r="K146" s="133" t="str">
        <f>VLOOKUP(E146,VIP!$A$2:$O12781,6,0)</f>
        <v>NO</v>
      </c>
      <c r="L146" s="113" t="s">
        <v>2521</v>
      </c>
      <c r="M146" s="111" t="s">
        <v>2465</v>
      </c>
      <c r="N146" s="124" t="s">
        <v>2472</v>
      </c>
      <c r="O146" s="208" t="s">
        <v>2473</v>
      </c>
      <c r="P146" s="110"/>
      <c r="Q146" s="114" t="s">
        <v>2601</v>
      </c>
    </row>
    <row r="147" spans="1:17" s="201" customFormat="1" ht="18" x14ac:dyDescent="0.25">
      <c r="A147" s="112" t="str">
        <f>VLOOKUP(E147,'LISTADO ATM'!$A$2:$C$901,3,0)</f>
        <v>DISTRITO NACIONAL</v>
      </c>
      <c r="B147" s="126" t="s">
        <v>2548</v>
      </c>
      <c r="C147" s="118">
        <v>44286.597453703704</v>
      </c>
      <c r="D147" s="112" t="s">
        <v>2468</v>
      </c>
      <c r="E147" s="130">
        <v>918</v>
      </c>
      <c r="F147" s="133" t="str">
        <f>VLOOKUP(E147,VIP!$A$2:$O12378,2,0)</f>
        <v>DRBR918</v>
      </c>
      <c r="G147" s="133" t="str">
        <f>VLOOKUP(E147,'LISTADO ATM'!$A$2:$B$900,2,0)</f>
        <v xml:space="preserve">ATM S/M Liverpool de la Jacobo Majluta </v>
      </c>
      <c r="H147" s="133" t="str">
        <f>VLOOKUP(E147,VIP!$A$2:$O17299,7,FALSE)</f>
        <v>Si</v>
      </c>
      <c r="I147" s="133" t="str">
        <f>VLOOKUP(E147,VIP!$A$2:$O9264,8,FALSE)</f>
        <v>Si</v>
      </c>
      <c r="J147" s="133" t="str">
        <f>VLOOKUP(E147,VIP!$A$2:$O9214,8,FALSE)</f>
        <v>Si</v>
      </c>
      <c r="K147" s="133" t="str">
        <f>VLOOKUP(E147,VIP!$A$2:$O12788,6,0)</f>
        <v>NO</v>
      </c>
      <c r="L147" s="113" t="s">
        <v>2459</v>
      </c>
      <c r="M147" s="111" t="s">
        <v>2465</v>
      </c>
      <c r="N147" s="124" t="s">
        <v>2472</v>
      </c>
      <c r="O147" s="208" t="s">
        <v>2473</v>
      </c>
      <c r="P147" s="110"/>
      <c r="Q147" s="114" t="s">
        <v>2459</v>
      </c>
    </row>
    <row r="148" spans="1:17" s="201" customFormat="1" ht="18" x14ac:dyDescent="0.25">
      <c r="A148" s="112" t="str">
        <f>VLOOKUP(E148,'LISTADO ATM'!$A$2:$C$901,3,0)</f>
        <v>NORTE</v>
      </c>
      <c r="B148" s="126" t="s">
        <v>2543</v>
      </c>
      <c r="C148" s="118">
        <v>44286.605567129627</v>
      </c>
      <c r="D148" s="112" t="s">
        <v>2520</v>
      </c>
      <c r="E148" s="130">
        <v>261</v>
      </c>
      <c r="F148" s="133" t="str">
        <f>VLOOKUP(E148,VIP!$A$2:$O12372,2,0)</f>
        <v>DRBR261</v>
      </c>
      <c r="G148" s="133" t="str">
        <f>VLOOKUP(E148,'LISTADO ATM'!$A$2:$B$900,2,0)</f>
        <v xml:space="preserve">ATM UNP Aeropuerto Cibao (Santiago) </v>
      </c>
      <c r="H148" s="133" t="str">
        <f>VLOOKUP(E148,VIP!$A$2:$O17293,7,FALSE)</f>
        <v>Si</v>
      </c>
      <c r="I148" s="133" t="str">
        <f>VLOOKUP(E148,VIP!$A$2:$O9258,8,FALSE)</f>
        <v>Si</v>
      </c>
      <c r="J148" s="133" t="str">
        <f>VLOOKUP(E148,VIP!$A$2:$O9208,8,FALSE)</f>
        <v>Si</v>
      </c>
      <c r="K148" s="133" t="str">
        <f>VLOOKUP(E148,VIP!$A$2:$O12782,6,0)</f>
        <v>NO</v>
      </c>
      <c r="L148" s="113" t="s">
        <v>2459</v>
      </c>
      <c r="M148" s="111" t="s">
        <v>2465</v>
      </c>
      <c r="N148" s="124" t="s">
        <v>2472</v>
      </c>
      <c r="O148" s="208" t="s">
        <v>2519</v>
      </c>
      <c r="P148" s="110"/>
      <c r="Q148" s="114" t="s">
        <v>2459</v>
      </c>
    </row>
    <row r="149" spans="1:17" s="201" customFormat="1" ht="18" x14ac:dyDescent="0.25">
      <c r="A149" s="112" t="str">
        <f>VLOOKUP(E149,'LISTADO ATM'!$A$2:$C$901,3,0)</f>
        <v>NORTE</v>
      </c>
      <c r="B149" s="126" t="s">
        <v>2578</v>
      </c>
      <c r="C149" s="118">
        <v>44286.750856481478</v>
      </c>
      <c r="D149" s="112" t="s">
        <v>2520</v>
      </c>
      <c r="E149" s="130">
        <v>987</v>
      </c>
      <c r="F149" s="133" t="str">
        <f>VLOOKUP(E149,VIP!$A$2:$O12361,2,0)</f>
        <v>DRBR987</v>
      </c>
      <c r="G149" s="133" t="str">
        <f>VLOOKUP(E149,'LISTADO ATM'!$A$2:$B$900,2,0)</f>
        <v xml:space="preserve">ATM S/M Jumbo (Moca) </v>
      </c>
      <c r="H149" s="133" t="str">
        <f>VLOOKUP(E149,VIP!$A$2:$O17282,7,FALSE)</f>
        <v>Si</v>
      </c>
      <c r="I149" s="133" t="str">
        <f>VLOOKUP(E149,VIP!$A$2:$O9247,8,FALSE)</f>
        <v>Si</v>
      </c>
      <c r="J149" s="133" t="str">
        <f>VLOOKUP(E149,VIP!$A$2:$O9197,8,FALSE)</f>
        <v>Si</v>
      </c>
      <c r="K149" s="133" t="str">
        <f>VLOOKUP(E149,VIP!$A$2:$O12771,6,0)</f>
        <v>NO</v>
      </c>
      <c r="L149" s="113" t="s">
        <v>2459</v>
      </c>
      <c r="M149" s="111" t="s">
        <v>2465</v>
      </c>
      <c r="N149" s="124" t="s">
        <v>2472</v>
      </c>
      <c r="O149" s="208" t="s">
        <v>2519</v>
      </c>
      <c r="P149" s="110"/>
      <c r="Q149" s="114" t="s">
        <v>2459</v>
      </c>
    </row>
    <row r="150" spans="1:17" s="201" customFormat="1" ht="18" x14ac:dyDescent="0.25">
      <c r="A150" s="112" t="str">
        <f>VLOOKUP(E150,'LISTADO ATM'!$A$2:$C$901,3,0)</f>
        <v>DISTRITO NACIONAL</v>
      </c>
      <c r="B150" s="126" t="s">
        <v>2592</v>
      </c>
      <c r="C150" s="118">
        <v>44286.808553240742</v>
      </c>
      <c r="D150" s="112" t="s">
        <v>2468</v>
      </c>
      <c r="E150" s="130">
        <v>572</v>
      </c>
      <c r="F150" s="133" t="str">
        <f>VLOOKUP(E150,VIP!$A$2:$O12375,2,0)</f>
        <v>DRBR174</v>
      </c>
      <c r="G150" s="133" t="str">
        <f>VLOOKUP(E150,'LISTADO ATM'!$A$2:$B$900,2,0)</f>
        <v xml:space="preserve">ATM Olé Ovando </v>
      </c>
      <c r="H150" s="133" t="str">
        <f>VLOOKUP(E150,VIP!$A$2:$O17296,7,FALSE)</f>
        <v>Si</v>
      </c>
      <c r="I150" s="133" t="str">
        <f>VLOOKUP(E150,VIP!$A$2:$O9261,8,FALSE)</f>
        <v>Si</v>
      </c>
      <c r="J150" s="133" t="str">
        <f>VLOOKUP(E150,VIP!$A$2:$O9211,8,FALSE)</f>
        <v>Si</v>
      </c>
      <c r="K150" s="133" t="str">
        <f>VLOOKUP(E150,VIP!$A$2:$O12785,6,0)</f>
        <v>NO</v>
      </c>
      <c r="L150" s="113" t="s">
        <v>2459</v>
      </c>
      <c r="M150" s="111" t="s">
        <v>2465</v>
      </c>
      <c r="N150" s="124" t="s">
        <v>2472</v>
      </c>
      <c r="O150" s="208" t="s">
        <v>2473</v>
      </c>
      <c r="P150" s="110"/>
      <c r="Q150" s="114" t="s">
        <v>2459</v>
      </c>
    </row>
    <row r="151" spans="1:17" s="201" customFormat="1" ht="18" x14ac:dyDescent="0.25">
      <c r="A151" s="112" t="str">
        <f>VLOOKUP(E151,'LISTADO ATM'!$A$2:$C$901,3,0)</f>
        <v>DISTRITO NACIONAL</v>
      </c>
      <c r="B151" s="126" t="s">
        <v>2686</v>
      </c>
      <c r="C151" s="118">
        <v>44287.593055555553</v>
      </c>
      <c r="D151" s="112" t="s">
        <v>2468</v>
      </c>
      <c r="E151" s="130">
        <v>577</v>
      </c>
      <c r="F151" s="133" t="str">
        <f>VLOOKUP(E151,VIP!$A$2:$O12360,2,0)</f>
        <v>DRBR173</v>
      </c>
      <c r="G151" s="133" t="str">
        <f>VLOOKUP(E151,'LISTADO ATM'!$A$2:$B$900,2,0)</f>
        <v xml:space="preserve">ATM Olé Ave. Duarte </v>
      </c>
      <c r="H151" s="133" t="str">
        <f>VLOOKUP(E151,VIP!$A$2:$O17281,7,FALSE)</f>
        <v>Si</v>
      </c>
      <c r="I151" s="133" t="str">
        <f>VLOOKUP(E151,VIP!$A$2:$O9246,8,FALSE)</f>
        <v>Si</v>
      </c>
      <c r="J151" s="133" t="str">
        <f>VLOOKUP(E151,VIP!$A$2:$O9196,8,FALSE)</f>
        <v>Si</v>
      </c>
      <c r="K151" s="133" t="str">
        <f>VLOOKUP(E151,VIP!$A$2:$O12770,6,0)</f>
        <v>SI</v>
      </c>
      <c r="L151" s="113" t="s">
        <v>2459</v>
      </c>
      <c r="M151" s="111" t="s">
        <v>2465</v>
      </c>
      <c r="N151" s="124" t="s">
        <v>2472</v>
      </c>
      <c r="O151" s="208" t="s">
        <v>2473</v>
      </c>
      <c r="P151" s="110"/>
      <c r="Q151" s="114" t="s">
        <v>2459</v>
      </c>
    </row>
    <row r="152" spans="1:17" s="201" customFormat="1" ht="18" x14ac:dyDescent="0.25">
      <c r="A152" s="112" t="str">
        <f>VLOOKUP(E152,'LISTADO ATM'!$A$2:$C$901,3,0)</f>
        <v>SUR</v>
      </c>
      <c r="B152" s="126" t="s">
        <v>2556</v>
      </c>
      <c r="C152" s="118">
        <v>44286.654907407406</v>
      </c>
      <c r="D152" s="112" t="s">
        <v>2468</v>
      </c>
      <c r="E152" s="130">
        <v>512</v>
      </c>
      <c r="F152" s="133" t="str">
        <f>VLOOKUP(E152,VIP!$A$2:$O12343,2,0)</f>
        <v>DRBR512</v>
      </c>
      <c r="G152" s="133" t="str">
        <f>VLOOKUP(E152,'LISTADO ATM'!$A$2:$B$900,2,0)</f>
        <v>ATM Plaza Jesús Ferreira</v>
      </c>
      <c r="H152" s="133" t="str">
        <f>VLOOKUP(E152,VIP!$A$2:$O17264,7,FALSE)</f>
        <v>N/A</v>
      </c>
      <c r="I152" s="133" t="str">
        <f>VLOOKUP(E152,VIP!$A$2:$O9229,8,FALSE)</f>
        <v>N/A</v>
      </c>
      <c r="J152" s="133" t="str">
        <f>VLOOKUP(E152,VIP!$A$2:$O9179,8,FALSE)</f>
        <v>N/A</v>
      </c>
      <c r="K152" s="133" t="str">
        <f>VLOOKUP(E152,VIP!$A$2:$O12753,6,0)</f>
        <v>N/A</v>
      </c>
      <c r="L152" s="113" t="s">
        <v>2428</v>
      </c>
      <c r="M152" s="111" t="s">
        <v>2465</v>
      </c>
      <c r="N152" s="124" t="s">
        <v>2472</v>
      </c>
      <c r="O152" s="208" t="s">
        <v>2473</v>
      </c>
      <c r="P152" s="110"/>
      <c r="Q152" s="114" t="s">
        <v>2428</v>
      </c>
    </row>
    <row r="153" spans="1:17" s="201" customFormat="1" ht="18" x14ac:dyDescent="0.25">
      <c r="A153" s="112" t="str">
        <f>VLOOKUP(E153,'LISTADO ATM'!$A$2:$C$901,3,0)</f>
        <v>DISTRITO NACIONAL</v>
      </c>
      <c r="B153" s="126" t="s">
        <v>2555</v>
      </c>
      <c r="C153" s="118">
        <v>44286.656423611108</v>
      </c>
      <c r="D153" s="112" t="s">
        <v>2468</v>
      </c>
      <c r="E153" s="130">
        <v>908</v>
      </c>
      <c r="F153" s="133" t="str">
        <f>VLOOKUP(E153,VIP!$A$2:$O12342,2,0)</f>
        <v>DRBR16D</v>
      </c>
      <c r="G153" s="133" t="str">
        <f>VLOOKUP(E153,'LISTADO ATM'!$A$2:$B$900,2,0)</f>
        <v xml:space="preserve">ATM Oficina Plaza Botánika </v>
      </c>
      <c r="H153" s="133" t="str">
        <f>VLOOKUP(E153,VIP!$A$2:$O17263,7,FALSE)</f>
        <v>Si</v>
      </c>
      <c r="I153" s="133" t="str">
        <f>VLOOKUP(E153,VIP!$A$2:$O9228,8,FALSE)</f>
        <v>Si</v>
      </c>
      <c r="J153" s="133" t="str">
        <f>VLOOKUP(E153,VIP!$A$2:$O9178,8,FALSE)</f>
        <v>Si</v>
      </c>
      <c r="K153" s="133" t="str">
        <f>VLOOKUP(E153,VIP!$A$2:$O12752,6,0)</f>
        <v>NO</v>
      </c>
      <c r="L153" s="113" t="s">
        <v>2428</v>
      </c>
      <c r="M153" s="111" t="s">
        <v>2465</v>
      </c>
      <c r="N153" s="124" t="s">
        <v>2472</v>
      </c>
      <c r="O153" s="208" t="s">
        <v>2473</v>
      </c>
      <c r="P153" s="110"/>
      <c r="Q153" s="114" t="s">
        <v>2428</v>
      </c>
    </row>
    <row r="154" spans="1:17" s="201" customFormat="1" ht="18" x14ac:dyDescent="0.25">
      <c r="A154" s="112" t="str">
        <f>VLOOKUP(E154,'LISTADO ATM'!$A$2:$C$901,3,0)</f>
        <v>NORTE</v>
      </c>
      <c r="B154" s="126" t="s">
        <v>2561</v>
      </c>
      <c r="C154" s="118">
        <v>44286.682939814818</v>
      </c>
      <c r="D154" s="112" t="s">
        <v>2520</v>
      </c>
      <c r="E154" s="130">
        <v>635</v>
      </c>
      <c r="F154" s="133" t="str">
        <f>VLOOKUP(E154,VIP!$A$2:$O12343,2,0)</f>
        <v>DRBR12J</v>
      </c>
      <c r="G154" s="133" t="str">
        <f>VLOOKUP(E154,'LISTADO ATM'!$A$2:$B$900,2,0)</f>
        <v xml:space="preserve">ATM Zona Franca Tamboril </v>
      </c>
      <c r="H154" s="133" t="str">
        <f>VLOOKUP(E154,VIP!$A$2:$O17264,7,FALSE)</f>
        <v>Si</v>
      </c>
      <c r="I154" s="133" t="str">
        <f>VLOOKUP(E154,VIP!$A$2:$O9229,8,FALSE)</f>
        <v>Si</v>
      </c>
      <c r="J154" s="133" t="str">
        <f>VLOOKUP(E154,VIP!$A$2:$O9179,8,FALSE)</f>
        <v>Si</v>
      </c>
      <c r="K154" s="133" t="str">
        <f>VLOOKUP(E154,VIP!$A$2:$O12753,6,0)</f>
        <v>NO</v>
      </c>
      <c r="L154" s="113" t="s">
        <v>2428</v>
      </c>
      <c r="M154" s="111" t="s">
        <v>2465</v>
      </c>
      <c r="N154" s="124" t="s">
        <v>2472</v>
      </c>
      <c r="O154" s="208" t="s">
        <v>2519</v>
      </c>
      <c r="P154" s="110"/>
      <c r="Q154" s="114" t="s">
        <v>2428</v>
      </c>
    </row>
    <row r="155" spans="1:17" s="201" customFormat="1" ht="18" x14ac:dyDescent="0.25">
      <c r="A155" s="112" t="str">
        <f>VLOOKUP(E155,'LISTADO ATM'!$A$2:$C$901,3,0)</f>
        <v>DISTRITO NACIONAL</v>
      </c>
      <c r="B155" s="126" t="s">
        <v>2641</v>
      </c>
      <c r="C155" s="118">
        <v>44287.434039351851</v>
      </c>
      <c r="D155" s="112" t="s">
        <v>2468</v>
      </c>
      <c r="E155" s="130">
        <v>539</v>
      </c>
      <c r="F155" s="133" t="str">
        <f>VLOOKUP(E155,VIP!$A$2:$O12394,2,0)</f>
        <v>DRBR539</v>
      </c>
      <c r="G155" s="133" t="str">
        <f>VLOOKUP(E155,'LISTADO ATM'!$A$2:$B$900,2,0)</f>
        <v>ATM S/M La Cadena Los Proceres</v>
      </c>
      <c r="H155" s="133" t="str">
        <f>VLOOKUP(E155,VIP!$A$2:$O17315,7,FALSE)</f>
        <v>Si</v>
      </c>
      <c r="I155" s="133" t="str">
        <f>VLOOKUP(E155,VIP!$A$2:$O9280,8,FALSE)</f>
        <v>Si</v>
      </c>
      <c r="J155" s="133" t="str">
        <f>VLOOKUP(E155,VIP!$A$2:$O9230,8,FALSE)</f>
        <v>Si</v>
      </c>
      <c r="K155" s="133" t="str">
        <f>VLOOKUP(E155,VIP!$A$2:$O12804,6,0)</f>
        <v>NO</v>
      </c>
      <c r="L155" s="113" t="s">
        <v>2428</v>
      </c>
      <c r="M155" s="111" t="s">
        <v>2465</v>
      </c>
      <c r="N155" s="124" t="s">
        <v>2472</v>
      </c>
      <c r="O155" s="208" t="s">
        <v>2473</v>
      </c>
      <c r="P155" s="110"/>
      <c r="Q155" s="114" t="s">
        <v>2428</v>
      </c>
    </row>
    <row r="156" spans="1:17" s="201" customFormat="1" ht="18" x14ac:dyDescent="0.25">
      <c r="A156" s="112" t="str">
        <f>VLOOKUP(E156,'LISTADO ATM'!$A$2:$C$901,3,0)</f>
        <v>DISTRITO NACIONAL</v>
      </c>
      <c r="B156" s="126" t="s">
        <v>2675</v>
      </c>
      <c r="C156" s="118">
        <v>44287.452824074076</v>
      </c>
      <c r="D156" s="112" t="s">
        <v>2468</v>
      </c>
      <c r="E156" s="130">
        <v>801</v>
      </c>
      <c r="F156" s="133" t="str">
        <f>VLOOKUP(E156,VIP!$A$2:$O12363,2,0)</f>
        <v>DRBR801</v>
      </c>
      <c r="G156" s="133" t="str">
        <f>VLOOKUP(E156,'LISTADO ATM'!$A$2:$B$900,2,0)</f>
        <v xml:space="preserve">ATM Galería 360 Food Court </v>
      </c>
      <c r="H156" s="133" t="str">
        <f>VLOOKUP(E156,VIP!$A$2:$O17284,7,FALSE)</f>
        <v>Si</v>
      </c>
      <c r="I156" s="133" t="str">
        <f>VLOOKUP(E156,VIP!$A$2:$O9249,8,FALSE)</f>
        <v>Si</v>
      </c>
      <c r="J156" s="133" t="str">
        <f>VLOOKUP(E156,VIP!$A$2:$O9199,8,FALSE)</f>
        <v>Si</v>
      </c>
      <c r="K156" s="133" t="str">
        <f>VLOOKUP(E156,VIP!$A$2:$O12773,6,0)</f>
        <v>SI</v>
      </c>
      <c r="L156" s="113" t="s">
        <v>2428</v>
      </c>
      <c r="M156" s="111" t="s">
        <v>2465</v>
      </c>
      <c r="N156" s="124" t="s">
        <v>2472</v>
      </c>
      <c r="O156" s="208" t="s">
        <v>2473</v>
      </c>
      <c r="P156" s="110"/>
      <c r="Q156" s="114" t="s">
        <v>2428</v>
      </c>
    </row>
    <row r="157" spans="1:17" s="201" customFormat="1" ht="18" x14ac:dyDescent="0.25">
      <c r="A157" s="112" t="str">
        <f>VLOOKUP(E157,'LISTADO ATM'!$A$2:$C$901,3,0)</f>
        <v>NORTE</v>
      </c>
      <c r="B157" s="126" t="s">
        <v>2672</v>
      </c>
      <c r="C157" s="118">
        <v>44287.473796296297</v>
      </c>
      <c r="D157" s="112" t="s">
        <v>2468</v>
      </c>
      <c r="E157" s="130">
        <v>851</v>
      </c>
      <c r="F157" s="133" t="str">
        <f>VLOOKUP(E157,VIP!$A$2:$O12360,2,0)</f>
        <v>DRBR851</v>
      </c>
      <c r="G157" s="133" t="str">
        <f>VLOOKUP(E157,'LISTADO ATM'!$A$2:$B$900,2,0)</f>
        <v xml:space="preserve">ATM Hospital Vinicio Calventi </v>
      </c>
      <c r="H157" s="133" t="str">
        <f>VLOOKUP(E157,VIP!$A$2:$O17281,7,FALSE)</f>
        <v>Si</v>
      </c>
      <c r="I157" s="133" t="str">
        <f>VLOOKUP(E157,VIP!$A$2:$O9246,8,FALSE)</f>
        <v>Si</v>
      </c>
      <c r="J157" s="133" t="str">
        <f>VLOOKUP(E157,VIP!$A$2:$O9196,8,FALSE)</f>
        <v>Si</v>
      </c>
      <c r="K157" s="133" t="str">
        <f>VLOOKUP(E157,VIP!$A$2:$O12770,6,0)</f>
        <v>NO</v>
      </c>
      <c r="L157" s="113" t="s">
        <v>2428</v>
      </c>
      <c r="M157" s="111" t="s">
        <v>2465</v>
      </c>
      <c r="N157" s="124" t="s">
        <v>2472</v>
      </c>
      <c r="O157" s="208" t="s">
        <v>2473</v>
      </c>
      <c r="P157" s="110"/>
      <c r="Q157" s="114" t="s">
        <v>2428</v>
      </c>
    </row>
    <row r="158" spans="1:17" s="201" customFormat="1" ht="18" x14ac:dyDescent="0.25">
      <c r="A158" s="112" t="str">
        <f>VLOOKUP(E158,'LISTADO ATM'!$A$2:$C$901,3,0)</f>
        <v>DISTRITO NACIONAL</v>
      </c>
      <c r="B158" s="126" t="s">
        <v>2671</v>
      </c>
      <c r="C158" s="118">
        <v>44287.485578703701</v>
      </c>
      <c r="D158" s="112" t="s">
        <v>2468</v>
      </c>
      <c r="E158" s="130">
        <v>678</v>
      </c>
      <c r="F158" s="133" t="str">
        <f>VLOOKUP(E158,VIP!$A$2:$O12359,2,0)</f>
        <v>DRBR678</v>
      </c>
      <c r="G158" s="133" t="str">
        <f>VLOOKUP(E158,'LISTADO ATM'!$A$2:$B$900,2,0)</f>
        <v>ATM Eco Petroleo San Isidro</v>
      </c>
      <c r="H158" s="133" t="str">
        <f>VLOOKUP(E158,VIP!$A$2:$O17280,7,FALSE)</f>
        <v>Si</v>
      </c>
      <c r="I158" s="133" t="str">
        <f>VLOOKUP(E158,VIP!$A$2:$O9245,8,FALSE)</f>
        <v>Si</v>
      </c>
      <c r="J158" s="133" t="str">
        <f>VLOOKUP(E158,VIP!$A$2:$O9195,8,FALSE)</f>
        <v>Si</v>
      </c>
      <c r="K158" s="133" t="str">
        <f>VLOOKUP(E158,VIP!$A$2:$O12769,6,0)</f>
        <v>NO</v>
      </c>
      <c r="L158" s="113" t="s">
        <v>2428</v>
      </c>
      <c r="M158" s="111" t="s">
        <v>2465</v>
      </c>
      <c r="N158" s="124" t="s">
        <v>2472</v>
      </c>
      <c r="O158" s="208" t="s">
        <v>2473</v>
      </c>
      <c r="P158" s="110"/>
      <c r="Q158" s="114" t="s">
        <v>2428</v>
      </c>
    </row>
    <row r="159" spans="1:17" s="201" customFormat="1" ht="18" x14ac:dyDescent="0.25">
      <c r="A159" s="112" t="str">
        <f>VLOOKUP(E159,'LISTADO ATM'!$A$2:$C$901,3,0)</f>
        <v>ESTE</v>
      </c>
      <c r="B159" s="126" t="s">
        <v>2670</v>
      </c>
      <c r="C159" s="118">
        <v>44287.488495370373</v>
      </c>
      <c r="D159" s="112" t="s">
        <v>2468</v>
      </c>
      <c r="E159" s="130">
        <v>867</v>
      </c>
      <c r="F159" s="133" t="str">
        <f>VLOOKUP(E159,VIP!$A$2:$O12358,2,0)</f>
        <v>DRBR867</v>
      </c>
      <c r="G159" s="133" t="str">
        <f>VLOOKUP(E159,'LISTADO ATM'!$A$2:$B$900,2,0)</f>
        <v xml:space="preserve">ATM Estación Combustible Autopista El Coral </v>
      </c>
      <c r="H159" s="133" t="str">
        <f>VLOOKUP(E159,VIP!$A$2:$O17279,7,FALSE)</f>
        <v>Si</v>
      </c>
      <c r="I159" s="133" t="str">
        <f>VLOOKUP(E159,VIP!$A$2:$O9244,8,FALSE)</f>
        <v>Si</v>
      </c>
      <c r="J159" s="133" t="str">
        <f>VLOOKUP(E159,VIP!$A$2:$O9194,8,FALSE)</f>
        <v>Si</v>
      </c>
      <c r="K159" s="133" t="str">
        <f>VLOOKUP(E159,VIP!$A$2:$O12768,6,0)</f>
        <v>NO</v>
      </c>
      <c r="L159" s="113" t="s">
        <v>2428</v>
      </c>
      <c r="M159" s="111" t="s">
        <v>2465</v>
      </c>
      <c r="N159" s="124" t="s">
        <v>2472</v>
      </c>
      <c r="O159" s="208" t="s">
        <v>2473</v>
      </c>
      <c r="P159" s="110"/>
      <c r="Q159" s="114" t="s">
        <v>2428</v>
      </c>
    </row>
    <row r="160" spans="1:17" s="201" customFormat="1" ht="18" x14ac:dyDescent="0.25">
      <c r="A160" s="112" t="str">
        <f>VLOOKUP(E160,'LISTADO ATM'!$A$2:$C$901,3,0)</f>
        <v>DISTRITO NACIONAL</v>
      </c>
      <c r="B160" s="126" t="s">
        <v>2668</v>
      </c>
      <c r="C160" s="118">
        <v>44287.516365740739</v>
      </c>
      <c r="D160" s="112" t="s">
        <v>2494</v>
      </c>
      <c r="E160" s="130">
        <v>743</v>
      </c>
      <c r="F160" s="133" t="str">
        <f>VLOOKUP(E160,VIP!$A$2:$O12356,2,0)</f>
        <v>DRBR287</v>
      </c>
      <c r="G160" s="133" t="str">
        <f>VLOOKUP(E160,'LISTADO ATM'!$A$2:$B$900,2,0)</f>
        <v xml:space="preserve">ATM Oficina Los Frailes </v>
      </c>
      <c r="H160" s="133" t="str">
        <f>VLOOKUP(E160,VIP!$A$2:$O17277,7,FALSE)</f>
        <v>Si</v>
      </c>
      <c r="I160" s="133" t="str">
        <f>VLOOKUP(E160,VIP!$A$2:$O9242,8,FALSE)</f>
        <v>Si</v>
      </c>
      <c r="J160" s="133" t="str">
        <f>VLOOKUP(E160,VIP!$A$2:$O9192,8,FALSE)</f>
        <v>Si</v>
      </c>
      <c r="K160" s="133" t="str">
        <f>VLOOKUP(E160,VIP!$A$2:$O12766,6,0)</f>
        <v>SI</v>
      </c>
      <c r="L160" s="113" t="s">
        <v>2428</v>
      </c>
      <c r="M160" s="111" t="s">
        <v>2465</v>
      </c>
      <c r="N160" s="124" t="s">
        <v>2472</v>
      </c>
      <c r="O160" s="208" t="s">
        <v>2495</v>
      </c>
      <c r="P160" s="110"/>
      <c r="Q160" s="114" t="s">
        <v>2428</v>
      </c>
    </row>
    <row r="161" spans="1:17" s="201" customFormat="1" ht="18" x14ac:dyDescent="0.25">
      <c r="A161" s="112" t="str">
        <f>VLOOKUP(E161,'LISTADO ATM'!$A$2:$C$901,3,0)</f>
        <v>DISTRITO NACIONAL</v>
      </c>
      <c r="B161" s="126" t="s">
        <v>2662</v>
      </c>
      <c r="C161" s="118">
        <v>44287.549178240741</v>
      </c>
      <c r="D161" s="112" t="s">
        <v>2468</v>
      </c>
      <c r="E161" s="130">
        <v>786</v>
      </c>
      <c r="F161" s="133" t="str">
        <f>VLOOKUP(E161,VIP!$A$2:$O12350,2,0)</f>
        <v>DRBR786</v>
      </c>
      <c r="G161" s="133" t="str">
        <f>VLOOKUP(E161,'LISTADO ATM'!$A$2:$B$900,2,0)</f>
        <v xml:space="preserve">ATM Oficina Agora Mall II </v>
      </c>
      <c r="H161" s="133" t="str">
        <f>VLOOKUP(E161,VIP!$A$2:$O17271,7,FALSE)</f>
        <v>Si</v>
      </c>
      <c r="I161" s="133" t="str">
        <f>VLOOKUP(E161,VIP!$A$2:$O9236,8,FALSE)</f>
        <v>Si</v>
      </c>
      <c r="J161" s="133" t="str">
        <f>VLOOKUP(E161,VIP!$A$2:$O9186,8,FALSE)</f>
        <v>Si</v>
      </c>
      <c r="K161" s="133" t="str">
        <f>VLOOKUP(E161,VIP!$A$2:$O12760,6,0)</f>
        <v>SI</v>
      </c>
      <c r="L161" s="113" t="s">
        <v>2428</v>
      </c>
      <c r="M161" s="111" t="s">
        <v>2465</v>
      </c>
      <c r="N161" s="124" t="s">
        <v>2472</v>
      </c>
      <c r="O161" s="208" t="s">
        <v>2473</v>
      </c>
      <c r="P161" s="110"/>
      <c r="Q161" s="114" t="s">
        <v>2428</v>
      </c>
    </row>
    <row r="162" spans="1:17" s="201" customFormat="1" ht="18" x14ac:dyDescent="0.25">
      <c r="A162" s="112" t="str">
        <f>VLOOKUP(E162,'LISTADO ATM'!$A$2:$C$901,3,0)</f>
        <v>SUR</v>
      </c>
      <c r="B162" s="126" t="s">
        <v>2694</v>
      </c>
      <c r="C162" s="118">
        <v>44287.551307870373</v>
      </c>
      <c r="D162" s="112" t="s">
        <v>2494</v>
      </c>
      <c r="E162" s="130">
        <v>751</v>
      </c>
      <c r="F162" s="133" t="str">
        <f>VLOOKUP(E162,VIP!$A$2:$O12368,2,0)</f>
        <v>DRBR751</v>
      </c>
      <c r="G162" s="133" t="str">
        <f>VLOOKUP(E162,'LISTADO ATM'!$A$2:$B$900,2,0)</f>
        <v>ATM Eco Petroleo Camilo</v>
      </c>
      <c r="H162" s="133" t="str">
        <f>VLOOKUP(E162,VIP!$A$2:$O17289,7,FALSE)</f>
        <v>N/A</v>
      </c>
      <c r="I162" s="133" t="str">
        <f>VLOOKUP(E162,VIP!$A$2:$O9254,8,FALSE)</f>
        <v>N/A</v>
      </c>
      <c r="J162" s="133" t="str">
        <f>VLOOKUP(E162,VIP!$A$2:$O9204,8,FALSE)</f>
        <v>N/A</v>
      </c>
      <c r="K162" s="133" t="str">
        <f>VLOOKUP(E162,VIP!$A$2:$O12778,6,0)</f>
        <v>N/A</v>
      </c>
      <c r="L162" s="113" t="s">
        <v>2428</v>
      </c>
      <c r="M162" s="111" t="s">
        <v>2465</v>
      </c>
      <c r="N162" s="124" t="s">
        <v>2472</v>
      </c>
      <c r="O162" s="208" t="s">
        <v>2495</v>
      </c>
      <c r="P162" s="110"/>
      <c r="Q162" s="114" t="s">
        <v>2428</v>
      </c>
    </row>
    <row r="163" spans="1:17" s="201" customFormat="1" ht="18" x14ac:dyDescent="0.25">
      <c r="A163" s="112" t="str">
        <f>VLOOKUP(E163,'LISTADO ATM'!$A$2:$C$901,3,0)</f>
        <v>ESTE</v>
      </c>
      <c r="B163" s="126" t="s">
        <v>2693</v>
      </c>
      <c r="C163" s="118">
        <v>44287.554375</v>
      </c>
      <c r="D163" s="112" t="s">
        <v>2468</v>
      </c>
      <c r="E163" s="130">
        <v>480</v>
      </c>
      <c r="F163" s="133" t="str">
        <f>VLOOKUP(E163,VIP!$A$2:$O12367,2,0)</f>
        <v>DRBR480</v>
      </c>
      <c r="G163" s="133" t="str">
        <f>VLOOKUP(E163,'LISTADO ATM'!$A$2:$B$900,2,0)</f>
        <v>ATM UNP Farmaconal Higuey</v>
      </c>
      <c r="H163" s="133" t="str">
        <f>VLOOKUP(E163,VIP!$A$2:$O17288,7,FALSE)</f>
        <v>N/A</v>
      </c>
      <c r="I163" s="133" t="str">
        <f>VLOOKUP(E163,VIP!$A$2:$O9253,8,FALSE)</f>
        <v>N/A</v>
      </c>
      <c r="J163" s="133" t="str">
        <f>VLOOKUP(E163,VIP!$A$2:$O9203,8,FALSE)</f>
        <v>N/A</v>
      </c>
      <c r="K163" s="133" t="str">
        <f>VLOOKUP(E163,VIP!$A$2:$O12777,6,0)</f>
        <v>N/A</v>
      </c>
      <c r="L163" s="113" t="s">
        <v>2428</v>
      </c>
      <c r="M163" s="111" t="s">
        <v>2465</v>
      </c>
      <c r="N163" s="124" t="s">
        <v>2472</v>
      </c>
      <c r="O163" s="208" t="s">
        <v>2473</v>
      </c>
      <c r="P163" s="110"/>
      <c r="Q163" s="114" t="s">
        <v>2428</v>
      </c>
    </row>
    <row r="164" spans="1:17" s="201" customFormat="1" ht="18" x14ac:dyDescent="0.25">
      <c r="A164" s="112" t="str">
        <f>VLOOKUP(E164,'LISTADO ATM'!$A$2:$C$901,3,0)</f>
        <v>DISTRITO NACIONAL</v>
      </c>
      <c r="B164" s="126" t="s">
        <v>2689</v>
      </c>
      <c r="C164" s="118">
        <v>44287.582766203705</v>
      </c>
      <c r="D164" s="112" t="s">
        <v>2468</v>
      </c>
      <c r="E164" s="130">
        <v>312</v>
      </c>
      <c r="F164" s="133" t="str">
        <f>VLOOKUP(E164,VIP!$A$2:$O12363,2,0)</f>
        <v>DRBR312</v>
      </c>
      <c r="G164" s="133" t="str">
        <f>VLOOKUP(E164,'LISTADO ATM'!$A$2:$B$900,2,0)</f>
        <v xml:space="preserve">ATM Oficina Tiradentes II (Naco) </v>
      </c>
      <c r="H164" s="133" t="str">
        <f>VLOOKUP(E164,VIP!$A$2:$O17284,7,FALSE)</f>
        <v>Si</v>
      </c>
      <c r="I164" s="133" t="str">
        <f>VLOOKUP(E164,VIP!$A$2:$O9249,8,FALSE)</f>
        <v>Si</v>
      </c>
      <c r="J164" s="133" t="str">
        <f>VLOOKUP(E164,VIP!$A$2:$O9199,8,FALSE)</f>
        <v>Si</v>
      </c>
      <c r="K164" s="133" t="str">
        <f>VLOOKUP(E164,VIP!$A$2:$O12773,6,0)</f>
        <v>NO</v>
      </c>
      <c r="L164" s="113" t="s">
        <v>2428</v>
      </c>
      <c r="M164" s="111" t="s">
        <v>2465</v>
      </c>
      <c r="N164" s="124" t="s">
        <v>2472</v>
      </c>
      <c r="O164" s="208" t="s">
        <v>2473</v>
      </c>
      <c r="P164" s="110"/>
      <c r="Q164" s="114" t="s">
        <v>2428</v>
      </c>
    </row>
    <row r="165" spans="1:17" s="201" customFormat="1" ht="18" x14ac:dyDescent="0.25">
      <c r="A165" s="112" t="str">
        <f>VLOOKUP(E165,'LISTADO ATM'!$A$2:$C$901,3,0)</f>
        <v>SUR</v>
      </c>
      <c r="B165" s="126" t="s">
        <v>2536</v>
      </c>
      <c r="C165" s="118">
        <v>44286.483518518522</v>
      </c>
      <c r="D165" s="112" t="s">
        <v>2189</v>
      </c>
      <c r="E165" s="130">
        <v>730</v>
      </c>
      <c r="F165" s="133" t="str">
        <f>VLOOKUP(E165,VIP!$A$2:$O12382,2,0)</f>
        <v>DRBR082</v>
      </c>
      <c r="G165" s="133" t="str">
        <f>VLOOKUP(E165,'LISTADO ATM'!$A$2:$B$900,2,0)</f>
        <v xml:space="preserve">ATM Palacio de Justicia Barahona </v>
      </c>
      <c r="H165" s="133" t="str">
        <f>VLOOKUP(E165,VIP!$A$2:$O17303,7,FALSE)</f>
        <v>Si</v>
      </c>
      <c r="I165" s="133" t="str">
        <f>VLOOKUP(E165,VIP!$A$2:$O9268,8,FALSE)</f>
        <v>Si</v>
      </c>
      <c r="J165" s="133" t="str">
        <f>VLOOKUP(E165,VIP!$A$2:$O9218,8,FALSE)</f>
        <v>Si</v>
      </c>
      <c r="K165" s="133" t="str">
        <f>VLOOKUP(E165,VIP!$A$2:$O12792,6,0)</f>
        <v>NO</v>
      </c>
      <c r="L165" s="113" t="s">
        <v>2488</v>
      </c>
      <c r="M165" s="111" t="s">
        <v>2465</v>
      </c>
      <c r="N165" s="124" t="s">
        <v>2472</v>
      </c>
      <c r="O165" s="208" t="s">
        <v>2474</v>
      </c>
      <c r="P165" s="110"/>
      <c r="Q165" s="114" t="s">
        <v>2488</v>
      </c>
    </row>
    <row r="166" spans="1:17" s="201" customFormat="1" ht="18" x14ac:dyDescent="0.25">
      <c r="A166" s="112" t="str">
        <f>VLOOKUP(E166,'LISTADO ATM'!$A$2:$C$901,3,0)</f>
        <v>SUR</v>
      </c>
      <c r="B166" s="126" t="s">
        <v>2664</v>
      </c>
      <c r="C166" s="118">
        <v>44287.536261574074</v>
      </c>
      <c r="D166" s="112" t="s">
        <v>2189</v>
      </c>
      <c r="E166" s="130">
        <v>84</v>
      </c>
      <c r="F166" s="133" t="str">
        <f>VLOOKUP(E166,VIP!$A$2:$O12352,2,0)</f>
        <v>DRBR084</v>
      </c>
      <c r="G166" s="133" t="str">
        <f>VLOOKUP(E166,'LISTADO ATM'!$A$2:$B$900,2,0)</f>
        <v xml:space="preserve">ATM Oficina Multicentro Sirena San Cristóbal </v>
      </c>
      <c r="H166" s="133" t="str">
        <f>VLOOKUP(E166,VIP!$A$2:$O17273,7,FALSE)</f>
        <v>Si</v>
      </c>
      <c r="I166" s="133" t="str">
        <f>VLOOKUP(E166,VIP!$A$2:$O9238,8,FALSE)</f>
        <v>Si</v>
      </c>
      <c r="J166" s="133" t="str">
        <f>VLOOKUP(E166,VIP!$A$2:$O9188,8,FALSE)</f>
        <v>Si</v>
      </c>
      <c r="K166" s="133" t="str">
        <f>VLOOKUP(E166,VIP!$A$2:$O12762,6,0)</f>
        <v>SI</v>
      </c>
      <c r="L166" s="113" t="s">
        <v>2488</v>
      </c>
      <c r="M166" s="111" t="s">
        <v>2465</v>
      </c>
      <c r="N166" s="124" t="s">
        <v>2472</v>
      </c>
      <c r="O166" s="208" t="s">
        <v>2474</v>
      </c>
      <c r="P166" s="110"/>
      <c r="Q166" s="114" t="s">
        <v>2488</v>
      </c>
    </row>
    <row r="167" spans="1:17" s="201" customFormat="1" ht="18" x14ac:dyDescent="0.25">
      <c r="A167" s="112" t="str">
        <f>VLOOKUP(E167,'LISTADO ATM'!$A$2:$C$901,3,0)</f>
        <v>DISTRITO NACIONAL</v>
      </c>
      <c r="B167" s="126" t="s">
        <v>2663</v>
      </c>
      <c r="C167" s="118">
        <v>44287.538101851853</v>
      </c>
      <c r="D167" s="112" t="s">
        <v>2189</v>
      </c>
      <c r="E167" s="130">
        <v>925</v>
      </c>
      <c r="F167" s="133" t="str">
        <f>VLOOKUP(E167,VIP!$A$2:$O12351,2,0)</f>
        <v>DRBR24L</v>
      </c>
      <c r="G167" s="133" t="str">
        <f>VLOOKUP(E167,'LISTADO ATM'!$A$2:$B$900,2,0)</f>
        <v xml:space="preserve">ATM Oficina Plaza Lama Av. 27 de Febrero </v>
      </c>
      <c r="H167" s="133" t="str">
        <f>VLOOKUP(E167,VIP!$A$2:$O17272,7,FALSE)</f>
        <v>Si</v>
      </c>
      <c r="I167" s="133" t="str">
        <f>VLOOKUP(E167,VIP!$A$2:$O9237,8,FALSE)</f>
        <v>Si</v>
      </c>
      <c r="J167" s="133" t="str">
        <f>VLOOKUP(E167,VIP!$A$2:$O9187,8,FALSE)</f>
        <v>Si</v>
      </c>
      <c r="K167" s="133" t="str">
        <f>VLOOKUP(E167,VIP!$A$2:$O12761,6,0)</f>
        <v>SI</v>
      </c>
      <c r="L167" s="113" t="s">
        <v>2488</v>
      </c>
      <c r="M167" s="111" t="s">
        <v>2465</v>
      </c>
      <c r="N167" s="124" t="s">
        <v>2472</v>
      </c>
      <c r="O167" s="208" t="s">
        <v>2474</v>
      </c>
      <c r="P167" s="110"/>
      <c r="Q167" s="114" t="s">
        <v>2488</v>
      </c>
    </row>
    <row r="168" spans="1:17" s="201" customFormat="1" ht="18" x14ac:dyDescent="0.25">
      <c r="A168" s="112" t="str">
        <f>VLOOKUP(E168,'LISTADO ATM'!$A$2:$C$901,3,0)</f>
        <v>ESTE</v>
      </c>
      <c r="B168" s="126" t="s">
        <v>2680</v>
      </c>
      <c r="C168" s="118">
        <v>44287.602662037039</v>
      </c>
      <c r="D168" s="112" t="s">
        <v>2189</v>
      </c>
      <c r="E168" s="130">
        <v>660</v>
      </c>
      <c r="F168" s="133" t="str">
        <f>VLOOKUP(E168,VIP!$A$2:$O12354,2,0)</f>
        <v>DRBR660</v>
      </c>
      <c r="G168" s="133" t="str">
        <f>VLOOKUP(E168,'LISTADO ATM'!$A$2:$B$900,2,0)</f>
        <v>ATM Oficina Romana Norte II</v>
      </c>
      <c r="H168" s="133" t="str">
        <f>VLOOKUP(E168,VIP!$A$2:$O17275,7,FALSE)</f>
        <v>N/A</v>
      </c>
      <c r="I168" s="133" t="str">
        <f>VLOOKUP(E168,VIP!$A$2:$O9240,8,FALSE)</f>
        <v>N/A</v>
      </c>
      <c r="J168" s="133" t="str">
        <f>VLOOKUP(E168,VIP!$A$2:$O9190,8,FALSE)</f>
        <v>N/A</v>
      </c>
      <c r="K168" s="133" t="str">
        <f>VLOOKUP(E168,VIP!$A$2:$O12764,6,0)</f>
        <v>N/A</v>
      </c>
      <c r="L168" s="113" t="s">
        <v>2488</v>
      </c>
      <c r="M168" s="111" t="s">
        <v>2465</v>
      </c>
      <c r="N168" s="124" t="s">
        <v>2472</v>
      </c>
      <c r="O168" s="208" t="s">
        <v>2474</v>
      </c>
      <c r="P168" s="110"/>
      <c r="Q168" s="114" t="s">
        <v>2488</v>
      </c>
    </row>
    <row r="169" spans="1:17" s="201" customFormat="1" ht="18" x14ac:dyDescent="0.25">
      <c r="A169" s="112" t="str">
        <f>VLOOKUP(E169,'LISTADO ATM'!$A$2:$C$901,3,0)</f>
        <v>DISTRITO NACIONAL</v>
      </c>
      <c r="B169" s="126" t="s">
        <v>2679</v>
      </c>
      <c r="C169" s="118">
        <v>44287.603472222225</v>
      </c>
      <c r="D169" s="112" t="s">
        <v>2189</v>
      </c>
      <c r="E169" s="130">
        <v>896</v>
      </c>
      <c r="F169" s="133" t="str">
        <f>VLOOKUP(E169,VIP!$A$2:$O12353,2,0)</f>
        <v>DRBR896</v>
      </c>
      <c r="G169" s="133" t="str">
        <f>VLOOKUP(E169,'LISTADO ATM'!$A$2:$B$900,2,0)</f>
        <v xml:space="preserve">ATM Campamento Militar 16 de Agosto I </v>
      </c>
      <c r="H169" s="133" t="str">
        <f>VLOOKUP(E169,VIP!$A$2:$O17274,7,FALSE)</f>
        <v>Si</v>
      </c>
      <c r="I169" s="133" t="str">
        <f>VLOOKUP(E169,VIP!$A$2:$O9239,8,FALSE)</f>
        <v>Si</v>
      </c>
      <c r="J169" s="133" t="str">
        <f>VLOOKUP(E169,VIP!$A$2:$O9189,8,FALSE)</f>
        <v>Si</v>
      </c>
      <c r="K169" s="133" t="str">
        <f>VLOOKUP(E169,VIP!$A$2:$O12763,6,0)</f>
        <v>NO</v>
      </c>
      <c r="L169" s="113" t="s">
        <v>2488</v>
      </c>
      <c r="M169" s="111" t="s">
        <v>2465</v>
      </c>
      <c r="N169" s="124" t="s">
        <v>2472</v>
      </c>
      <c r="O169" s="208" t="s">
        <v>2474</v>
      </c>
      <c r="P169" s="110"/>
      <c r="Q169" s="114" t="s">
        <v>2488</v>
      </c>
    </row>
    <row r="170" spans="1:17" s="201" customFormat="1" ht="18" x14ac:dyDescent="0.25">
      <c r="A170" s="112" t="str">
        <f>VLOOKUP(E170,'LISTADO ATM'!$A$2:$C$901,3,0)</f>
        <v>DISTRITO NACIONAL</v>
      </c>
      <c r="B170" s="126" t="s">
        <v>2648</v>
      </c>
      <c r="C170" s="118">
        <v>44287.384375000001</v>
      </c>
      <c r="D170" s="112" t="s">
        <v>2189</v>
      </c>
      <c r="E170" s="130">
        <v>335</v>
      </c>
      <c r="F170" s="133" t="str">
        <f>VLOOKUP(E170,VIP!$A$2:$O12401,2,0)</f>
        <v>DRBR335</v>
      </c>
      <c r="G170" s="133" t="str">
        <f>VLOOKUP(E170,'LISTADO ATM'!$A$2:$B$900,2,0)</f>
        <v>ATM Edificio Aster</v>
      </c>
      <c r="H170" s="133" t="str">
        <f>VLOOKUP(E170,VIP!$A$2:$O17322,7,FALSE)</f>
        <v>Si</v>
      </c>
      <c r="I170" s="133" t="str">
        <f>VLOOKUP(E170,VIP!$A$2:$O9287,8,FALSE)</f>
        <v>Si</v>
      </c>
      <c r="J170" s="133" t="str">
        <f>VLOOKUP(E170,VIP!$A$2:$O9237,8,FALSE)</f>
        <v>Si</v>
      </c>
      <c r="K170" s="133" t="str">
        <f>VLOOKUP(E170,VIP!$A$2:$O12811,6,0)</f>
        <v>NO</v>
      </c>
      <c r="L170" s="113" t="s">
        <v>2488</v>
      </c>
      <c r="M170" s="111" t="s">
        <v>2465</v>
      </c>
      <c r="N170" s="147" t="s">
        <v>2523</v>
      </c>
      <c r="O170" s="208" t="s">
        <v>2474</v>
      </c>
      <c r="P170" s="110"/>
      <c r="Q170" s="114" t="s">
        <v>2651</v>
      </c>
    </row>
  </sheetData>
  <autoFilter ref="A4:Q170">
    <sortState ref="A5:Q170">
      <sortCondition ref="P4:P17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1048576">
    <cfRule type="duplicateValues" dxfId="31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52" zoomScale="85" zoomScaleNormal="85" workbookViewId="0">
      <selection activeCell="B70" sqref="B70"/>
    </sheetView>
  </sheetViews>
  <sheetFormatPr baseColWidth="10" defaultColWidth="52.7109375" defaultRowHeight="15" x14ac:dyDescent="0.25"/>
  <cols>
    <col min="1" max="1" width="25.7109375" style="125" bestFit="1" customWidth="1"/>
    <col min="2" max="2" width="18" style="98" bestFit="1" customWidth="1"/>
    <col min="3" max="3" width="57.42578125" style="125" bestFit="1" customWidth="1"/>
    <col min="4" max="4" width="39.28515625" style="125" bestFit="1" customWidth="1"/>
    <col min="5" max="5" width="24.28515625" style="125" customWidth="1"/>
    <col min="6" max="16384" width="52.7109375" style="125"/>
  </cols>
  <sheetData>
    <row r="1" spans="1:5" ht="22.5" customHeight="1" x14ac:dyDescent="0.25">
      <c r="A1" s="177" t="s">
        <v>2158</v>
      </c>
      <c r="B1" s="178"/>
      <c r="C1" s="178"/>
      <c r="D1" s="178"/>
      <c r="E1" s="179"/>
    </row>
    <row r="2" spans="1:5" ht="25.5" customHeight="1" x14ac:dyDescent="0.25">
      <c r="A2" s="180" t="s">
        <v>2470</v>
      </c>
      <c r="B2" s="181"/>
      <c r="C2" s="181"/>
      <c r="D2" s="181"/>
      <c r="E2" s="182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38">
        <v>44286.25</v>
      </c>
      <c r="C4" s="94"/>
      <c r="D4" s="94"/>
      <c r="E4" s="104"/>
    </row>
    <row r="5" spans="1:5" ht="18.75" thickBot="1" x14ac:dyDescent="0.3">
      <c r="A5" s="102" t="s">
        <v>2424</v>
      </c>
      <c r="B5" s="138">
        <v>44286.708333333336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customHeight="1" x14ac:dyDescent="0.25">
      <c r="A7" s="183" t="s">
        <v>2425</v>
      </c>
      <c r="B7" s="184"/>
      <c r="C7" s="184"/>
      <c r="D7" s="184"/>
      <c r="E7" s="185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95" t="s">
        <v>2427</v>
      </c>
    </row>
    <row r="9" spans="1:5" ht="18" x14ac:dyDescent="0.25">
      <c r="A9" s="128" t="str">
        <f>VLOOKUP(B9,'[1]LISTADO ATM'!$A$2:$C$822,3,0)</f>
        <v>DISTRITO NACIONAL</v>
      </c>
      <c r="B9" s="139">
        <v>561</v>
      </c>
      <c r="C9" s="139" t="str">
        <f>VLOOKUP(B9,'[1]LISTADO ATM'!$A$2:$B$822,2,0)</f>
        <v xml:space="preserve">ATM Comando Regional P.N. S.D. Este </v>
      </c>
      <c r="D9" s="140" t="s">
        <v>2532</v>
      </c>
      <c r="E9" s="126" t="s">
        <v>2522</v>
      </c>
    </row>
    <row r="10" spans="1:5" ht="18" x14ac:dyDescent="0.25">
      <c r="A10" s="128" t="str">
        <f>VLOOKUP(B10,'[1]LISTADO ATM'!$A$2:$C$822,3,0)</f>
        <v>NORTE</v>
      </c>
      <c r="B10" s="139">
        <v>864</v>
      </c>
      <c r="C10" s="139" t="str">
        <f>VLOOKUP(B10,'[1]LISTADO ATM'!$A$2:$B$822,2,0)</f>
        <v xml:space="preserve">ATM Palmares Mall (San Francisco) </v>
      </c>
      <c r="D10" s="140" t="s">
        <v>2532</v>
      </c>
      <c r="E10" s="126" t="s">
        <v>2538</v>
      </c>
    </row>
    <row r="11" spans="1:5" s="201" customFormat="1" ht="18" x14ac:dyDescent="0.25">
      <c r="A11" s="205" t="str">
        <f>VLOOKUP(B11,'[1]LISTADO ATM'!$A$2:$C$822,3,0)</f>
        <v>DISTRITO NACIONAL</v>
      </c>
      <c r="B11" s="202">
        <v>698</v>
      </c>
      <c r="C11" s="202" t="str">
        <f>VLOOKUP(B11,'[1]LISTADO ATM'!$A$2:$B$822,2,0)</f>
        <v>ATM Parador Bellamar</v>
      </c>
      <c r="D11" s="204" t="s">
        <v>2532</v>
      </c>
      <c r="E11" s="126" t="s">
        <v>2564</v>
      </c>
    </row>
    <row r="12" spans="1:5" s="201" customFormat="1" ht="18" x14ac:dyDescent="0.25">
      <c r="A12" s="205" t="str">
        <f>VLOOKUP(B12,'[1]LISTADO ATM'!$A$2:$C$822,3,0)</f>
        <v>NORTE</v>
      </c>
      <c r="B12" s="202">
        <v>969</v>
      </c>
      <c r="C12" s="202" t="str">
        <f>VLOOKUP(B12,'[1]LISTADO ATM'!$A$2:$B$822,2,0)</f>
        <v xml:space="preserve">ATM Oficina El Sol I (Santiago) </v>
      </c>
      <c r="D12" s="204" t="s">
        <v>2532</v>
      </c>
      <c r="E12" s="126" t="s">
        <v>2568</v>
      </c>
    </row>
    <row r="13" spans="1:5" s="201" customFormat="1" ht="18" x14ac:dyDescent="0.25">
      <c r="A13" s="205" t="str">
        <f>VLOOKUP(B13,'[1]LISTADO ATM'!$A$2:$C$822,3,0)</f>
        <v>NORTE</v>
      </c>
      <c r="B13" s="202">
        <v>752</v>
      </c>
      <c r="C13" s="202" t="str">
        <f>VLOOKUP(B13,'[1]LISTADO ATM'!$A$2:$B$822,2,0)</f>
        <v xml:space="preserve">ATM UNP Las Carolinas (La Vega) </v>
      </c>
      <c r="D13" s="204" t="s">
        <v>2532</v>
      </c>
      <c r="E13" s="126" t="s">
        <v>2580</v>
      </c>
    </row>
    <row r="14" spans="1:5" s="201" customFormat="1" ht="18" x14ac:dyDescent="0.25">
      <c r="A14" s="205" t="str">
        <f>VLOOKUP(B14,'[1]LISTADO ATM'!$A$2:$C$822,3,0)</f>
        <v>SUR</v>
      </c>
      <c r="B14" s="202">
        <v>825</v>
      </c>
      <c r="C14" s="202" t="str">
        <f>VLOOKUP(B14,'[1]LISTADO ATM'!$A$2:$B$822,2,0)</f>
        <v xml:space="preserve">ATM Estacion Eco Cibeles (Las Matas de Farfán) </v>
      </c>
      <c r="D14" s="204" t="s">
        <v>2532</v>
      </c>
      <c r="E14" s="126" t="s">
        <v>2602</v>
      </c>
    </row>
    <row r="15" spans="1:5" s="201" customFormat="1" ht="18" x14ac:dyDescent="0.25">
      <c r="A15" s="205" t="str">
        <f>VLOOKUP(B15,'[1]LISTADO ATM'!$A$2:$C$822,3,0)</f>
        <v>NORTE</v>
      </c>
      <c r="B15" s="202">
        <v>736</v>
      </c>
      <c r="C15" s="202" t="str">
        <f>VLOOKUP(B15,'[1]LISTADO ATM'!$A$2:$B$822,2,0)</f>
        <v xml:space="preserve">ATM Oficina Puerto Plata I </v>
      </c>
      <c r="D15" s="204" t="s">
        <v>2532</v>
      </c>
      <c r="E15" s="126" t="s">
        <v>2603</v>
      </c>
    </row>
    <row r="16" spans="1:5" s="201" customFormat="1" ht="18" x14ac:dyDescent="0.25">
      <c r="A16" s="205" t="str">
        <f>VLOOKUP(B16,'[1]LISTADO ATM'!$A$2:$C$822,3,0)</f>
        <v>SUR</v>
      </c>
      <c r="B16" s="202">
        <v>871</v>
      </c>
      <c r="C16" s="202" t="str">
        <f>VLOOKUP(B16,'[1]LISTADO ATM'!$A$2:$B$822,2,0)</f>
        <v>ATM Plaza Cultural San Juan</v>
      </c>
      <c r="D16" s="204" t="s">
        <v>2532</v>
      </c>
      <c r="E16" s="126">
        <v>335840096</v>
      </c>
    </row>
    <row r="17" spans="1:5" s="201" customFormat="1" ht="18" x14ac:dyDescent="0.25">
      <c r="A17" s="205" t="str">
        <f>VLOOKUP(B17,'[1]LISTADO ATM'!$A$2:$C$822,3,0)</f>
        <v>DISTRITO NACIONAL</v>
      </c>
      <c r="B17" s="202">
        <v>438</v>
      </c>
      <c r="C17" s="202" t="str">
        <f>VLOOKUP(B17,'[1]LISTADO ATM'!$A$2:$B$822,2,0)</f>
        <v xml:space="preserve">ATM Autobanco Torre IV </v>
      </c>
      <c r="D17" s="204" t="s">
        <v>2532</v>
      </c>
      <c r="E17" s="126" t="s">
        <v>2649</v>
      </c>
    </row>
    <row r="18" spans="1:5" s="201" customFormat="1" ht="18" x14ac:dyDescent="0.25">
      <c r="A18" s="205" t="str">
        <f>VLOOKUP(B18,'[1]LISTADO ATM'!$A$2:$C$822,3,0)</f>
        <v>NORTE</v>
      </c>
      <c r="B18" s="202">
        <v>142</v>
      </c>
      <c r="C18" s="202" t="str">
        <f>VLOOKUP(B18,'[1]LISTADO ATM'!$A$2:$B$822,2,0)</f>
        <v xml:space="preserve">ATM Centro de Caja Galerías Bonao </v>
      </c>
      <c r="D18" s="204" t="s">
        <v>2532</v>
      </c>
      <c r="E18" s="126" t="s">
        <v>2642</v>
      </c>
    </row>
    <row r="19" spans="1:5" s="201" customFormat="1" ht="18" x14ac:dyDescent="0.25">
      <c r="A19" s="205" t="str">
        <f>VLOOKUP(B19,'[1]LISTADO ATM'!$A$2:$C$822,3,0)</f>
        <v>NORTE</v>
      </c>
      <c r="B19" s="202">
        <v>496</v>
      </c>
      <c r="C19" s="202" t="str">
        <f>VLOOKUP(B19,'[1]LISTADO ATM'!$A$2:$B$822,2,0)</f>
        <v xml:space="preserve">ATM Multicentro La Sirena Bonao </v>
      </c>
      <c r="D19" s="204" t="s">
        <v>2532</v>
      </c>
      <c r="E19" s="126" t="s">
        <v>2640</v>
      </c>
    </row>
    <row r="20" spans="1:5" s="201" customFormat="1" ht="18" x14ac:dyDescent="0.25">
      <c r="A20" s="205" t="str">
        <f>VLOOKUP(B20,'[1]LISTADO ATM'!$A$2:$C$822,3,0)</f>
        <v>DISTRITO NACIONAL</v>
      </c>
      <c r="B20" s="202">
        <v>406</v>
      </c>
      <c r="C20" s="202" t="str">
        <f>VLOOKUP(B20,'[1]LISTADO ATM'!$A$2:$B$822,2,0)</f>
        <v xml:space="preserve">ATM UNP Plaza Lama Máximo Gómez </v>
      </c>
      <c r="D20" s="204" t="s">
        <v>2532</v>
      </c>
      <c r="E20" s="126" t="s">
        <v>2638</v>
      </c>
    </row>
    <row r="21" spans="1:5" s="201" customFormat="1" ht="18" x14ac:dyDescent="0.25">
      <c r="A21" s="205" t="str">
        <f>VLOOKUP(B21,'[1]LISTADO ATM'!$A$2:$C$822,3,0)</f>
        <v>NORTE</v>
      </c>
      <c r="B21" s="202">
        <v>712</v>
      </c>
      <c r="C21" s="202" t="str">
        <f>VLOOKUP(B21,'[1]LISTADO ATM'!$A$2:$B$822,2,0)</f>
        <v xml:space="preserve">ATM Oficina Imbert </v>
      </c>
      <c r="D21" s="204" t="s">
        <v>2532</v>
      </c>
      <c r="E21" s="126" t="s">
        <v>2529</v>
      </c>
    </row>
    <row r="22" spans="1:5" s="201" customFormat="1" ht="18" x14ac:dyDescent="0.25">
      <c r="A22" s="205" t="str">
        <f>VLOOKUP(B22,'[1]LISTADO ATM'!$A$2:$C$822,3,0)</f>
        <v>DISTRITO NACIONAL</v>
      </c>
      <c r="B22" s="202">
        <v>715</v>
      </c>
      <c r="C22" s="202" t="str">
        <f>VLOOKUP(B22,'[1]LISTADO ATM'!$A$2:$B$822,2,0)</f>
        <v xml:space="preserve">ATM Oficina 27 de Febrero (Lobby) </v>
      </c>
      <c r="D22" s="204" t="s">
        <v>2532</v>
      </c>
      <c r="E22" s="126" t="s">
        <v>2527</v>
      </c>
    </row>
    <row r="23" spans="1:5" s="201" customFormat="1" ht="18" x14ac:dyDescent="0.25">
      <c r="A23" s="205" t="str">
        <f>VLOOKUP(B23,'[1]LISTADO ATM'!$A$2:$C$822,3,0)</f>
        <v>SUR</v>
      </c>
      <c r="B23" s="202">
        <v>6</v>
      </c>
      <c r="C23" s="202" t="str">
        <f>VLOOKUP(B23,'[1]LISTADO ATM'!$A$2:$B$822,2,0)</f>
        <v xml:space="preserve">ATM Plaza WAO San Juan </v>
      </c>
      <c r="D23" s="204" t="s">
        <v>2532</v>
      </c>
      <c r="E23" s="126" t="s">
        <v>2535</v>
      </c>
    </row>
    <row r="24" spans="1:5" s="201" customFormat="1" ht="18" x14ac:dyDescent="0.25">
      <c r="A24" s="205" t="str">
        <f>VLOOKUP(B24,'[1]LISTADO ATM'!$A$2:$C$822,3,0)</f>
        <v>NORTE</v>
      </c>
      <c r="B24" s="202">
        <v>604</v>
      </c>
      <c r="C24" s="202" t="str">
        <f>VLOOKUP(B24,'[1]LISTADO ATM'!$A$2:$B$822,2,0)</f>
        <v xml:space="preserve">ATM Oficina Estancia Nueva (Moca) </v>
      </c>
      <c r="D24" s="204" t="s">
        <v>2532</v>
      </c>
      <c r="E24" s="126" t="s">
        <v>2550</v>
      </c>
    </row>
    <row r="25" spans="1:5" s="201" customFormat="1" ht="18" x14ac:dyDescent="0.25">
      <c r="A25" s="205" t="str">
        <f>VLOOKUP(B25,'[1]LISTADO ATM'!$A$2:$C$822,3,0)</f>
        <v>NORTE</v>
      </c>
      <c r="B25" s="202">
        <v>138</v>
      </c>
      <c r="C25" s="202" t="str">
        <f>VLOOKUP(B25,'[1]LISTADO ATM'!$A$2:$B$822,2,0)</f>
        <v xml:space="preserve">ATM UNP Fantino </v>
      </c>
      <c r="D25" s="204" t="s">
        <v>2532</v>
      </c>
      <c r="E25" s="126" t="s">
        <v>2549</v>
      </c>
    </row>
    <row r="26" spans="1:5" s="201" customFormat="1" ht="18" x14ac:dyDescent="0.25">
      <c r="A26" s="205" t="str">
        <f>VLOOKUP(B26,'[1]LISTADO ATM'!$A$2:$C$822,3,0)</f>
        <v>DISTRITO NACIONAL</v>
      </c>
      <c r="B26" s="202">
        <v>710</v>
      </c>
      <c r="C26" s="202" t="str">
        <f>VLOOKUP(B26,'[1]LISTADO ATM'!$A$2:$B$822,2,0)</f>
        <v xml:space="preserve">ATM S/M Soberano </v>
      </c>
      <c r="D26" s="204" t="s">
        <v>2532</v>
      </c>
      <c r="E26" s="126" t="s">
        <v>2547</v>
      </c>
    </row>
    <row r="27" spans="1:5" s="201" customFormat="1" ht="18" x14ac:dyDescent="0.25">
      <c r="A27" s="205" t="str">
        <f>VLOOKUP(B27,'[1]LISTADO ATM'!$A$2:$C$822,3,0)</f>
        <v>DISTRITO NACIONAL</v>
      </c>
      <c r="B27" s="202">
        <v>13</v>
      </c>
      <c r="C27" s="202" t="str">
        <f>VLOOKUP(B27,'[1]LISTADO ATM'!$A$2:$B$822,2,0)</f>
        <v xml:space="preserve">ATM CDEEE </v>
      </c>
      <c r="D27" s="204" t="s">
        <v>2532</v>
      </c>
      <c r="E27" s="126" t="s">
        <v>2540</v>
      </c>
    </row>
    <row r="28" spans="1:5" s="201" customFormat="1" ht="18" x14ac:dyDescent="0.25">
      <c r="A28" s="205" t="str">
        <f>VLOOKUP(B28,'[1]LISTADO ATM'!$A$2:$C$822,3,0)</f>
        <v>DISTRITO NACIONAL</v>
      </c>
      <c r="B28" s="202">
        <v>387</v>
      </c>
      <c r="C28" s="202" t="str">
        <f>VLOOKUP(B28,'[1]LISTADO ATM'!$A$2:$B$822,2,0)</f>
        <v xml:space="preserve">ATM S/M La Cadena San Vicente de Paul </v>
      </c>
      <c r="D28" s="204" t="s">
        <v>2532</v>
      </c>
      <c r="E28" s="126" t="s">
        <v>2539</v>
      </c>
    </row>
    <row r="29" spans="1:5" s="201" customFormat="1" ht="18" x14ac:dyDescent="0.25">
      <c r="A29" s="205" t="str">
        <f>VLOOKUP(B29,'[1]LISTADO ATM'!$A$2:$C$822,3,0)</f>
        <v>DISTRITO NACIONAL</v>
      </c>
      <c r="B29" s="202">
        <v>566</v>
      </c>
      <c r="C29" s="202" t="str">
        <f>VLOOKUP(B29,'[1]LISTADO ATM'!$A$2:$B$822,2,0)</f>
        <v xml:space="preserve">ATM Hiper Olé Aut. Duarte </v>
      </c>
      <c r="D29" s="204" t="s">
        <v>2532</v>
      </c>
      <c r="E29" s="126" t="s">
        <v>2557</v>
      </c>
    </row>
    <row r="30" spans="1:5" s="201" customFormat="1" ht="18" x14ac:dyDescent="0.25">
      <c r="A30" s="205" t="str">
        <f>VLOOKUP(B30,'[1]LISTADO ATM'!$A$2:$C$822,3,0)</f>
        <v>SUR</v>
      </c>
      <c r="B30" s="202">
        <v>984</v>
      </c>
      <c r="C30" s="202" t="str">
        <f>VLOOKUP(B30,'[1]LISTADO ATM'!$A$2:$B$822,2,0)</f>
        <v xml:space="preserve">ATM Oficina Neiba II </v>
      </c>
      <c r="D30" s="204" t="s">
        <v>2532</v>
      </c>
      <c r="E30" s="126" t="s">
        <v>2554</v>
      </c>
    </row>
    <row r="31" spans="1:5" s="201" customFormat="1" ht="18" x14ac:dyDescent="0.25">
      <c r="A31" s="205" t="str">
        <f>VLOOKUP(B31,'[1]LISTADO ATM'!$A$2:$C$822,3,0)</f>
        <v>ESTE</v>
      </c>
      <c r="B31" s="202">
        <v>211</v>
      </c>
      <c r="C31" s="202" t="str">
        <f>VLOOKUP(B31,'[1]LISTADO ATM'!$A$2:$B$822,2,0)</f>
        <v xml:space="preserve">ATM Oficina La Romana I </v>
      </c>
      <c r="D31" s="204" t="s">
        <v>2532</v>
      </c>
      <c r="E31" s="126" t="s">
        <v>2562</v>
      </c>
    </row>
    <row r="32" spans="1:5" s="201" customFormat="1" ht="18" x14ac:dyDescent="0.25">
      <c r="A32" s="205" t="str">
        <f>VLOOKUP(B32,'[1]LISTADO ATM'!$A$2:$C$822,3,0)</f>
        <v>ESTE</v>
      </c>
      <c r="B32" s="202">
        <v>366</v>
      </c>
      <c r="C32" s="202" t="str">
        <f>VLOOKUP(B32,'[1]LISTADO ATM'!$A$2:$B$822,2,0)</f>
        <v>ATM Oficina Boulevard (Higuey) II</v>
      </c>
      <c r="D32" s="204" t="s">
        <v>2532</v>
      </c>
      <c r="E32" s="126" t="s">
        <v>2563</v>
      </c>
    </row>
    <row r="33" spans="1:5" s="201" customFormat="1" ht="18" x14ac:dyDescent="0.25">
      <c r="A33" s="205" t="str">
        <f>VLOOKUP(B33,'[1]LISTADO ATM'!$A$2:$C$822,3,0)</f>
        <v>NORTE</v>
      </c>
      <c r="B33" s="202">
        <v>266</v>
      </c>
      <c r="C33" s="202" t="str">
        <f>VLOOKUP(B33,'[1]LISTADO ATM'!$A$2:$B$822,2,0)</f>
        <v xml:space="preserve">ATM Oficina Villa Francisca </v>
      </c>
      <c r="D33" s="204" t="s">
        <v>2532</v>
      </c>
      <c r="E33" s="126" t="s">
        <v>2565</v>
      </c>
    </row>
    <row r="34" spans="1:5" s="201" customFormat="1" ht="18" x14ac:dyDescent="0.25">
      <c r="A34" s="205" t="str">
        <f>VLOOKUP(B34,'[1]LISTADO ATM'!$A$2:$C$822,3,0)</f>
        <v>NORTE</v>
      </c>
      <c r="B34" s="202">
        <v>990</v>
      </c>
      <c r="C34" s="202" t="str">
        <f>VLOOKUP(B34,'[1]LISTADO ATM'!$A$2:$B$822,2,0)</f>
        <v xml:space="preserve">ATM Autoservicio Bonao II </v>
      </c>
      <c r="D34" s="204" t="s">
        <v>2532</v>
      </c>
      <c r="E34" s="126" t="s">
        <v>2566</v>
      </c>
    </row>
    <row r="35" spans="1:5" s="201" customFormat="1" ht="18" x14ac:dyDescent="0.25">
      <c r="A35" s="205" t="str">
        <f>VLOOKUP(B35,'[1]LISTADO ATM'!$A$2:$C$822,3,0)</f>
        <v>ESTE</v>
      </c>
      <c r="B35" s="202">
        <v>268</v>
      </c>
      <c r="C35" s="202" t="str">
        <f>VLOOKUP(B35,'[1]LISTADO ATM'!$A$2:$B$822,2,0)</f>
        <v xml:space="preserve">ATM Autobanco La Altagracia (Higuey) </v>
      </c>
      <c r="D35" s="204" t="s">
        <v>2532</v>
      </c>
      <c r="E35" s="126" t="s">
        <v>2569</v>
      </c>
    </row>
    <row r="36" spans="1:5" s="201" customFormat="1" ht="18" x14ac:dyDescent="0.25">
      <c r="A36" s="205" t="str">
        <f>VLOOKUP(B36,'[1]LISTADO ATM'!$A$2:$C$822,3,0)</f>
        <v>NORTE</v>
      </c>
      <c r="B36" s="202">
        <v>431</v>
      </c>
      <c r="C36" s="202" t="str">
        <f>VLOOKUP(B36,'[1]LISTADO ATM'!$A$2:$B$822,2,0)</f>
        <v xml:space="preserve">ATM Autoservicio Sol (Santiago) </v>
      </c>
      <c r="D36" s="204" t="s">
        <v>2532</v>
      </c>
      <c r="E36" s="126" t="s">
        <v>2574</v>
      </c>
    </row>
    <row r="37" spans="1:5" s="201" customFormat="1" ht="18" x14ac:dyDescent="0.25">
      <c r="A37" s="205" t="str">
        <f>VLOOKUP(B37,'[1]LISTADO ATM'!$A$2:$C$822,3,0)</f>
        <v>ESTE</v>
      </c>
      <c r="B37" s="202">
        <v>1</v>
      </c>
      <c r="C37" s="202" t="str">
        <f>VLOOKUP(B37,'[1]LISTADO ATM'!$A$2:$B$822,2,0)</f>
        <v>ATM S/M San Rafael del Yuma</v>
      </c>
      <c r="D37" s="204" t="s">
        <v>2532</v>
      </c>
      <c r="E37" s="126" t="s">
        <v>2577</v>
      </c>
    </row>
    <row r="38" spans="1:5" s="201" customFormat="1" ht="18" x14ac:dyDescent="0.25">
      <c r="A38" s="205" t="str">
        <f>VLOOKUP(B38,'[1]LISTADO ATM'!$A$2:$C$822,3,0)</f>
        <v>DISTRITO NACIONAL</v>
      </c>
      <c r="B38" s="202">
        <v>717</v>
      </c>
      <c r="C38" s="202" t="str">
        <f>VLOOKUP(B38,'[1]LISTADO ATM'!$A$2:$B$822,2,0)</f>
        <v xml:space="preserve">ATM Oficina Los Alcarrizos </v>
      </c>
      <c r="D38" s="204" t="s">
        <v>2532</v>
      </c>
      <c r="E38" s="126" t="s">
        <v>2579</v>
      </c>
    </row>
    <row r="39" spans="1:5" s="201" customFormat="1" ht="18" x14ac:dyDescent="0.25">
      <c r="A39" s="205" t="str">
        <f>VLOOKUP(B39,'[1]LISTADO ATM'!$A$2:$C$822,3,0)</f>
        <v>NORTE</v>
      </c>
      <c r="B39" s="202">
        <v>862</v>
      </c>
      <c r="C39" s="202" t="str">
        <f>VLOOKUP(B39,'[1]LISTADO ATM'!$A$2:$B$822,2,0)</f>
        <v xml:space="preserve">ATM S/M Doble A (Sabaneta) </v>
      </c>
      <c r="D39" s="204" t="s">
        <v>2532</v>
      </c>
      <c r="E39" s="126" t="s">
        <v>2582</v>
      </c>
    </row>
    <row r="40" spans="1:5" s="201" customFormat="1" ht="18" x14ac:dyDescent="0.25">
      <c r="A40" s="205" t="str">
        <f>VLOOKUP(B40,'[1]LISTADO ATM'!$A$2:$C$822,3,0)</f>
        <v>DISTRITO NACIONAL</v>
      </c>
      <c r="B40" s="202">
        <v>697</v>
      </c>
      <c r="C40" s="202" t="str">
        <f>VLOOKUP(B40,'[1]LISTADO ATM'!$A$2:$B$822,2,0)</f>
        <v>ATM Hipermercado Olé Ciudad Juan Bosch</v>
      </c>
      <c r="D40" s="204" t="s">
        <v>2532</v>
      </c>
      <c r="E40" s="126" t="s">
        <v>2589</v>
      </c>
    </row>
    <row r="41" spans="1:5" s="201" customFormat="1" ht="18" x14ac:dyDescent="0.25">
      <c r="A41" s="205" t="str">
        <f>VLOOKUP(B41,'[1]LISTADO ATM'!$A$2:$C$822,3,0)</f>
        <v>NORTE</v>
      </c>
      <c r="B41" s="202">
        <v>350</v>
      </c>
      <c r="C41" s="202" t="str">
        <f>VLOOKUP(B41,'[1]LISTADO ATM'!$A$2:$B$822,2,0)</f>
        <v xml:space="preserve">ATM Oficina Villa Tapia </v>
      </c>
      <c r="D41" s="204" t="s">
        <v>2532</v>
      </c>
      <c r="E41" s="126" t="s">
        <v>2590</v>
      </c>
    </row>
    <row r="42" spans="1:5" s="201" customFormat="1" ht="18" x14ac:dyDescent="0.25">
      <c r="A42" s="205" t="str">
        <f>VLOOKUP(B42,'[1]LISTADO ATM'!$A$2:$C$822,3,0)</f>
        <v>NORTE</v>
      </c>
      <c r="B42" s="202">
        <v>746</v>
      </c>
      <c r="C42" s="202" t="str">
        <f>VLOOKUP(B42,'[1]LISTADO ATM'!$A$2:$B$822,2,0)</f>
        <v xml:space="preserve">ATM Oficina Las Terrenas </v>
      </c>
      <c r="D42" s="204" t="s">
        <v>2532</v>
      </c>
      <c r="E42" s="126" t="s">
        <v>2591</v>
      </c>
    </row>
    <row r="43" spans="1:5" s="201" customFormat="1" ht="18" x14ac:dyDescent="0.25">
      <c r="A43" s="205" t="str">
        <f>VLOOKUP(B43,'[1]LISTADO ATM'!$A$2:$C$822,3,0)</f>
        <v>NORTE</v>
      </c>
      <c r="B43" s="202">
        <v>151</v>
      </c>
      <c r="C43" s="202" t="str">
        <f>VLOOKUP(B43,'[1]LISTADO ATM'!$A$2:$B$822,2,0)</f>
        <v xml:space="preserve">ATM Oficina Nagua </v>
      </c>
      <c r="D43" s="204" t="s">
        <v>2532</v>
      </c>
      <c r="E43" s="126" t="s">
        <v>2604</v>
      </c>
    </row>
    <row r="44" spans="1:5" s="201" customFormat="1" ht="18" x14ac:dyDescent="0.25">
      <c r="A44" s="205" t="str">
        <f>VLOOKUP(B44,'[1]LISTADO ATM'!$A$2:$C$822,3,0)</f>
        <v>NORTE</v>
      </c>
      <c r="B44" s="202">
        <v>432</v>
      </c>
      <c r="C44" s="202" t="str">
        <f>VLOOKUP(B44,'[1]LISTADO ATM'!$A$2:$B$822,2,0)</f>
        <v xml:space="preserve">ATM Oficina Puerto Plata II </v>
      </c>
      <c r="D44" s="204" t="s">
        <v>2532</v>
      </c>
      <c r="E44" s="126" t="s">
        <v>2605</v>
      </c>
    </row>
    <row r="45" spans="1:5" s="201" customFormat="1" ht="18" x14ac:dyDescent="0.25">
      <c r="A45" s="205" t="str">
        <f>VLOOKUP(B45,'[1]LISTADO ATM'!$A$2:$C$822,3,0)</f>
        <v>NORTE</v>
      </c>
      <c r="B45" s="202">
        <v>950</v>
      </c>
      <c r="C45" s="202" t="str">
        <f>VLOOKUP(B45,'[1]LISTADO ATM'!$A$2:$B$822,2,0)</f>
        <v xml:space="preserve">ATM Oficina Monterrico </v>
      </c>
      <c r="D45" s="204" t="s">
        <v>2532</v>
      </c>
      <c r="E45" s="126" t="s">
        <v>2606</v>
      </c>
    </row>
    <row r="46" spans="1:5" s="201" customFormat="1" ht="18" x14ac:dyDescent="0.25">
      <c r="A46" s="205" t="str">
        <f>VLOOKUP(B46,'[1]LISTADO ATM'!$A$2:$C$822,3,0)</f>
        <v>SUR</v>
      </c>
      <c r="B46" s="202">
        <v>829</v>
      </c>
      <c r="C46" s="202" t="str">
        <f>VLOOKUP(B46,'[1]LISTADO ATM'!$A$2:$B$822,2,0)</f>
        <v xml:space="preserve">ATM UNP Multicentro Sirena Baní </v>
      </c>
      <c r="D46" s="204" t="s">
        <v>2532</v>
      </c>
      <c r="E46" s="207" t="s">
        <v>2611</v>
      </c>
    </row>
    <row r="47" spans="1:5" s="201" customFormat="1" ht="18" x14ac:dyDescent="0.25">
      <c r="A47" s="205" t="str">
        <f>VLOOKUP(B47,'[1]LISTADO ATM'!$A$2:$C$822,3,0)</f>
        <v>ESTE</v>
      </c>
      <c r="B47" s="202">
        <v>330</v>
      </c>
      <c r="C47" s="202" t="str">
        <f>VLOOKUP(B47,'[1]LISTADO ATM'!$A$2:$B$822,2,0)</f>
        <v xml:space="preserve">ATM Oficina Boulevard (Higuey) </v>
      </c>
      <c r="D47" s="204" t="s">
        <v>2532</v>
      </c>
      <c r="E47" s="207" t="s">
        <v>2632</v>
      </c>
    </row>
    <row r="48" spans="1:5" s="201" customFormat="1" ht="18" x14ac:dyDescent="0.25">
      <c r="A48" s="205" t="str">
        <f>VLOOKUP(B48,'[1]LISTADO ATM'!$A$2:$C$822,3,0)</f>
        <v>DISTRITO NACIONAL</v>
      </c>
      <c r="B48" s="202">
        <v>378</v>
      </c>
      <c r="C48" s="202" t="str">
        <f>VLOOKUP(B48,'[1]LISTADO ATM'!$A$2:$B$822,2,0)</f>
        <v>ATM UNP Villa Flores</v>
      </c>
      <c r="D48" s="204" t="s">
        <v>2532</v>
      </c>
      <c r="E48" s="207" t="s">
        <v>2631</v>
      </c>
    </row>
    <row r="49" spans="1:5" s="201" customFormat="1" ht="18" x14ac:dyDescent="0.25">
      <c r="A49" s="205" t="str">
        <f>VLOOKUP(B49,'[1]LISTADO ATM'!$A$2:$C$822,3,0)</f>
        <v>DISTRITO NACIONAL</v>
      </c>
      <c r="B49" s="202">
        <v>887</v>
      </c>
      <c r="C49" s="202" t="str">
        <f>VLOOKUP(B49,'[1]LISTADO ATM'!$A$2:$B$822,2,0)</f>
        <v>ATM S/M Bravo Los Proceres</v>
      </c>
      <c r="D49" s="204" t="s">
        <v>2532</v>
      </c>
      <c r="E49" s="207" t="s">
        <v>2630</v>
      </c>
    </row>
    <row r="50" spans="1:5" s="201" customFormat="1" ht="18" x14ac:dyDescent="0.25">
      <c r="A50" s="205" t="str">
        <f>VLOOKUP(B50,'[1]LISTADO ATM'!$A$2:$C$822,3,0)</f>
        <v>NORTE</v>
      </c>
      <c r="B50" s="202">
        <v>747</v>
      </c>
      <c r="C50" s="202" t="str">
        <f>VLOOKUP(B50,'[1]LISTADO ATM'!$A$2:$B$822,2,0)</f>
        <v xml:space="preserve">ATM Club BR (Santiago) </v>
      </c>
      <c r="D50" s="204" t="s">
        <v>2532</v>
      </c>
      <c r="E50" s="207" t="s">
        <v>2629</v>
      </c>
    </row>
    <row r="51" spans="1:5" s="201" customFormat="1" ht="18" x14ac:dyDescent="0.25">
      <c r="A51" s="205" t="str">
        <f>VLOOKUP(B51,'[1]LISTADO ATM'!$A$2:$C$822,3,0)</f>
        <v>NORTE</v>
      </c>
      <c r="B51" s="202">
        <v>594</v>
      </c>
      <c r="C51" s="202" t="str">
        <f>VLOOKUP(B51,'[1]LISTADO ATM'!$A$2:$B$822,2,0)</f>
        <v xml:space="preserve">ATM Plaza Venezuela II (Santiago) </v>
      </c>
      <c r="D51" s="204" t="s">
        <v>2532</v>
      </c>
      <c r="E51" s="207" t="s">
        <v>2628</v>
      </c>
    </row>
    <row r="52" spans="1:5" s="201" customFormat="1" ht="18" x14ac:dyDescent="0.25">
      <c r="A52" s="205" t="str">
        <f>VLOOKUP(B52,'[1]LISTADO ATM'!$A$2:$C$822,3,0)</f>
        <v>DISTRITO NACIONAL</v>
      </c>
      <c r="B52" s="202">
        <v>192</v>
      </c>
      <c r="C52" s="202" t="str">
        <f>VLOOKUP(B52,'[1]LISTADO ATM'!$A$2:$B$822,2,0)</f>
        <v xml:space="preserve">ATM Autobanco Luperón II </v>
      </c>
      <c r="D52" s="204" t="s">
        <v>2532</v>
      </c>
      <c r="E52" s="207" t="s">
        <v>2627</v>
      </c>
    </row>
    <row r="53" spans="1:5" s="201" customFormat="1" ht="18" x14ac:dyDescent="0.25">
      <c r="A53" s="205" t="e">
        <f>VLOOKUP(B53,'[1]LISTADO ATM'!$A$2:$C$822,3,0)</f>
        <v>#N/A</v>
      </c>
      <c r="B53" s="202">
        <v>368</v>
      </c>
      <c r="C53" s="202" t="e">
        <f>VLOOKUP(B53,'[1]LISTADO ATM'!$A$2:$B$822,2,0)</f>
        <v>#N/A</v>
      </c>
      <c r="D53" s="204" t="s">
        <v>2532</v>
      </c>
      <c r="E53" s="207" t="s">
        <v>2626</v>
      </c>
    </row>
    <row r="54" spans="1:5" s="201" customFormat="1" ht="18" x14ac:dyDescent="0.25">
      <c r="A54" s="205" t="str">
        <f>VLOOKUP(B54,'[1]LISTADO ATM'!$A$2:$C$822,3,0)</f>
        <v>NORTE</v>
      </c>
      <c r="B54" s="202">
        <v>687</v>
      </c>
      <c r="C54" s="202" t="str">
        <f>VLOOKUP(B54,'[1]LISTADO ATM'!$A$2:$B$822,2,0)</f>
        <v>ATM Oficina Monterrico II</v>
      </c>
      <c r="D54" s="204" t="s">
        <v>2532</v>
      </c>
      <c r="E54" s="207" t="s">
        <v>2625</v>
      </c>
    </row>
    <row r="55" spans="1:5" s="201" customFormat="1" ht="18" x14ac:dyDescent="0.25">
      <c r="A55" s="205" t="str">
        <f>VLOOKUP(B55,'[1]LISTADO ATM'!$A$2:$C$822,3,0)</f>
        <v>DISTRITO NACIONAL</v>
      </c>
      <c r="B55" s="202">
        <v>347</v>
      </c>
      <c r="C55" s="202" t="str">
        <f>VLOOKUP(B55,'[1]LISTADO ATM'!$A$2:$B$822,2,0)</f>
        <v>ATM Patio de Colombia</v>
      </c>
      <c r="D55" s="204" t="s">
        <v>2532</v>
      </c>
      <c r="E55" s="207" t="s">
        <v>2650</v>
      </c>
    </row>
    <row r="56" spans="1:5" s="201" customFormat="1" ht="18" x14ac:dyDescent="0.25">
      <c r="A56" s="205" t="str">
        <f>VLOOKUP(B56,'[1]LISTADO ATM'!$A$2:$C$822,3,0)</f>
        <v>ESTE</v>
      </c>
      <c r="B56" s="202">
        <v>16</v>
      </c>
      <c r="C56" s="202" t="str">
        <f>VLOOKUP(B56,'[1]LISTADO ATM'!$A$2:$B$822,2,0)</f>
        <v>ATM Estación Texaco Sabana de la Mar</v>
      </c>
      <c r="D56" s="204" t="s">
        <v>2532</v>
      </c>
      <c r="E56" s="207" t="s">
        <v>2647</v>
      </c>
    </row>
    <row r="57" spans="1:5" s="201" customFormat="1" ht="18" x14ac:dyDescent="0.25">
      <c r="A57" s="205" t="str">
        <f>VLOOKUP(B57,'[1]LISTADO ATM'!$A$2:$C$822,3,0)</f>
        <v>DISTRITO NACIONAL</v>
      </c>
      <c r="B57" s="202">
        <v>676</v>
      </c>
      <c r="C57" s="202" t="str">
        <f>VLOOKUP(B57,'[1]LISTADO ATM'!$A$2:$B$822,2,0)</f>
        <v>ATM S/M Bravo Colina Del Oeste</v>
      </c>
      <c r="D57" s="204" t="s">
        <v>2532</v>
      </c>
      <c r="E57" s="207" t="s">
        <v>2646</v>
      </c>
    </row>
    <row r="58" spans="1:5" s="201" customFormat="1" ht="18" x14ac:dyDescent="0.25">
      <c r="A58" s="205" t="str">
        <f>VLOOKUP(B58,'[1]LISTADO ATM'!$A$2:$C$822,3,0)</f>
        <v>ESTE</v>
      </c>
      <c r="B58" s="202">
        <v>386</v>
      </c>
      <c r="C58" s="202" t="str">
        <f>VLOOKUP(B58,'[1]LISTADO ATM'!$A$2:$B$822,2,0)</f>
        <v xml:space="preserve">ATM Plaza Verón II </v>
      </c>
      <c r="D58" s="204" t="s">
        <v>2532</v>
      </c>
      <c r="E58" s="207" t="s">
        <v>2643</v>
      </c>
    </row>
    <row r="59" spans="1:5" s="201" customFormat="1" ht="18" x14ac:dyDescent="0.25">
      <c r="A59" s="205" t="str">
        <f>VLOOKUP(B59,'[1]LISTADO ATM'!$A$2:$C$822,3,0)</f>
        <v>DISTRITO NACIONAL</v>
      </c>
      <c r="B59" s="202">
        <v>900</v>
      </c>
      <c r="C59" s="202" t="str">
        <f>VLOOKUP(B59,'[1]LISTADO ATM'!$A$2:$B$822,2,0)</f>
        <v xml:space="preserve">ATM UNP Merca Santo Domingo </v>
      </c>
      <c r="D59" s="204" t="s">
        <v>2532</v>
      </c>
      <c r="E59" s="207" t="s">
        <v>2637</v>
      </c>
    </row>
    <row r="60" spans="1:5" s="201" customFormat="1" ht="18" x14ac:dyDescent="0.25">
      <c r="A60" s="205" t="str">
        <f>VLOOKUP(B60,'[1]LISTADO ATM'!$A$2:$C$822,3,0)</f>
        <v>DISTRITO NACIONAL</v>
      </c>
      <c r="B60" s="202">
        <v>338</v>
      </c>
      <c r="C60" s="202" t="str">
        <f>VLOOKUP(B60,'[1]LISTADO ATM'!$A$2:$B$822,2,0)</f>
        <v>ATM S/M Aprezio Pantoja</v>
      </c>
      <c r="D60" s="204" t="s">
        <v>2532</v>
      </c>
      <c r="E60" s="207" t="s">
        <v>2636</v>
      </c>
    </row>
    <row r="61" spans="1:5" s="201" customFormat="1" ht="18" x14ac:dyDescent="0.25">
      <c r="A61" s="205" t="str">
        <f>VLOOKUP(B61,'[1]LISTADO ATM'!$A$2:$C$822,3,0)</f>
        <v>NORTE</v>
      </c>
      <c r="B61" s="202">
        <v>636</v>
      </c>
      <c r="C61" s="202" t="str">
        <f>VLOOKUP(B61,'[1]LISTADO ATM'!$A$2:$B$822,2,0)</f>
        <v xml:space="preserve">ATM Oficina Tamboríl </v>
      </c>
      <c r="D61" s="204" t="s">
        <v>2532</v>
      </c>
      <c r="E61" s="207" t="s">
        <v>2635</v>
      </c>
    </row>
    <row r="62" spans="1:5" s="201" customFormat="1" ht="18" x14ac:dyDescent="0.25">
      <c r="A62" s="205" t="str">
        <f>VLOOKUP(B62,'[1]LISTADO ATM'!$A$2:$C$822,3,0)</f>
        <v>ESTE</v>
      </c>
      <c r="B62" s="202">
        <v>742</v>
      </c>
      <c r="C62" s="202" t="str">
        <f>VLOOKUP(B62,'[1]LISTADO ATM'!$A$2:$B$822,2,0)</f>
        <v xml:space="preserve">ATM Oficina Plaza del Rey (La Romana) </v>
      </c>
      <c r="D62" s="204" t="s">
        <v>2532</v>
      </c>
      <c r="E62" s="207" t="s">
        <v>2676</v>
      </c>
    </row>
    <row r="63" spans="1:5" s="201" customFormat="1" ht="18" x14ac:dyDescent="0.25">
      <c r="A63" s="205" t="str">
        <f>VLOOKUP(B63,'[1]LISTADO ATM'!$A$2:$C$822,3,0)</f>
        <v>DISTRITO NACIONAL</v>
      </c>
      <c r="B63" s="202">
        <v>904</v>
      </c>
      <c r="C63" s="202" t="str">
        <f>VLOOKUP(B63,'[1]LISTADO ATM'!$A$2:$B$822,2,0)</f>
        <v xml:space="preserve">ATM Oficina Multicentro La Sirena Churchill </v>
      </c>
      <c r="D63" s="204" t="s">
        <v>2532</v>
      </c>
      <c r="E63" s="207" t="s">
        <v>2674</v>
      </c>
    </row>
    <row r="64" spans="1:5" s="201" customFormat="1" ht="18" x14ac:dyDescent="0.25">
      <c r="A64" s="205" t="str">
        <f>VLOOKUP(B64,'[1]LISTADO ATM'!$A$2:$C$822,3,0)</f>
        <v>NORTE</v>
      </c>
      <c r="B64" s="202">
        <v>882</v>
      </c>
      <c r="C64" s="202" t="str">
        <f>VLOOKUP(B64,'[1]LISTADO ATM'!$A$2:$B$822,2,0)</f>
        <v xml:space="preserve">ATM Oficina Moca II </v>
      </c>
      <c r="D64" s="204" t="s">
        <v>2532</v>
      </c>
      <c r="E64" s="207" t="s">
        <v>2673</v>
      </c>
    </row>
    <row r="65" spans="1:5" s="201" customFormat="1" ht="18" x14ac:dyDescent="0.25">
      <c r="A65" s="205" t="str">
        <f>VLOOKUP(B65,'[1]LISTADO ATM'!$A$2:$C$822,3,0)</f>
        <v>NORTE</v>
      </c>
      <c r="B65" s="202">
        <v>728</v>
      </c>
      <c r="C65" s="202" t="str">
        <f>VLOOKUP(B65,'[1]LISTADO ATM'!$A$2:$B$822,2,0)</f>
        <v xml:space="preserve">ATM UNP La Vega Oficina Regional Norcentral </v>
      </c>
      <c r="D65" s="204" t="s">
        <v>2532</v>
      </c>
      <c r="E65" s="207" t="s">
        <v>2669</v>
      </c>
    </row>
    <row r="66" spans="1:5" ht="18" x14ac:dyDescent="0.25">
      <c r="A66" s="128" t="str">
        <f>VLOOKUP(B66,'[1]LISTADO ATM'!$A$2:$C$822,3,0)</f>
        <v>DISTRITO NACIONAL</v>
      </c>
      <c r="B66" s="139">
        <v>96</v>
      </c>
      <c r="C66" s="139" t="str">
        <f>VLOOKUP(B66,'[1]LISTADO ATM'!$A$2:$B$822,2,0)</f>
        <v>ATM S/M Caribe Av. Charles de Gaulle</v>
      </c>
      <c r="D66" s="140" t="s">
        <v>2532</v>
      </c>
      <c r="E66" s="121" t="s">
        <v>2667</v>
      </c>
    </row>
    <row r="67" spans="1:5" ht="18" x14ac:dyDescent="0.25">
      <c r="A67" s="128" t="e">
        <f>VLOOKUP(B67,'[1]LISTADO ATM'!$A$2:$C$822,3,0)</f>
        <v>#N/A</v>
      </c>
      <c r="B67" s="139"/>
      <c r="C67" s="139" t="e">
        <f>VLOOKUP(B67,'[1]LISTADO ATM'!$A$2:$B$822,2,0)</f>
        <v>#N/A</v>
      </c>
      <c r="D67" s="140" t="s">
        <v>2532</v>
      </c>
      <c r="E67" s="121"/>
    </row>
    <row r="68" spans="1:5" ht="18" x14ac:dyDescent="0.25">
      <c r="A68" s="128" t="e">
        <f>VLOOKUP(B68,'[1]LISTADO ATM'!$A$2:$C$822,3,0)</f>
        <v>#N/A</v>
      </c>
      <c r="B68" s="139"/>
      <c r="C68" s="139" t="e">
        <f>VLOOKUP(B68,'[1]LISTADO ATM'!$A$2:$B$822,2,0)</f>
        <v>#N/A</v>
      </c>
      <c r="D68" s="140" t="s">
        <v>2532</v>
      </c>
      <c r="E68" s="121"/>
    </row>
    <row r="69" spans="1:5" ht="18.75" thickBot="1" x14ac:dyDescent="0.3">
      <c r="A69" s="117" t="s">
        <v>2498</v>
      </c>
      <c r="B69" s="100">
        <f>COUNT(B9:B68)</f>
        <v>58</v>
      </c>
      <c r="C69" s="186"/>
      <c r="D69" s="187"/>
      <c r="E69" s="188"/>
    </row>
    <row r="70" spans="1:5" x14ac:dyDescent="0.25">
      <c r="E70" s="98"/>
    </row>
    <row r="71" spans="1:5" ht="18" x14ac:dyDescent="0.25">
      <c r="A71" s="183" t="s">
        <v>2499</v>
      </c>
      <c r="B71" s="184"/>
      <c r="C71" s="184"/>
      <c r="D71" s="184"/>
      <c r="E71" s="185"/>
    </row>
    <row r="72" spans="1:5" ht="18" x14ac:dyDescent="0.25">
      <c r="A72" s="95" t="s">
        <v>15</v>
      </c>
      <c r="B72" s="95" t="s">
        <v>2426</v>
      </c>
      <c r="C72" s="95" t="s">
        <v>46</v>
      </c>
      <c r="D72" s="105" t="s">
        <v>2429</v>
      </c>
      <c r="E72" s="95" t="s">
        <v>2427</v>
      </c>
    </row>
    <row r="73" spans="1:5" ht="18" x14ac:dyDescent="0.25">
      <c r="A73" s="139" t="str">
        <f>VLOOKUP(B73,'[1]LISTADO ATM'!$A$2:$C$822,3,0)</f>
        <v>ESTE</v>
      </c>
      <c r="B73" s="139">
        <v>117</v>
      </c>
      <c r="C73" s="139" t="str">
        <f>VLOOKUP(B73,'[1]LISTADO ATM'!$A$2:$B$822,2,0)</f>
        <v xml:space="preserve">ATM Oficina El Seybo </v>
      </c>
      <c r="D73" s="129" t="s">
        <v>2533</v>
      </c>
      <c r="E73" s="132" t="s">
        <v>2586</v>
      </c>
    </row>
    <row r="74" spans="1:5" ht="18" x14ac:dyDescent="0.25">
      <c r="A74" s="139" t="str">
        <f>VLOOKUP(B74,'[1]LISTADO ATM'!$A$2:$C$822,3,0)</f>
        <v>SUR</v>
      </c>
      <c r="B74" s="139">
        <v>297</v>
      </c>
      <c r="C74" s="139" t="str">
        <f>VLOOKUP(B74,'[1]LISTADO ATM'!$A$2:$B$822,2,0)</f>
        <v xml:space="preserve">ATM S/M Cadena Ocoa </v>
      </c>
      <c r="D74" s="129" t="s">
        <v>2533</v>
      </c>
      <c r="E74" s="132" t="s">
        <v>2537</v>
      </c>
    </row>
    <row r="75" spans="1:5" s="201" customFormat="1" ht="18" x14ac:dyDescent="0.25">
      <c r="A75" s="202" t="str">
        <f>VLOOKUP(B75,'[1]LISTADO ATM'!$A$2:$C$822,3,0)</f>
        <v>ESTE</v>
      </c>
      <c r="B75" s="202">
        <v>399</v>
      </c>
      <c r="C75" s="202" t="str">
        <f>VLOOKUP(B75,'[1]LISTADO ATM'!$A$2:$B$822,2,0)</f>
        <v xml:space="preserve">ATM Oficina La Romana II </v>
      </c>
      <c r="D75" s="206" t="s">
        <v>2533</v>
      </c>
      <c r="E75" s="209" t="s">
        <v>2584</v>
      </c>
    </row>
    <row r="76" spans="1:5" s="201" customFormat="1" ht="18" x14ac:dyDescent="0.25">
      <c r="A76" s="202" t="str">
        <f>VLOOKUP(B76,'[1]LISTADO ATM'!$A$2:$C$822,3,0)</f>
        <v>NORTE</v>
      </c>
      <c r="B76" s="202">
        <v>874</v>
      </c>
      <c r="C76" s="202" t="str">
        <f>VLOOKUP(B76,'[1]LISTADO ATM'!$A$2:$B$822,2,0)</f>
        <v xml:space="preserve">ATM Zona Franca Esperanza II (Mao) </v>
      </c>
      <c r="D76" s="206" t="s">
        <v>2533</v>
      </c>
      <c r="E76" s="209" t="s">
        <v>2585</v>
      </c>
    </row>
    <row r="77" spans="1:5" s="201" customFormat="1" ht="18" x14ac:dyDescent="0.25">
      <c r="A77" s="202" t="str">
        <f>VLOOKUP(B77,'[1]LISTADO ATM'!$A$2:$C$822,3,0)</f>
        <v>SUR</v>
      </c>
      <c r="B77" s="202">
        <v>5</v>
      </c>
      <c r="C77" s="202" t="str">
        <f>VLOOKUP(B77,'[1]LISTADO ATM'!$A$2:$B$822,2,0)</f>
        <v>ATM Oficina Autoservicio Villa Ofelia (San Juan)</v>
      </c>
      <c r="D77" s="206" t="s">
        <v>2533</v>
      </c>
      <c r="E77" s="209" t="s">
        <v>2612</v>
      </c>
    </row>
    <row r="78" spans="1:5" s="201" customFormat="1" ht="18" x14ac:dyDescent="0.25">
      <c r="A78" s="202" t="str">
        <f>VLOOKUP(B78,'[1]LISTADO ATM'!$A$2:$C$822,3,0)</f>
        <v>ESTE</v>
      </c>
      <c r="B78" s="202">
        <v>429</v>
      </c>
      <c r="C78" s="202" t="str">
        <f>VLOOKUP(B78,'[1]LISTADO ATM'!$A$2:$B$822,2,0)</f>
        <v xml:space="preserve">ATM Oficina Jumbo La Romana </v>
      </c>
      <c r="D78" s="206" t="s">
        <v>2533</v>
      </c>
      <c r="E78" s="209" t="s">
        <v>2644</v>
      </c>
    </row>
    <row r="79" spans="1:5" ht="18" x14ac:dyDescent="0.25">
      <c r="A79" s="139" t="e">
        <f>VLOOKUP(B79,'[1]LISTADO ATM'!$A$2:$C$822,3,0)</f>
        <v>#N/A</v>
      </c>
      <c r="B79" s="139"/>
      <c r="C79" s="139" t="e">
        <f>VLOOKUP(B79,'[1]LISTADO ATM'!$A$2:$B$822,2,0)</f>
        <v>#N/A</v>
      </c>
      <c r="D79" s="129" t="s">
        <v>2533</v>
      </c>
      <c r="E79" s="132"/>
    </row>
    <row r="80" spans="1:5" ht="18" x14ac:dyDescent="0.25">
      <c r="A80" s="139" t="e">
        <f>VLOOKUP(B80,'[1]LISTADO ATM'!$A$2:$C$822,3,0)</f>
        <v>#N/A</v>
      </c>
      <c r="B80" s="139"/>
      <c r="C80" s="139" t="e">
        <f>VLOOKUP(B80,'[1]LISTADO ATM'!$A$2:$B$822,2,0)</f>
        <v>#N/A</v>
      </c>
      <c r="D80" s="129" t="s">
        <v>2533</v>
      </c>
      <c r="E80" s="132"/>
    </row>
    <row r="81" spans="1:5" ht="18.75" thickBot="1" x14ac:dyDescent="0.3">
      <c r="A81" s="117" t="s">
        <v>2498</v>
      </c>
      <c r="B81" s="100">
        <f>COUNT(B73:B80)</f>
        <v>6</v>
      </c>
      <c r="C81" s="169"/>
      <c r="D81" s="170"/>
      <c r="E81" s="171"/>
    </row>
    <row r="82" spans="1:5" ht="15.75" thickBot="1" x14ac:dyDescent="0.3">
      <c r="E82" s="98"/>
    </row>
    <row r="83" spans="1:5" ht="18.75" thickBot="1" x14ac:dyDescent="0.3">
      <c r="A83" s="164" t="s">
        <v>2500</v>
      </c>
      <c r="B83" s="165"/>
      <c r="C83" s="165"/>
      <c r="D83" s="165"/>
      <c r="E83" s="166"/>
    </row>
    <row r="84" spans="1:5" ht="18" x14ac:dyDescent="0.25">
      <c r="A84" s="95" t="s">
        <v>15</v>
      </c>
      <c r="B84" s="95" t="s">
        <v>2426</v>
      </c>
      <c r="C84" s="96" t="s">
        <v>46</v>
      </c>
      <c r="D84" s="96" t="s">
        <v>2429</v>
      </c>
      <c r="E84" s="95" t="s">
        <v>2427</v>
      </c>
    </row>
    <row r="85" spans="1:5" ht="18" x14ac:dyDescent="0.25">
      <c r="A85" s="128" t="str">
        <f>VLOOKUP(B85,'[1]LISTADO ATM'!$A$2:$C$822,3,0)</f>
        <v>SUR</v>
      </c>
      <c r="B85" s="139">
        <v>512</v>
      </c>
      <c r="C85" s="139" t="str">
        <f>VLOOKUP(B85,'[1]LISTADO ATM'!$A$2:$B$822,2,0)</f>
        <v>ATM Plaza Jesús Ferreira</v>
      </c>
      <c r="D85" s="142" t="s">
        <v>2451</v>
      </c>
      <c r="E85" s="127" t="s">
        <v>2556</v>
      </c>
    </row>
    <row r="86" spans="1:5" ht="18" x14ac:dyDescent="0.25">
      <c r="A86" s="128" t="str">
        <f>VLOOKUP(B86,'[1]LISTADO ATM'!$A$2:$C$822,3,0)</f>
        <v>DISTRITO NACIONAL</v>
      </c>
      <c r="B86" s="139">
        <v>908</v>
      </c>
      <c r="C86" s="139" t="str">
        <f>VLOOKUP(B86,'[1]LISTADO ATM'!$A$2:$B$822,2,0)</f>
        <v xml:space="preserve">ATM Oficina Plaza Botánika </v>
      </c>
      <c r="D86" s="142" t="s">
        <v>2451</v>
      </c>
      <c r="E86" s="141" t="s">
        <v>2555</v>
      </c>
    </row>
    <row r="87" spans="1:5" ht="18" x14ac:dyDescent="0.25">
      <c r="A87" s="128" t="str">
        <f>VLOOKUP(B87,'[1]LISTADO ATM'!$A$2:$C$822,3,0)</f>
        <v>NORTE</v>
      </c>
      <c r="B87" s="139">
        <v>635</v>
      </c>
      <c r="C87" s="139" t="str">
        <f>VLOOKUP(B87,'[1]LISTADO ATM'!$A$2:$B$822,2,0)</f>
        <v xml:space="preserve">ATM Zona Franca Tamboril </v>
      </c>
      <c r="D87" s="142" t="s">
        <v>2451</v>
      </c>
      <c r="E87" s="141" t="s">
        <v>2561</v>
      </c>
    </row>
    <row r="88" spans="1:5" ht="18" x14ac:dyDescent="0.25">
      <c r="A88" s="128" t="str">
        <f>VLOOKUP(B88,'[1]LISTADO ATM'!$A$2:$C$822,3,0)</f>
        <v>DISTRITO NACIONAL</v>
      </c>
      <c r="B88" s="139">
        <v>539</v>
      </c>
      <c r="C88" s="139" t="str">
        <f>VLOOKUP(B88,'[1]LISTADO ATM'!$A$2:$B$822,2,0)</f>
        <v>ATM S/M La Cadena Los Proceres</v>
      </c>
      <c r="D88" s="142" t="s">
        <v>2451</v>
      </c>
      <c r="E88" s="127" t="s">
        <v>2641</v>
      </c>
    </row>
    <row r="89" spans="1:5" ht="18" x14ac:dyDescent="0.25">
      <c r="A89" s="128" t="str">
        <f>VLOOKUP(B89,'[1]LISTADO ATM'!$A$2:$C$822,3,0)</f>
        <v>DISTRITO NACIONAL</v>
      </c>
      <c r="B89" s="139">
        <v>801</v>
      </c>
      <c r="C89" s="139" t="str">
        <f>VLOOKUP(B89,'[1]LISTADO ATM'!$A$2:$B$822,2,0)</f>
        <v xml:space="preserve">ATM Galería 360 Food Court </v>
      </c>
      <c r="D89" s="142" t="s">
        <v>2451</v>
      </c>
      <c r="E89" s="141" t="s">
        <v>2675</v>
      </c>
    </row>
    <row r="90" spans="1:5" ht="18" x14ac:dyDescent="0.25">
      <c r="A90" s="128" t="str">
        <f>VLOOKUP(B90,'[1]LISTADO ATM'!$A$2:$C$822,3,0)</f>
        <v>NORTE</v>
      </c>
      <c r="B90" s="139">
        <v>851</v>
      </c>
      <c r="C90" s="139" t="str">
        <f>VLOOKUP(B90,'[1]LISTADO ATM'!$A$2:$B$822,2,0)</f>
        <v xml:space="preserve">ATM Hospital Vinicio Calventi </v>
      </c>
      <c r="D90" s="142" t="s">
        <v>2451</v>
      </c>
      <c r="E90" s="141" t="s">
        <v>2672</v>
      </c>
    </row>
    <row r="91" spans="1:5" ht="18" x14ac:dyDescent="0.25">
      <c r="A91" s="128" t="str">
        <f>VLOOKUP(B91,'[1]LISTADO ATM'!$A$2:$C$822,3,0)</f>
        <v>DISTRITO NACIONAL</v>
      </c>
      <c r="B91" s="139">
        <v>678</v>
      </c>
      <c r="C91" s="139" t="str">
        <f>VLOOKUP(B91,'[1]LISTADO ATM'!$A$2:$B$822,2,0)</f>
        <v>ATM Eco Petroleo San Isidro</v>
      </c>
      <c r="D91" s="142" t="s">
        <v>2451</v>
      </c>
      <c r="E91" s="141" t="s">
        <v>2671</v>
      </c>
    </row>
    <row r="92" spans="1:5" ht="18" x14ac:dyDescent="0.25">
      <c r="A92" s="128" t="str">
        <f>VLOOKUP(B92,'[1]LISTADO ATM'!$A$2:$C$822,3,0)</f>
        <v>ESTE</v>
      </c>
      <c r="B92" s="139">
        <v>867</v>
      </c>
      <c r="C92" s="139" t="str">
        <f>VLOOKUP(B92,'[1]LISTADO ATM'!$A$2:$B$822,2,0)</f>
        <v xml:space="preserve">ATM Estación Combustible Autopista El Coral </v>
      </c>
      <c r="D92" s="142" t="s">
        <v>2451</v>
      </c>
      <c r="E92" s="141" t="s">
        <v>2670</v>
      </c>
    </row>
    <row r="93" spans="1:5" ht="18" x14ac:dyDescent="0.25">
      <c r="A93" s="128" t="str">
        <f>VLOOKUP(B93,'[1]LISTADO ATM'!$A$2:$C$822,3,0)</f>
        <v>DISTRITO NACIONAL</v>
      </c>
      <c r="B93" s="139">
        <v>743</v>
      </c>
      <c r="C93" s="139" t="str">
        <f>VLOOKUP(B93,'[1]LISTADO ATM'!$A$2:$B$822,2,0)</f>
        <v xml:space="preserve">ATM Oficina Los Frailes </v>
      </c>
      <c r="D93" s="142" t="s">
        <v>2451</v>
      </c>
      <c r="E93" s="141" t="s">
        <v>2668</v>
      </c>
    </row>
    <row r="94" spans="1:5" ht="18" x14ac:dyDescent="0.25">
      <c r="A94" s="128" t="str">
        <f>VLOOKUP(B94,'[1]LISTADO ATM'!$A$2:$C$822,3,0)</f>
        <v>DISTRITO NACIONAL</v>
      </c>
      <c r="B94" s="139">
        <v>786</v>
      </c>
      <c r="C94" s="139" t="str">
        <f>VLOOKUP(B94,'[1]LISTADO ATM'!$A$2:$B$822,2,0)</f>
        <v xml:space="preserve">ATM Oficina Agora Mall II </v>
      </c>
      <c r="D94" s="142" t="s">
        <v>2451</v>
      </c>
      <c r="E94" s="141" t="s">
        <v>2662</v>
      </c>
    </row>
    <row r="95" spans="1:5" ht="18" x14ac:dyDescent="0.25">
      <c r="A95" s="128" t="str">
        <f>VLOOKUP(B95,'[1]LISTADO ATM'!$A$2:$C$822,3,0)</f>
        <v>SUR</v>
      </c>
      <c r="B95" s="139">
        <v>751</v>
      </c>
      <c r="C95" s="139" t="str">
        <f>VLOOKUP(B95,'[1]LISTADO ATM'!$A$2:$B$822,2,0)</f>
        <v>ATM Eco Petroleo Camilo</v>
      </c>
      <c r="D95" s="142" t="s">
        <v>2451</v>
      </c>
      <c r="E95" s="127" t="s">
        <v>2694</v>
      </c>
    </row>
    <row r="96" spans="1:5" ht="18" x14ac:dyDescent="0.25">
      <c r="A96" s="128" t="str">
        <f>VLOOKUP(B96,'[1]LISTADO ATM'!$A$2:$C$822,3,0)</f>
        <v>ESTE</v>
      </c>
      <c r="B96" s="139">
        <v>480</v>
      </c>
      <c r="C96" s="139" t="str">
        <f>VLOOKUP(B96,'[1]LISTADO ATM'!$A$2:$B$822,2,0)</f>
        <v>ATM UNP Farmaconal Higuey</v>
      </c>
      <c r="D96" s="142" t="s">
        <v>2451</v>
      </c>
      <c r="E96" s="127" t="s">
        <v>2693</v>
      </c>
    </row>
    <row r="97" spans="1:5" ht="18" x14ac:dyDescent="0.25">
      <c r="A97" s="128" t="str">
        <f>VLOOKUP(B97,'[1]LISTADO ATM'!$A$2:$C$822,3,0)</f>
        <v>DISTRITO NACIONAL</v>
      </c>
      <c r="B97" s="139">
        <v>312</v>
      </c>
      <c r="C97" s="139" t="str">
        <f>VLOOKUP(B97,'[1]LISTADO ATM'!$A$2:$B$822,2,0)</f>
        <v xml:space="preserve">ATM Oficina Tiradentes II (Naco) </v>
      </c>
      <c r="D97" s="142" t="s">
        <v>2451</v>
      </c>
      <c r="E97" s="127" t="s">
        <v>2689</v>
      </c>
    </row>
    <row r="98" spans="1:5" ht="18" x14ac:dyDescent="0.25">
      <c r="A98" s="128" t="e">
        <f>VLOOKUP(B98,'[1]LISTADO ATM'!$A$2:$C$822,3,0)</f>
        <v>#N/A</v>
      </c>
      <c r="B98" s="139"/>
      <c r="C98" s="139" t="e">
        <f>VLOOKUP(B98,'[1]LISTADO ATM'!$A$2:$B$822,2,0)</f>
        <v>#N/A</v>
      </c>
      <c r="D98" s="142" t="s">
        <v>2451</v>
      </c>
      <c r="E98" s="127"/>
    </row>
    <row r="99" spans="1:5" ht="18" x14ac:dyDescent="0.25">
      <c r="A99" s="128" t="e">
        <f>VLOOKUP(B99,'[1]LISTADO ATM'!$A$2:$C$822,3,0)</f>
        <v>#N/A</v>
      </c>
      <c r="B99" s="139"/>
      <c r="C99" s="139" t="e">
        <f>VLOOKUP(B99,'[1]LISTADO ATM'!$A$2:$B$822,2,0)</f>
        <v>#N/A</v>
      </c>
      <c r="D99" s="142" t="s">
        <v>2451</v>
      </c>
      <c r="E99" s="127"/>
    </row>
    <row r="100" spans="1:5" ht="18" x14ac:dyDescent="0.25">
      <c r="A100" s="128" t="e">
        <f>VLOOKUP(B100,'[1]LISTADO ATM'!$A$2:$C$822,3,0)</f>
        <v>#N/A</v>
      </c>
      <c r="B100" s="139"/>
      <c r="C100" s="139" t="e">
        <f>VLOOKUP(B100,'[1]LISTADO ATM'!$A$2:$B$822,2,0)</f>
        <v>#N/A</v>
      </c>
      <c r="D100" s="142" t="s">
        <v>2451</v>
      </c>
      <c r="E100" s="127"/>
    </row>
    <row r="101" spans="1:5" ht="18" x14ac:dyDescent="0.25">
      <c r="A101" s="128" t="e">
        <f>VLOOKUP(B101,'[1]LISTADO ATM'!$A$2:$C$822,3,0)</f>
        <v>#N/A</v>
      </c>
      <c r="B101" s="139"/>
      <c r="C101" s="139" t="e">
        <f>VLOOKUP(B101,'[1]LISTADO ATM'!$A$2:$B$822,2,0)</f>
        <v>#N/A</v>
      </c>
      <c r="D101" s="142" t="s">
        <v>2451</v>
      </c>
      <c r="E101" s="127"/>
    </row>
    <row r="102" spans="1:5" ht="18" x14ac:dyDescent="0.25">
      <c r="A102" s="128" t="e">
        <f>VLOOKUP(B102,'[1]LISTADO ATM'!$A$2:$C$822,3,0)</f>
        <v>#N/A</v>
      </c>
      <c r="B102" s="139"/>
      <c r="C102" s="139" t="e">
        <f>VLOOKUP(B102,'[1]LISTADO ATM'!$A$2:$B$822,2,0)</f>
        <v>#N/A</v>
      </c>
      <c r="D102" s="142" t="s">
        <v>2451</v>
      </c>
      <c r="E102" s="127"/>
    </row>
    <row r="103" spans="1:5" ht="18" x14ac:dyDescent="0.25">
      <c r="A103" s="128" t="e">
        <f>VLOOKUP(B103,'[1]LISTADO ATM'!$A$2:$C$822,3,0)</f>
        <v>#N/A</v>
      </c>
      <c r="B103" s="139"/>
      <c r="C103" s="139" t="e">
        <f>VLOOKUP(B103,'[1]LISTADO ATM'!$A$2:$B$822,2,0)</f>
        <v>#N/A</v>
      </c>
      <c r="D103" s="142" t="s">
        <v>2451</v>
      </c>
      <c r="E103" s="127"/>
    </row>
    <row r="104" spans="1:5" ht="18" x14ac:dyDescent="0.25">
      <c r="A104" s="128" t="e">
        <f>VLOOKUP(B104,'[1]LISTADO ATM'!$A$2:$C$822,3,0)</f>
        <v>#N/A</v>
      </c>
      <c r="B104" s="139"/>
      <c r="C104" s="139" t="e">
        <f>VLOOKUP(B104,'[1]LISTADO ATM'!$A$2:$B$822,2,0)</f>
        <v>#N/A</v>
      </c>
      <c r="D104" s="142" t="s">
        <v>2451</v>
      </c>
      <c r="E104" s="127"/>
    </row>
    <row r="105" spans="1:5" ht="18.75" thickBot="1" x14ac:dyDescent="0.3">
      <c r="A105" s="143" t="s">
        <v>2498</v>
      </c>
      <c r="B105" s="100">
        <f>COUNT(B85:B104)</f>
        <v>13</v>
      </c>
      <c r="C105" s="106"/>
      <c r="D105" s="106"/>
      <c r="E105" s="106"/>
    </row>
    <row r="106" spans="1:5" ht="15.75" thickBot="1" x14ac:dyDescent="0.3">
      <c r="E106" s="98"/>
    </row>
    <row r="107" spans="1:5" ht="18.75" thickBot="1" x14ac:dyDescent="0.3">
      <c r="A107" s="164" t="s">
        <v>2501</v>
      </c>
      <c r="B107" s="165"/>
      <c r="C107" s="165"/>
      <c r="D107" s="165"/>
      <c r="E107" s="166"/>
    </row>
    <row r="108" spans="1:5" ht="18" x14ac:dyDescent="0.25">
      <c r="A108" s="95" t="s">
        <v>15</v>
      </c>
      <c r="B108" s="139" t="s">
        <v>2426</v>
      </c>
      <c r="C108" s="96" t="s">
        <v>46</v>
      </c>
      <c r="D108" s="96" t="s">
        <v>2429</v>
      </c>
      <c r="E108" s="95" t="s">
        <v>2427</v>
      </c>
    </row>
    <row r="109" spans="1:5" ht="18" x14ac:dyDescent="0.25">
      <c r="A109" s="128" t="str">
        <f>VLOOKUP(B109,'[1]LISTADO ATM'!$A$2:$C$822,3,0)</f>
        <v>DISTRITO NACIONAL</v>
      </c>
      <c r="B109" s="139">
        <v>918</v>
      </c>
      <c r="C109" s="139" t="str">
        <f>VLOOKUP(B109,'[1]LISTADO ATM'!$A$2:$B$822,2,0)</f>
        <v xml:space="preserve">ATM S/M Liverpool de la Jacobo Majluta </v>
      </c>
      <c r="D109" s="139" t="s">
        <v>2489</v>
      </c>
      <c r="E109" s="121" t="s">
        <v>2548</v>
      </c>
    </row>
    <row r="110" spans="1:5" ht="18" x14ac:dyDescent="0.25">
      <c r="A110" s="128" t="str">
        <f>VLOOKUP(B110,'[1]LISTADO ATM'!$A$2:$C$822,3,0)</f>
        <v>NORTE</v>
      </c>
      <c r="B110" s="139">
        <v>261</v>
      </c>
      <c r="C110" s="139" t="str">
        <f>VLOOKUP(B110,'[1]LISTADO ATM'!$A$2:$B$822,2,0)</f>
        <v xml:space="preserve">ATM UNP Aeropuerto Cibao (Santiago) </v>
      </c>
      <c r="D110" s="139" t="s">
        <v>2489</v>
      </c>
      <c r="E110" s="121" t="s">
        <v>2543</v>
      </c>
    </row>
    <row r="111" spans="1:5" ht="18" x14ac:dyDescent="0.25">
      <c r="A111" s="128" t="str">
        <f>VLOOKUP(B111,'[1]LISTADO ATM'!$A$2:$C$822,3,0)</f>
        <v>NORTE</v>
      </c>
      <c r="B111" s="139">
        <v>987</v>
      </c>
      <c r="C111" s="139" t="str">
        <f>VLOOKUP(B111,'[1]LISTADO ATM'!$A$2:$B$822,2,0)</f>
        <v xml:space="preserve">ATM S/M Jumbo (Moca) </v>
      </c>
      <c r="D111" s="139" t="s">
        <v>2489</v>
      </c>
      <c r="E111" s="141" t="s">
        <v>2578</v>
      </c>
    </row>
    <row r="112" spans="1:5" ht="18" x14ac:dyDescent="0.25">
      <c r="A112" s="128" t="str">
        <f>VLOOKUP(B112,'[1]LISTADO ATM'!$A$2:$C$822,3,0)</f>
        <v>DISTRITO NACIONAL</v>
      </c>
      <c r="B112" s="139">
        <v>572</v>
      </c>
      <c r="C112" s="139" t="str">
        <f>VLOOKUP(B112,'[1]LISTADO ATM'!$A$2:$B$822,2,0)</f>
        <v xml:space="preserve">ATM Olé Ovando </v>
      </c>
      <c r="D112" s="139" t="s">
        <v>2489</v>
      </c>
      <c r="E112" s="141" t="s">
        <v>2592</v>
      </c>
    </row>
    <row r="113" spans="1:5" ht="18" x14ac:dyDescent="0.25">
      <c r="A113" s="128" t="str">
        <f>VLOOKUP(B113,'[1]LISTADO ATM'!$A$2:$C$822,3,0)</f>
        <v>DISTRITO NACIONAL</v>
      </c>
      <c r="B113" s="139">
        <v>577</v>
      </c>
      <c r="C113" s="139" t="str">
        <f>VLOOKUP(B113,'[1]LISTADO ATM'!$A$2:$B$822,2,0)</f>
        <v xml:space="preserve">ATM Olé Ave. Duarte </v>
      </c>
      <c r="D113" s="139" t="s">
        <v>2489</v>
      </c>
      <c r="E113" s="141" t="s">
        <v>2686</v>
      </c>
    </row>
    <row r="114" spans="1:5" ht="18" x14ac:dyDescent="0.25">
      <c r="A114" s="128" t="e">
        <f>VLOOKUP(B114,'[1]LISTADO ATM'!$A$2:$C$822,3,0)</f>
        <v>#N/A</v>
      </c>
      <c r="B114" s="139"/>
      <c r="C114" s="139" t="e">
        <f>VLOOKUP(B114,'[1]LISTADO ATM'!$A$2:$B$822,2,0)</f>
        <v>#N/A</v>
      </c>
      <c r="D114" s="139" t="s">
        <v>2489</v>
      </c>
      <c r="E114" s="141"/>
    </row>
    <row r="115" spans="1:5" ht="18" x14ac:dyDescent="0.25">
      <c r="A115" s="128" t="e">
        <f>VLOOKUP(B115,'[1]LISTADO ATM'!$A$2:$C$822,3,0)</f>
        <v>#N/A</v>
      </c>
      <c r="B115" s="139"/>
      <c r="C115" s="139" t="e">
        <f>VLOOKUP(B115,'[1]LISTADO ATM'!$A$2:$B$822,2,0)</f>
        <v>#N/A</v>
      </c>
      <c r="D115" s="139" t="s">
        <v>2489</v>
      </c>
      <c r="E115" s="121"/>
    </row>
    <row r="116" spans="1:5" ht="18.75" thickBot="1" x14ac:dyDescent="0.3">
      <c r="A116" s="117" t="s">
        <v>2498</v>
      </c>
      <c r="B116" s="100">
        <f>COUNT(B109:B115)</f>
        <v>5</v>
      </c>
      <c r="C116" s="106"/>
      <c r="D116" s="136"/>
      <c r="E116" s="137"/>
    </row>
    <row r="117" spans="1:5" ht="15.75" thickBot="1" x14ac:dyDescent="0.3">
      <c r="E117" s="98"/>
    </row>
    <row r="118" spans="1:5" ht="18" x14ac:dyDescent="0.25">
      <c r="A118" s="172" t="s">
        <v>2502</v>
      </c>
      <c r="B118" s="173"/>
      <c r="C118" s="173"/>
      <c r="D118" s="173"/>
      <c r="E118" s="174"/>
    </row>
    <row r="119" spans="1:5" ht="18" x14ac:dyDescent="0.25">
      <c r="A119" s="101" t="s">
        <v>15</v>
      </c>
      <c r="B119" s="95" t="s">
        <v>2426</v>
      </c>
      <c r="C119" s="97" t="s">
        <v>46</v>
      </c>
      <c r="D119" s="144" t="s">
        <v>2429</v>
      </c>
      <c r="E119" s="101" t="s">
        <v>2427</v>
      </c>
    </row>
    <row r="120" spans="1:5" ht="18" x14ac:dyDescent="0.25">
      <c r="A120" s="139" t="str">
        <f>VLOOKUP(B120,'[1]LISTADO ATM'!$A$2:$C$822,3,0)</f>
        <v>DISTRITO NACIONAL</v>
      </c>
      <c r="B120" s="139">
        <v>165</v>
      </c>
      <c r="C120" s="139" t="str">
        <f>VLOOKUP(B120,'[1]LISTADO ATM'!$A$2:$B$822,2,0)</f>
        <v>ATM Autoservicio Megacentro</v>
      </c>
      <c r="D120" s="146" t="s">
        <v>2521</v>
      </c>
      <c r="E120" s="141" t="s">
        <v>2587</v>
      </c>
    </row>
    <row r="121" spans="1:5" ht="18" x14ac:dyDescent="0.25">
      <c r="A121" s="139" t="str">
        <f>VLOOKUP(B121,'[1]LISTADO ATM'!$A$2:$C$822,3,0)</f>
        <v>DISTRITO NACIONAL</v>
      </c>
      <c r="B121" s="139">
        <v>980</v>
      </c>
      <c r="C121" s="139" t="str">
        <f>VLOOKUP(B121,'[1]LISTADO ATM'!$A$2:$B$822,2,0)</f>
        <v xml:space="preserve">ATM Oficina Bella Vista Mall II </v>
      </c>
      <c r="D121" s="146" t="s">
        <v>2521</v>
      </c>
      <c r="E121" s="141" t="s">
        <v>2609</v>
      </c>
    </row>
    <row r="122" spans="1:5" ht="18" x14ac:dyDescent="0.25">
      <c r="A122" s="139" t="str">
        <f>VLOOKUP(B122,'[1]LISTADO ATM'!$A$2:$C$822,3,0)</f>
        <v>DISTRITO NACIONAL</v>
      </c>
      <c r="B122" s="139">
        <v>540</v>
      </c>
      <c r="C122" s="139" t="str">
        <f>VLOOKUP(B122,'[1]LISTADO ATM'!$A$2:$B$822,2,0)</f>
        <v xml:space="preserve">ATM Autoservicio Sambil I </v>
      </c>
      <c r="D122" s="146" t="s">
        <v>2521</v>
      </c>
      <c r="E122" s="141" t="s">
        <v>2692</v>
      </c>
    </row>
    <row r="123" spans="1:5" ht="18" x14ac:dyDescent="0.25">
      <c r="A123" s="139" t="str">
        <f>VLOOKUP(B123,'[1]LISTADO ATM'!$A$2:$C$822,3,0)</f>
        <v>NORTE</v>
      </c>
      <c r="B123" s="139">
        <v>3</v>
      </c>
      <c r="C123" s="139" t="str">
        <f>VLOOKUP(B123,'[1]LISTADO ATM'!$A$2:$B$822,2,0)</f>
        <v>ATM Autoservicio La Vega Real</v>
      </c>
      <c r="D123" s="146" t="s">
        <v>2521</v>
      </c>
      <c r="E123" s="141" t="s">
        <v>2690</v>
      </c>
    </row>
    <row r="124" spans="1:5" ht="18" x14ac:dyDescent="0.25">
      <c r="A124" s="139" t="str">
        <f>VLOOKUP(B124,'[1]LISTADO ATM'!$A$2:$C$822,3,0)</f>
        <v>NORTE</v>
      </c>
      <c r="B124" s="139">
        <v>956</v>
      </c>
      <c r="C124" s="139" t="str">
        <f>VLOOKUP(B124,'[1]LISTADO ATM'!$A$2:$B$822,2,0)</f>
        <v xml:space="preserve">ATM Autoservicio El Jaya (SFM) </v>
      </c>
      <c r="D124" s="146" t="s">
        <v>2521</v>
      </c>
      <c r="E124" s="141" t="s">
        <v>2688</v>
      </c>
    </row>
    <row r="125" spans="1:5" ht="18" x14ac:dyDescent="0.25">
      <c r="A125" s="139" t="str">
        <f>VLOOKUP(B125,'[1]LISTADO ATM'!$A$2:$C$822,3,0)</f>
        <v>DISTRITO NACIONAL</v>
      </c>
      <c r="B125" s="139">
        <v>54</v>
      </c>
      <c r="C125" s="139" t="str">
        <f>VLOOKUP(B125,'[1]LISTADO ATM'!$A$2:$B$822,2,0)</f>
        <v xml:space="preserve">ATM Autoservicio Galería 360 </v>
      </c>
      <c r="D125" s="146" t="s">
        <v>2521</v>
      </c>
      <c r="E125" s="141" t="s">
        <v>2677</v>
      </c>
    </row>
    <row r="126" spans="1:5" ht="18" x14ac:dyDescent="0.25">
      <c r="A126" s="139" t="str">
        <f>VLOOKUP(B126,'[1]LISTADO ATM'!$A$2:$C$822,3,0)</f>
        <v>DISTRITO NACIONAL</v>
      </c>
      <c r="B126" s="139">
        <v>87</v>
      </c>
      <c r="C126" s="139" t="str">
        <f>VLOOKUP(B126,'[1]LISTADO ATM'!$A$2:$B$822,2,0)</f>
        <v xml:space="preserve">ATM Autoservicio Sarasota </v>
      </c>
      <c r="D126" s="146" t="s">
        <v>2521</v>
      </c>
      <c r="E126" s="141" t="s">
        <v>2588</v>
      </c>
    </row>
    <row r="127" spans="1:5" ht="18" x14ac:dyDescent="0.25">
      <c r="A127" s="139" t="e">
        <f>VLOOKUP(B127,'[1]LISTADO ATM'!$A$2:$C$822,3,0)</f>
        <v>#N/A</v>
      </c>
      <c r="B127" s="139"/>
      <c r="C127" s="139" t="e">
        <f>VLOOKUP(B127,'[1]LISTADO ATM'!$A$2:$B$822,2,0)</f>
        <v>#N/A</v>
      </c>
      <c r="D127" s="131"/>
      <c r="E127" s="141"/>
    </row>
    <row r="128" spans="1:5" ht="18" x14ac:dyDescent="0.25">
      <c r="A128" s="139" t="e">
        <f>VLOOKUP(B128,'[1]LISTADO ATM'!$A$2:$C$822,3,0)</f>
        <v>#N/A</v>
      </c>
      <c r="B128" s="139"/>
      <c r="C128" s="139" t="e">
        <f>VLOOKUP(B128,'[1]LISTADO ATM'!$A$2:$B$822,2,0)</f>
        <v>#N/A</v>
      </c>
      <c r="D128" s="131"/>
      <c r="E128" s="141"/>
    </row>
    <row r="129" spans="1:5" ht="18.75" thickBot="1" x14ac:dyDescent="0.3">
      <c r="A129" s="117" t="s">
        <v>2498</v>
      </c>
      <c r="B129" s="100">
        <f>COUNT(B120:B128)</f>
        <v>7</v>
      </c>
      <c r="C129" s="135"/>
      <c r="D129" s="145"/>
      <c r="E129" s="145"/>
    </row>
    <row r="130" spans="1:5" ht="15.75" thickBot="1" x14ac:dyDescent="0.3">
      <c r="E130" s="98"/>
    </row>
    <row r="131" spans="1:5" ht="18.75" thickBot="1" x14ac:dyDescent="0.3">
      <c r="A131" s="175" t="s">
        <v>2503</v>
      </c>
      <c r="B131" s="176"/>
      <c r="D131" s="98"/>
      <c r="E131" s="98"/>
    </row>
    <row r="132" spans="1:5" ht="18.75" thickBot="1" x14ac:dyDescent="0.3">
      <c r="A132" s="162">
        <f>+B105+B116+B129</f>
        <v>25</v>
      </c>
      <c r="B132" s="163"/>
    </row>
    <row r="133" spans="1:5" ht="15.75" thickBot="1" x14ac:dyDescent="0.3">
      <c r="E133" s="98"/>
    </row>
    <row r="134" spans="1:5" ht="18.75" thickBot="1" x14ac:dyDescent="0.3">
      <c r="A134" s="164" t="s">
        <v>2504</v>
      </c>
      <c r="B134" s="165"/>
      <c r="C134" s="165"/>
      <c r="D134" s="165"/>
      <c r="E134" s="166"/>
    </row>
    <row r="135" spans="1:5" ht="18" x14ac:dyDescent="0.25">
      <c r="A135" s="101" t="s">
        <v>15</v>
      </c>
      <c r="B135" s="97" t="s">
        <v>2426</v>
      </c>
      <c r="C135" s="97" t="s">
        <v>46</v>
      </c>
      <c r="D135" s="167" t="s">
        <v>2429</v>
      </c>
      <c r="E135" s="168"/>
    </row>
    <row r="136" spans="1:5" ht="18" x14ac:dyDescent="0.25">
      <c r="A136" s="139" t="str">
        <f>VLOOKUP(B136,'[1]LISTADO ATM'!$A$2:$C$822,3,0)</f>
        <v>DISTRITO NACIONAL</v>
      </c>
      <c r="B136" s="202">
        <v>812</v>
      </c>
      <c r="C136" s="139" t="str">
        <f>VLOOKUP(B136,'[1]LISTADO ATM'!$A$2:$B$822,2,0)</f>
        <v xml:space="preserve">ATM Canasta del Pueblo </v>
      </c>
      <c r="D136" s="160" t="s">
        <v>2517</v>
      </c>
      <c r="E136" s="161"/>
    </row>
    <row r="137" spans="1:5" ht="18" x14ac:dyDescent="0.25">
      <c r="A137" s="139" t="str">
        <f>VLOOKUP(B137,'[1]LISTADO ATM'!$A$2:$C$822,3,0)</f>
        <v>NORTE</v>
      </c>
      <c r="B137" s="202">
        <v>157</v>
      </c>
      <c r="C137" s="139" t="str">
        <f>VLOOKUP(B137,'[1]LISTADO ATM'!$A$2:$B$822,2,0)</f>
        <v xml:space="preserve">ATM Oficina Samaná </v>
      </c>
      <c r="D137" s="160" t="s">
        <v>2517</v>
      </c>
      <c r="E137" s="161"/>
    </row>
    <row r="138" spans="1:5" ht="18" x14ac:dyDescent="0.25">
      <c r="A138" s="139" t="str">
        <f>VLOOKUP(B138,'[1]LISTADO ATM'!$A$2:$C$822,3,0)</f>
        <v>ESTE</v>
      </c>
      <c r="B138" s="202">
        <v>495</v>
      </c>
      <c r="C138" s="139" t="str">
        <f>VLOOKUP(B138,'[1]LISTADO ATM'!$A$2:$B$822,2,0)</f>
        <v>ATM Cemento PANAM</v>
      </c>
      <c r="D138" s="160" t="s">
        <v>2518</v>
      </c>
      <c r="E138" s="161"/>
    </row>
    <row r="139" spans="1:5" ht="18" x14ac:dyDescent="0.25">
      <c r="A139" s="139" t="str">
        <f>VLOOKUP(B139,'[1]LISTADO ATM'!$A$2:$C$822,3,0)</f>
        <v>DISTRITO NACIONAL</v>
      </c>
      <c r="B139" s="202">
        <v>267</v>
      </c>
      <c r="C139" s="139" t="str">
        <f>VLOOKUP(B139,'[1]LISTADO ATM'!$A$2:$B$822,2,0)</f>
        <v xml:space="preserve">ATM Centro de Caja México </v>
      </c>
      <c r="D139" s="160" t="s">
        <v>2661</v>
      </c>
      <c r="E139" s="161"/>
    </row>
    <row r="140" spans="1:5" ht="18" x14ac:dyDescent="0.25">
      <c r="A140" s="139" t="str">
        <f>VLOOKUP(B140,'[1]LISTADO ATM'!$A$2:$C$822,3,0)</f>
        <v>DISTRITO NACIONAL</v>
      </c>
      <c r="B140" s="202">
        <v>539</v>
      </c>
      <c r="C140" s="139" t="str">
        <f>VLOOKUP(B140,'[1]LISTADO ATM'!$A$2:$B$822,2,0)</f>
        <v>ATM S/M La Cadena Los Proceres</v>
      </c>
      <c r="D140" s="160" t="s">
        <v>2518</v>
      </c>
      <c r="E140" s="161"/>
    </row>
    <row r="141" spans="1:5" ht="18" x14ac:dyDescent="0.25">
      <c r="A141" s="139" t="str">
        <f>VLOOKUP(B141,'[1]LISTADO ATM'!$A$2:$C$822,3,0)</f>
        <v>DISTRITO NACIONAL</v>
      </c>
      <c r="B141" s="202">
        <v>786</v>
      </c>
      <c r="C141" s="139" t="str">
        <f>VLOOKUP(B141,'[1]LISTADO ATM'!$A$2:$B$822,2,0)</f>
        <v xml:space="preserve">ATM Oficina Agora Mall II </v>
      </c>
      <c r="D141" s="160" t="s">
        <v>2661</v>
      </c>
      <c r="E141" s="161"/>
    </row>
    <row r="142" spans="1:5" ht="18" x14ac:dyDescent="0.25">
      <c r="A142" s="139" t="str">
        <f>VLOOKUP(B142,'[1]LISTADO ATM'!$A$2:$C$822,3,0)</f>
        <v>DISTRITO NACIONAL</v>
      </c>
      <c r="B142" s="202">
        <v>180</v>
      </c>
      <c r="C142" s="139" t="str">
        <f>VLOOKUP(B142,'[1]LISTADO ATM'!$A$2:$B$822,2,0)</f>
        <v xml:space="preserve">ATM Megacentro II </v>
      </c>
      <c r="D142" s="160" t="s">
        <v>2517</v>
      </c>
      <c r="E142" s="161"/>
    </row>
    <row r="143" spans="1:5" ht="18" x14ac:dyDescent="0.25">
      <c r="A143" s="139" t="str">
        <f>VLOOKUP(B143,'[1]LISTADO ATM'!$A$2:$C$822,3,0)</f>
        <v>NORTE</v>
      </c>
      <c r="B143" s="202">
        <v>333</v>
      </c>
      <c r="C143" s="139" t="str">
        <f>VLOOKUP(B143,'[1]LISTADO ATM'!$A$2:$B$822,2,0)</f>
        <v>ATM Oficina Turey Maimón</v>
      </c>
      <c r="D143" s="160" t="s">
        <v>2661</v>
      </c>
      <c r="E143" s="161"/>
    </row>
    <row r="144" spans="1:5" ht="18" x14ac:dyDescent="0.25">
      <c r="A144" s="139" t="str">
        <f>VLOOKUP(B144,'[1]LISTADO ATM'!$A$2:$C$822,3,0)</f>
        <v>DISTRITO NACIONAL</v>
      </c>
      <c r="B144" s="202">
        <v>578</v>
      </c>
      <c r="C144" s="139" t="str">
        <f>VLOOKUP(B144,'[1]LISTADO ATM'!$A$2:$B$822,2,0)</f>
        <v xml:space="preserve">ATM Procuraduría General de la República </v>
      </c>
      <c r="D144" s="160" t="s">
        <v>2518</v>
      </c>
      <c r="E144" s="161"/>
    </row>
    <row r="145" spans="1:5" ht="18" x14ac:dyDescent="0.25">
      <c r="A145" s="139" t="str">
        <f>VLOOKUP(B145,'[1]LISTADO ATM'!$A$2:$C$822,3,0)</f>
        <v>ESTE</v>
      </c>
      <c r="B145" s="202">
        <v>822</v>
      </c>
      <c r="C145" s="139" t="str">
        <f>VLOOKUP(B145,'[1]LISTADO ATM'!$A$2:$B$822,2,0)</f>
        <v xml:space="preserve">ATM INDUSPALMA </v>
      </c>
      <c r="D145" s="160" t="s">
        <v>2517</v>
      </c>
      <c r="E145" s="161"/>
    </row>
    <row r="146" spans="1:5" ht="18" x14ac:dyDescent="0.25">
      <c r="A146" s="139" t="str">
        <f>VLOOKUP(B146,'[1]LISTADO ATM'!$A$2:$C$822,3,0)</f>
        <v>DISTRITO NACIONAL</v>
      </c>
      <c r="B146" s="202">
        <v>884</v>
      </c>
      <c r="C146" s="139" t="str">
        <f>VLOOKUP(B146,'[1]LISTADO ATM'!$A$2:$B$822,2,0)</f>
        <v xml:space="preserve">ATM UNP Olé Sabana Perdida </v>
      </c>
      <c r="D146" s="160" t="s">
        <v>2517</v>
      </c>
      <c r="E146" s="161"/>
    </row>
    <row r="147" spans="1:5" ht="18" x14ac:dyDescent="0.25">
      <c r="A147" s="139" t="str">
        <f>VLOOKUP(B147,'[1]LISTADO ATM'!$A$2:$C$822,3,0)</f>
        <v>DISTRITO NACIONAL</v>
      </c>
      <c r="B147" s="202">
        <v>938</v>
      </c>
      <c r="C147" s="139" t="str">
        <f>VLOOKUP(B147,'[1]LISTADO ATM'!$A$2:$B$822,2,0)</f>
        <v xml:space="preserve">ATM Autobanco Oficina Filadelfia Plaza </v>
      </c>
      <c r="D147" s="160"/>
      <c r="E147" s="161"/>
    </row>
    <row r="148" spans="1:5" ht="18" x14ac:dyDescent="0.25">
      <c r="A148" s="139" t="str">
        <f>VLOOKUP(B148,'[1]LISTADO ATM'!$A$2:$C$822,3,0)</f>
        <v>DISTRITO NACIONAL</v>
      </c>
      <c r="B148" s="202">
        <v>570</v>
      </c>
      <c r="C148" s="139" t="str">
        <f>VLOOKUP(B148,'[1]LISTADO ATM'!$A$2:$B$822,2,0)</f>
        <v xml:space="preserve">ATM S/M Liverpool Villa Mella </v>
      </c>
      <c r="D148" s="160"/>
      <c r="E148" s="161"/>
    </row>
    <row r="149" spans="1:5" ht="18" x14ac:dyDescent="0.25">
      <c r="A149" s="139" t="str">
        <f>VLOOKUP(B149,'[1]LISTADO ATM'!$A$2:$C$822,3,0)</f>
        <v>DISTRITO NACIONAL</v>
      </c>
      <c r="B149" s="202">
        <v>655</v>
      </c>
      <c r="C149" s="139" t="str">
        <f>VLOOKUP(B149,'[1]LISTADO ATM'!$A$2:$B$822,2,0)</f>
        <v>ATM Farmacia Sandra</v>
      </c>
      <c r="D149" s="160" t="s">
        <v>2518</v>
      </c>
      <c r="E149" s="161"/>
    </row>
    <row r="150" spans="1:5" ht="18" x14ac:dyDescent="0.25">
      <c r="A150" s="139" t="str">
        <f>VLOOKUP(B150,'[1]LISTADO ATM'!$A$2:$C$822,3,0)</f>
        <v>DISTRITO NACIONAL</v>
      </c>
      <c r="B150" s="202">
        <v>688</v>
      </c>
      <c r="C150" s="139" t="str">
        <f>VLOOKUP(B150,'[1]LISTADO ATM'!$A$2:$B$822,2,0)</f>
        <v>ATM Innova Centro Ave. Kennedy</v>
      </c>
      <c r="D150" s="160" t="s">
        <v>2517</v>
      </c>
      <c r="E150" s="161"/>
    </row>
    <row r="151" spans="1:5" ht="18" x14ac:dyDescent="0.25">
      <c r="A151" s="139" t="str">
        <f>VLOOKUP(B151,'[1]LISTADO ATM'!$A$2:$C$822,3,0)</f>
        <v>DISTRITO NACIONAL</v>
      </c>
      <c r="B151" s="202">
        <v>671</v>
      </c>
      <c r="C151" s="139" t="str">
        <f>VLOOKUP(B151,'[1]LISTADO ATM'!$A$2:$B$822,2,0)</f>
        <v>ATM Ayuntamiento Sto. Dgo. Norte</v>
      </c>
      <c r="D151" s="160" t="s">
        <v>2517</v>
      </c>
      <c r="E151" s="161"/>
    </row>
    <row r="152" spans="1:5" ht="18" x14ac:dyDescent="0.25">
      <c r="A152" s="139" t="e">
        <f>VLOOKUP(B152,'[1]LISTADO ATM'!$A$2:$C$822,3,0)</f>
        <v>#N/A</v>
      </c>
      <c r="B152" s="139"/>
      <c r="C152" s="139" t="e">
        <f>VLOOKUP(B152,'[1]LISTADO ATM'!$A$2:$B$822,2,0)</f>
        <v>#N/A</v>
      </c>
      <c r="D152" s="160"/>
      <c r="E152" s="161"/>
    </row>
    <row r="153" spans="1:5" ht="18.75" thickBot="1" x14ac:dyDescent="0.3">
      <c r="A153" s="117" t="s">
        <v>2498</v>
      </c>
      <c r="B153" s="100">
        <f>COUNT(B136:B152)</f>
        <v>16</v>
      </c>
      <c r="C153" s="135"/>
      <c r="D153" s="145"/>
      <c r="E153" s="145"/>
    </row>
  </sheetData>
  <mergeCells count="30">
    <mergeCell ref="D151:E151"/>
    <mergeCell ref="D150:E150"/>
    <mergeCell ref="D149:E149"/>
    <mergeCell ref="D148:E148"/>
    <mergeCell ref="D152:E152"/>
    <mergeCell ref="D147:E147"/>
    <mergeCell ref="D145:E145"/>
    <mergeCell ref="D144:E144"/>
    <mergeCell ref="D137:E137"/>
    <mergeCell ref="D136:E136"/>
    <mergeCell ref="D140:E140"/>
    <mergeCell ref="D143:E143"/>
    <mergeCell ref="D142:E142"/>
    <mergeCell ref="D141:E141"/>
    <mergeCell ref="D139:E139"/>
    <mergeCell ref="D138:E138"/>
    <mergeCell ref="D146:E146"/>
    <mergeCell ref="A1:E1"/>
    <mergeCell ref="A2:E2"/>
    <mergeCell ref="A7:E7"/>
    <mergeCell ref="C69:E69"/>
    <mergeCell ref="A71:E71"/>
    <mergeCell ref="C81:E81"/>
    <mergeCell ref="A83:E83"/>
    <mergeCell ref="A107:E107"/>
    <mergeCell ref="A118:E118"/>
    <mergeCell ref="A131:B131"/>
    <mergeCell ref="A132:B132"/>
    <mergeCell ref="A134:E134"/>
    <mergeCell ref="D135:E135"/>
  </mergeCells>
  <phoneticPr fontId="46" type="noConversion"/>
  <conditionalFormatting sqref="E109">
    <cfRule type="duplicateValues" dxfId="310" priority="152"/>
  </conditionalFormatting>
  <conditionalFormatting sqref="E154:E1048576">
    <cfRule type="duplicateValues" dxfId="309" priority="153"/>
  </conditionalFormatting>
  <conditionalFormatting sqref="E153 E1:E7 E105:E107 E129:E135 E69:E71 E116:E122 E73:E83">
    <cfRule type="duplicateValues" dxfId="308" priority="154"/>
  </conditionalFormatting>
  <conditionalFormatting sqref="E153 E105:E107 E1:E7 E129:E135 E69:E71 E116:E122 E73:E83">
    <cfRule type="duplicateValues" dxfId="307" priority="155"/>
  </conditionalFormatting>
  <conditionalFormatting sqref="E153:E1048576 E105:E107 E1:E7 E85 E109:E110 E116:E122 E129:E135 E73:E83 E46:E71">
    <cfRule type="duplicateValues" dxfId="306" priority="156"/>
  </conditionalFormatting>
  <conditionalFormatting sqref="B154:B1048576">
    <cfRule type="duplicateValues" dxfId="305" priority="157"/>
  </conditionalFormatting>
  <conditionalFormatting sqref="E153:E1048576">
    <cfRule type="duplicateValues" dxfId="304" priority="158"/>
  </conditionalFormatting>
  <conditionalFormatting sqref="B153:B1048576 B105:B107 B116:B135 B1:B84">
    <cfRule type="duplicateValues" dxfId="303" priority="159"/>
    <cfRule type="duplicateValues" dxfId="302" priority="160"/>
  </conditionalFormatting>
  <conditionalFormatting sqref="B153:B1048576 B116:B118 B105:B107 B1:B7 B120:B135 B73:B83 B9:B71">
    <cfRule type="duplicateValues" dxfId="301" priority="161"/>
    <cfRule type="duplicateValues" dxfId="300" priority="162"/>
    <cfRule type="duplicateValues" dxfId="299" priority="163"/>
  </conditionalFormatting>
  <conditionalFormatting sqref="B153:B1048576 B105:B107 B116:B118 B1:B7 B120:B135 B73:B83 B9:B71">
    <cfRule type="duplicateValues" dxfId="298" priority="164"/>
    <cfRule type="duplicateValues" dxfId="297" priority="165"/>
  </conditionalFormatting>
  <conditionalFormatting sqref="B153:B1048576 B105:B107 B116:B118 B1:B7 B120:B135 B73:B83 B9:B71">
    <cfRule type="duplicateValues" dxfId="296" priority="166"/>
  </conditionalFormatting>
  <conditionalFormatting sqref="B153:B1048576 B116:B118 B105:B107 B1:B7 B120:B135 B73:B83 B9:B71">
    <cfRule type="duplicateValues" dxfId="295" priority="167"/>
  </conditionalFormatting>
  <conditionalFormatting sqref="B153:B1048576 B105:B107 B116:B135 B1:B84">
    <cfRule type="duplicateValues" dxfId="294" priority="168"/>
  </conditionalFormatting>
  <conditionalFormatting sqref="E153:E1048576 E1:E8 E46:E135">
    <cfRule type="duplicateValues" dxfId="293" priority="140"/>
  </conditionalFormatting>
  <conditionalFormatting sqref="B94">
    <cfRule type="duplicateValues" dxfId="292" priority="169"/>
    <cfRule type="duplicateValues" dxfId="291" priority="170"/>
    <cfRule type="duplicateValues" dxfId="290" priority="171"/>
    <cfRule type="duplicateValues" dxfId="289" priority="172"/>
  </conditionalFormatting>
  <conditionalFormatting sqref="B94">
    <cfRule type="duplicateValues" dxfId="288" priority="173"/>
  </conditionalFormatting>
  <conditionalFormatting sqref="E85">
    <cfRule type="duplicateValues" dxfId="287" priority="174"/>
  </conditionalFormatting>
  <conditionalFormatting sqref="B85:B87">
    <cfRule type="duplicateValues" dxfId="286" priority="176"/>
    <cfRule type="duplicateValues" dxfId="285" priority="177"/>
    <cfRule type="duplicateValues" dxfId="284" priority="178"/>
    <cfRule type="duplicateValues" dxfId="283" priority="179"/>
  </conditionalFormatting>
  <conditionalFormatting sqref="B85:B87">
    <cfRule type="duplicateValues" dxfId="282" priority="180"/>
  </conditionalFormatting>
  <conditionalFormatting sqref="B88:B93">
    <cfRule type="duplicateValues" dxfId="281" priority="181"/>
    <cfRule type="duplicateValues" dxfId="280" priority="182"/>
    <cfRule type="duplicateValues" dxfId="279" priority="183"/>
    <cfRule type="duplicateValues" dxfId="278" priority="184"/>
  </conditionalFormatting>
  <conditionalFormatting sqref="B88:B93">
    <cfRule type="duplicateValues" dxfId="277" priority="185"/>
  </conditionalFormatting>
  <conditionalFormatting sqref="B95">
    <cfRule type="duplicateValues" dxfId="276" priority="186"/>
    <cfRule type="duplicateValues" dxfId="275" priority="187"/>
    <cfRule type="duplicateValues" dxfId="274" priority="188"/>
    <cfRule type="duplicateValues" dxfId="273" priority="189"/>
  </conditionalFormatting>
  <conditionalFormatting sqref="B95">
    <cfRule type="duplicateValues" dxfId="272" priority="190"/>
  </conditionalFormatting>
  <conditionalFormatting sqref="E109:E110 E46:E68">
    <cfRule type="duplicateValues" dxfId="271" priority="191"/>
  </conditionalFormatting>
  <conditionalFormatting sqref="B108:B110">
    <cfRule type="duplicateValues" dxfId="270" priority="198"/>
    <cfRule type="duplicateValues" dxfId="269" priority="199"/>
  </conditionalFormatting>
  <conditionalFormatting sqref="B108:B110">
    <cfRule type="duplicateValues" dxfId="268" priority="200"/>
    <cfRule type="duplicateValues" dxfId="267" priority="201"/>
    <cfRule type="duplicateValues" dxfId="266" priority="202"/>
  </conditionalFormatting>
  <conditionalFormatting sqref="B108:B110">
    <cfRule type="duplicateValues" dxfId="265" priority="203"/>
  </conditionalFormatting>
  <conditionalFormatting sqref="B152:B1048576 B1:B135">
    <cfRule type="duplicateValues" dxfId="264" priority="120658"/>
    <cfRule type="duplicateValues" dxfId="263" priority="120659"/>
    <cfRule type="duplicateValues" dxfId="262" priority="120660"/>
    <cfRule type="duplicateValues" dxfId="261" priority="120661"/>
  </conditionalFormatting>
  <conditionalFormatting sqref="B152">
    <cfRule type="duplicateValues" dxfId="260" priority="121000"/>
    <cfRule type="duplicateValues" dxfId="259" priority="121001"/>
  </conditionalFormatting>
  <conditionalFormatting sqref="B152">
    <cfRule type="duplicateValues" dxfId="258" priority="121004"/>
    <cfRule type="duplicateValues" dxfId="257" priority="121005"/>
    <cfRule type="duplicateValues" dxfId="256" priority="121006"/>
  </conditionalFormatting>
  <conditionalFormatting sqref="B152">
    <cfRule type="duplicateValues" dxfId="255" priority="121010"/>
  </conditionalFormatting>
  <conditionalFormatting sqref="B152">
    <cfRule type="duplicateValues" dxfId="254" priority="121012"/>
    <cfRule type="duplicateValues" dxfId="253" priority="121013"/>
  </conditionalFormatting>
  <conditionalFormatting sqref="B152">
    <cfRule type="duplicateValues" dxfId="252" priority="121016"/>
    <cfRule type="duplicateValues" dxfId="251" priority="121017"/>
    <cfRule type="duplicateValues" dxfId="250" priority="121018"/>
  </conditionalFormatting>
  <conditionalFormatting sqref="B152">
    <cfRule type="duplicateValues" dxfId="249" priority="121022"/>
  </conditionalFormatting>
  <conditionalFormatting sqref="E9:E14">
    <cfRule type="duplicateValues" dxfId="248" priority="77"/>
  </conditionalFormatting>
  <conditionalFormatting sqref="E9:E14">
    <cfRule type="duplicateValues" dxfId="247" priority="76"/>
  </conditionalFormatting>
  <conditionalFormatting sqref="E15:E23">
    <cfRule type="duplicateValues" dxfId="246" priority="75"/>
  </conditionalFormatting>
  <conditionalFormatting sqref="E24:E25">
    <cfRule type="duplicateValues" dxfId="245" priority="74"/>
  </conditionalFormatting>
  <conditionalFormatting sqref="E9:E25">
    <cfRule type="duplicateValues" dxfId="244" priority="73"/>
  </conditionalFormatting>
  <conditionalFormatting sqref="E26:E45">
    <cfRule type="duplicateValues" dxfId="243" priority="72"/>
  </conditionalFormatting>
  <conditionalFormatting sqref="E26:E44">
    <cfRule type="duplicateValues" dxfId="242" priority="71"/>
  </conditionalFormatting>
  <conditionalFormatting sqref="E45">
    <cfRule type="duplicateValues" dxfId="241" priority="70"/>
  </conditionalFormatting>
  <conditionalFormatting sqref="E26:E45">
    <cfRule type="duplicateValues" dxfId="240" priority="69"/>
  </conditionalFormatting>
  <conditionalFormatting sqref="B136:B151">
    <cfRule type="duplicateValues" dxfId="239" priority="68"/>
  </conditionalFormatting>
  <conditionalFormatting sqref="B136:B151">
    <cfRule type="duplicateValues" dxfId="238" priority="67"/>
  </conditionalFormatting>
  <conditionalFormatting sqref="E136">
    <cfRule type="duplicateValues" dxfId="237" priority="63"/>
  </conditionalFormatting>
  <conditionalFormatting sqref="E136">
    <cfRule type="duplicateValues" dxfId="236" priority="62"/>
  </conditionalFormatting>
  <conditionalFormatting sqref="E136">
    <cfRule type="duplicateValues" dxfId="235" priority="61"/>
  </conditionalFormatting>
  <conditionalFormatting sqref="E136">
    <cfRule type="duplicateValues" dxfId="234" priority="64"/>
  </conditionalFormatting>
  <conditionalFormatting sqref="E137">
    <cfRule type="duplicateValues" dxfId="233" priority="59"/>
  </conditionalFormatting>
  <conditionalFormatting sqref="E137">
    <cfRule type="duplicateValues" dxfId="232" priority="58"/>
  </conditionalFormatting>
  <conditionalFormatting sqref="E137">
    <cfRule type="duplicateValues" dxfId="231" priority="57"/>
  </conditionalFormatting>
  <conditionalFormatting sqref="E137">
    <cfRule type="duplicateValues" dxfId="230" priority="60"/>
  </conditionalFormatting>
  <conditionalFormatting sqref="E137">
    <cfRule type="duplicateValues" dxfId="229" priority="56"/>
  </conditionalFormatting>
  <conditionalFormatting sqref="E138">
    <cfRule type="duplicateValues" dxfId="228" priority="53"/>
  </conditionalFormatting>
  <conditionalFormatting sqref="E138">
    <cfRule type="duplicateValues" dxfId="227" priority="54"/>
  </conditionalFormatting>
  <conditionalFormatting sqref="E138">
    <cfRule type="duplicateValues" dxfId="226" priority="52"/>
  </conditionalFormatting>
  <conditionalFormatting sqref="E138">
    <cfRule type="duplicateValues" dxfId="225" priority="55"/>
  </conditionalFormatting>
  <conditionalFormatting sqref="E138">
    <cfRule type="duplicateValues" dxfId="224" priority="51"/>
  </conditionalFormatting>
  <conditionalFormatting sqref="E136">
    <cfRule type="duplicateValues" dxfId="223" priority="65"/>
  </conditionalFormatting>
  <conditionalFormatting sqref="E139">
    <cfRule type="duplicateValues" dxfId="222" priority="48"/>
  </conditionalFormatting>
  <conditionalFormatting sqref="E139">
    <cfRule type="duplicateValues" dxfId="221" priority="49"/>
  </conditionalFormatting>
  <conditionalFormatting sqref="E139">
    <cfRule type="duplicateValues" dxfId="220" priority="47"/>
  </conditionalFormatting>
  <conditionalFormatting sqref="E139">
    <cfRule type="duplicateValues" dxfId="219" priority="50"/>
  </conditionalFormatting>
  <conditionalFormatting sqref="E139">
    <cfRule type="duplicateValues" dxfId="218" priority="46"/>
  </conditionalFormatting>
  <conditionalFormatting sqref="E140">
    <cfRule type="duplicateValues" dxfId="217" priority="43"/>
  </conditionalFormatting>
  <conditionalFormatting sqref="E140">
    <cfRule type="duplicateValues" dxfId="216" priority="44"/>
  </conditionalFormatting>
  <conditionalFormatting sqref="E140">
    <cfRule type="duplicateValues" dxfId="215" priority="42"/>
  </conditionalFormatting>
  <conditionalFormatting sqref="E140">
    <cfRule type="duplicateValues" dxfId="214" priority="45"/>
  </conditionalFormatting>
  <conditionalFormatting sqref="E140">
    <cfRule type="duplicateValues" dxfId="213" priority="41"/>
  </conditionalFormatting>
  <conditionalFormatting sqref="E141">
    <cfRule type="duplicateValues" dxfId="212" priority="38"/>
  </conditionalFormatting>
  <conditionalFormatting sqref="E141">
    <cfRule type="duplicateValues" dxfId="211" priority="39"/>
  </conditionalFormatting>
  <conditionalFormatting sqref="E141">
    <cfRule type="duplicateValues" dxfId="210" priority="37"/>
  </conditionalFormatting>
  <conditionalFormatting sqref="E141">
    <cfRule type="duplicateValues" dxfId="209" priority="40"/>
  </conditionalFormatting>
  <conditionalFormatting sqref="E141">
    <cfRule type="duplicateValues" dxfId="208" priority="36"/>
  </conditionalFormatting>
  <conditionalFormatting sqref="E142">
    <cfRule type="duplicateValues" dxfId="207" priority="66"/>
  </conditionalFormatting>
  <conditionalFormatting sqref="E143">
    <cfRule type="duplicateValues" dxfId="206" priority="33"/>
  </conditionalFormatting>
  <conditionalFormatting sqref="E143">
    <cfRule type="duplicateValues" dxfId="205" priority="34"/>
  </conditionalFormatting>
  <conditionalFormatting sqref="E143">
    <cfRule type="duplicateValues" dxfId="204" priority="32"/>
  </conditionalFormatting>
  <conditionalFormatting sqref="E143">
    <cfRule type="duplicateValues" dxfId="203" priority="35"/>
  </conditionalFormatting>
  <conditionalFormatting sqref="E143">
    <cfRule type="duplicateValues" dxfId="202" priority="31"/>
  </conditionalFormatting>
  <conditionalFormatting sqref="E144">
    <cfRule type="duplicateValues" dxfId="201" priority="28"/>
  </conditionalFormatting>
  <conditionalFormatting sqref="E144">
    <cfRule type="duplicateValues" dxfId="200" priority="27"/>
  </conditionalFormatting>
  <conditionalFormatting sqref="E144">
    <cfRule type="duplicateValues" dxfId="199" priority="29"/>
  </conditionalFormatting>
  <conditionalFormatting sqref="E144">
    <cfRule type="duplicateValues" dxfId="198" priority="26"/>
  </conditionalFormatting>
  <conditionalFormatting sqref="E144">
    <cfRule type="duplicateValues" dxfId="197" priority="30"/>
  </conditionalFormatting>
  <conditionalFormatting sqref="E145">
    <cfRule type="duplicateValues" dxfId="196" priority="24"/>
  </conditionalFormatting>
  <conditionalFormatting sqref="E145">
    <cfRule type="duplicateValues" dxfId="195" priority="23"/>
  </conditionalFormatting>
  <conditionalFormatting sqref="E145">
    <cfRule type="duplicateValues" dxfId="194" priority="22"/>
  </conditionalFormatting>
  <conditionalFormatting sqref="E145">
    <cfRule type="duplicateValues" dxfId="193" priority="25"/>
  </conditionalFormatting>
  <conditionalFormatting sqref="E145">
    <cfRule type="duplicateValues" dxfId="192" priority="21"/>
  </conditionalFormatting>
  <conditionalFormatting sqref="E146">
    <cfRule type="duplicateValues" dxfId="191" priority="19"/>
  </conditionalFormatting>
  <conditionalFormatting sqref="E146">
    <cfRule type="duplicateValues" dxfId="190" priority="18"/>
  </conditionalFormatting>
  <conditionalFormatting sqref="E146">
    <cfRule type="duplicateValues" dxfId="189" priority="17"/>
  </conditionalFormatting>
  <conditionalFormatting sqref="E146">
    <cfRule type="duplicateValues" dxfId="188" priority="20"/>
  </conditionalFormatting>
  <conditionalFormatting sqref="E146">
    <cfRule type="duplicateValues" dxfId="187" priority="16"/>
  </conditionalFormatting>
  <conditionalFormatting sqref="E149">
    <cfRule type="duplicateValues" dxfId="186" priority="13"/>
  </conditionalFormatting>
  <conditionalFormatting sqref="E149">
    <cfRule type="duplicateValues" dxfId="185" priority="12"/>
  </conditionalFormatting>
  <conditionalFormatting sqref="E149">
    <cfRule type="duplicateValues" dxfId="184" priority="14"/>
  </conditionalFormatting>
  <conditionalFormatting sqref="E149">
    <cfRule type="duplicateValues" dxfId="183" priority="11"/>
  </conditionalFormatting>
  <conditionalFormatting sqref="E149">
    <cfRule type="duplicateValues" dxfId="182" priority="15"/>
  </conditionalFormatting>
  <conditionalFormatting sqref="E150">
    <cfRule type="duplicateValues" dxfId="181" priority="9"/>
  </conditionalFormatting>
  <conditionalFormatting sqref="E150">
    <cfRule type="duplicateValues" dxfId="180" priority="8"/>
  </conditionalFormatting>
  <conditionalFormatting sqref="E150">
    <cfRule type="duplicateValues" dxfId="179" priority="7"/>
  </conditionalFormatting>
  <conditionalFormatting sqref="E150">
    <cfRule type="duplicateValues" dxfId="178" priority="10"/>
  </conditionalFormatting>
  <conditionalFormatting sqref="E150">
    <cfRule type="duplicateValues" dxfId="177" priority="6"/>
  </conditionalFormatting>
  <conditionalFormatting sqref="E151">
    <cfRule type="duplicateValues" dxfId="176" priority="4"/>
  </conditionalFormatting>
  <conditionalFormatting sqref="E151">
    <cfRule type="duplicateValues" dxfId="175" priority="3"/>
  </conditionalFormatting>
  <conditionalFormatting sqref="E151">
    <cfRule type="duplicateValues" dxfId="174" priority="2"/>
  </conditionalFormatting>
  <conditionalFormatting sqref="E151">
    <cfRule type="duplicateValues" dxfId="173" priority="5"/>
  </conditionalFormatting>
  <conditionalFormatting sqref="E151">
    <cfRule type="duplicateValues" dxfId="172" priority="1"/>
  </conditionalFormatting>
  <conditionalFormatting sqref="E123:E128">
    <cfRule type="duplicateValues" dxfId="171" priority="121107"/>
  </conditionalFormatting>
  <conditionalFormatting sqref="B115">
    <cfRule type="duplicateValues" dxfId="170" priority="121182"/>
    <cfRule type="duplicateValues" dxfId="169" priority="121183"/>
  </conditionalFormatting>
  <conditionalFormatting sqref="B115">
    <cfRule type="duplicateValues" dxfId="168" priority="121184"/>
    <cfRule type="duplicateValues" dxfId="167" priority="121185"/>
    <cfRule type="duplicateValues" dxfId="166" priority="121186"/>
  </conditionalFormatting>
  <conditionalFormatting sqref="B115">
    <cfRule type="duplicateValues" dxfId="165" priority="121187"/>
  </conditionalFormatting>
  <conditionalFormatting sqref="B111:B115">
    <cfRule type="duplicateValues" dxfId="164" priority="121188"/>
    <cfRule type="duplicateValues" dxfId="163" priority="121189"/>
  </conditionalFormatting>
  <conditionalFormatting sqref="B111:B115">
    <cfRule type="duplicateValues" dxfId="162" priority="121192"/>
    <cfRule type="duplicateValues" dxfId="161" priority="121193"/>
    <cfRule type="duplicateValues" dxfId="160" priority="121194"/>
  </conditionalFormatting>
  <conditionalFormatting sqref="B111:B115">
    <cfRule type="duplicateValues" dxfId="159" priority="121198"/>
  </conditionalFormatting>
  <conditionalFormatting sqref="B96:B104">
    <cfRule type="duplicateValues" dxfId="158" priority="121274"/>
    <cfRule type="duplicateValues" dxfId="157" priority="121275"/>
  </conditionalFormatting>
  <conditionalFormatting sqref="B96:B104">
    <cfRule type="duplicateValues" dxfId="156" priority="121278"/>
  </conditionalFormatting>
  <conditionalFormatting sqref="B96:B104">
    <cfRule type="duplicateValues" dxfId="155" priority="121280"/>
    <cfRule type="duplicateValues" dxfId="154" priority="121281"/>
    <cfRule type="duplicateValues" dxfId="153" priority="12128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2433</v>
      </c>
      <c r="B1" s="190"/>
      <c r="C1" s="190"/>
      <c r="D1" s="190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2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9" t="s">
        <v>2443</v>
      </c>
      <c r="B25" s="190"/>
      <c r="C25" s="190"/>
      <c r="D25" s="190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3"/>
      <c r="D39" s="123"/>
    </row>
    <row r="40" spans="1:4" s="93" customFormat="1" ht="18.75" thickBot="1" x14ac:dyDescent="0.3">
      <c r="A40" s="122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2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3"/>
      <c r="D42" s="123"/>
    </row>
    <row r="43" spans="1:4" s="93" customFormat="1" ht="18" x14ac:dyDescent="0.25">
      <c r="A43" s="120"/>
      <c r="B43" s="119"/>
      <c r="C43" s="123"/>
      <c r="D43" s="12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194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175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174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174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173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172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133.5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132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132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138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91.15079861111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30.6746064814797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2021-04-01T19:18:54Z</dcterms:modified>
</cp:coreProperties>
</file>