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2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41" i="1" l="1"/>
  <c r="A63" i="1"/>
  <c r="A73" i="1"/>
  <c r="A28" i="1"/>
  <c r="A29" i="1"/>
  <c r="F41" i="1"/>
  <c r="G41" i="1"/>
  <c r="H41" i="1"/>
  <c r="I41" i="1"/>
  <c r="J41" i="1"/>
  <c r="K41" i="1"/>
  <c r="F63" i="1"/>
  <c r="G63" i="1"/>
  <c r="H63" i="1"/>
  <c r="I63" i="1"/>
  <c r="J63" i="1"/>
  <c r="K63" i="1"/>
  <c r="F73" i="1"/>
  <c r="G73" i="1"/>
  <c r="H73" i="1"/>
  <c r="I73" i="1"/>
  <c r="J73" i="1"/>
  <c r="K73" i="1"/>
  <c r="F28" i="1"/>
  <c r="G28" i="1"/>
  <c r="H28" i="1"/>
  <c r="I28" i="1"/>
  <c r="J28" i="1"/>
  <c r="K28" i="1"/>
  <c r="F29" i="1"/>
  <c r="G29" i="1"/>
  <c r="H29" i="1"/>
  <c r="I29" i="1"/>
  <c r="J29" i="1"/>
  <c r="K29" i="1"/>
  <c r="A62" i="1" l="1"/>
  <c r="F62" i="1"/>
  <c r="G62" i="1"/>
  <c r="H62" i="1"/>
  <c r="I62" i="1"/>
  <c r="J62" i="1"/>
  <c r="K62" i="1"/>
  <c r="A27" i="1"/>
  <c r="F27" i="1"/>
  <c r="G27" i="1"/>
  <c r="H27" i="1"/>
  <c r="I27" i="1"/>
  <c r="J27" i="1"/>
  <c r="K27" i="1"/>
  <c r="K34" i="1"/>
  <c r="J34" i="1"/>
  <c r="I34" i="1"/>
  <c r="H34" i="1"/>
  <c r="G34" i="1"/>
  <c r="F34" i="1"/>
  <c r="A34" i="1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B27" i="16"/>
  <c r="A53" i="16" s="1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43" i="1" l="1"/>
  <c r="A42" i="1"/>
  <c r="A72" i="1"/>
  <c r="A26" i="1"/>
  <c r="A25" i="1"/>
  <c r="F43" i="1"/>
  <c r="G43" i="1"/>
  <c r="H43" i="1"/>
  <c r="I43" i="1"/>
  <c r="J43" i="1"/>
  <c r="K43" i="1"/>
  <c r="F42" i="1"/>
  <c r="G42" i="1"/>
  <c r="H42" i="1"/>
  <c r="I42" i="1"/>
  <c r="J42" i="1"/>
  <c r="K42" i="1"/>
  <c r="F72" i="1"/>
  <c r="G72" i="1"/>
  <c r="H72" i="1"/>
  <c r="I72" i="1"/>
  <c r="J72" i="1"/>
  <c r="K72" i="1"/>
  <c r="F26" i="1"/>
  <c r="G26" i="1"/>
  <c r="H26" i="1"/>
  <c r="I26" i="1"/>
  <c r="J26" i="1"/>
  <c r="K26" i="1"/>
  <c r="F25" i="1"/>
  <c r="G25" i="1"/>
  <c r="H25" i="1"/>
  <c r="I25" i="1"/>
  <c r="J25" i="1"/>
  <c r="K25" i="1"/>
  <c r="A71" i="1" l="1"/>
  <c r="A24" i="1"/>
  <c r="A52" i="1"/>
  <c r="A33" i="1"/>
  <c r="A70" i="1"/>
  <c r="A23" i="1"/>
  <c r="A22" i="1"/>
  <c r="A61" i="1"/>
  <c r="A54" i="1"/>
  <c r="F71" i="1"/>
  <c r="G71" i="1"/>
  <c r="H71" i="1"/>
  <c r="I71" i="1"/>
  <c r="J71" i="1"/>
  <c r="K71" i="1"/>
  <c r="F24" i="1"/>
  <c r="G24" i="1"/>
  <c r="H24" i="1"/>
  <c r="I24" i="1"/>
  <c r="J24" i="1"/>
  <c r="K24" i="1"/>
  <c r="F52" i="1"/>
  <c r="G52" i="1"/>
  <c r="H52" i="1"/>
  <c r="I52" i="1"/>
  <c r="J52" i="1"/>
  <c r="K52" i="1"/>
  <c r="F33" i="1"/>
  <c r="G33" i="1"/>
  <c r="H33" i="1"/>
  <c r="I33" i="1"/>
  <c r="J33" i="1"/>
  <c r="K33" i="1"/>
  <c r="F70" i="1"/>
  <c r="G70" i="1"/>
  <c r="H70" i="1"/>
  <c r="I70" i="1"/>
  <c r="J70" i="1"/>
  <c r="K70" i="1"/>
  <c r="F23" i="1"/>
  <c r="G23" i="1"/>
  <c r="H23" i="1"/>
  <c r="I23" i="1"/>
  <c r="J23" i="1"/>
  <c r="K23" i="1"/>
  <c r="F22" i="1"/>
  <c r="G22" i="1"/>
  <c r="H22" i="1"/>
  <c r="I22" i="1"/>
  <c r="J22" i="1"/>
  <c r="K22" i="1"/>
  <c r="F61" i="1"/>
  <c r="G61" i="1"/>
  <c r="H61" i="1"/>
  <c r="I61" i="1"/>
  <c r="J61" i="1"/>
  <c r="K61" i="1"/>
  <c r="F54" i="1"/>
  <c r="G54" i="1"/>
  <c r="H54" i="1"/>
  <c r="I54" i="1"/>
  <c r="J54" i="1"/>
  <c r="K54" i="1"/>
  <c r="A64" i="1"/>
  <c r="A21" i="1"/>
  <c r="A20" i="1"/>
  <c r="A44" i="1"/>
  <c r="A60" i="1"/>
  <c r="A59" i="1"/>
  <c r="A58" i="1"/>
  <c r="A51" i="1"/>
  <c r="A50" i="1"/>
  <c r="F69" i="1"/>
  <c r="G69" i="1"/>
  <c r="H69" i="1"/>
  <c r="I69" i="1"/>
  <c r="J69" i="1"/>
  <c r="K69" i="1"/>
  <c r="F21" i="1"/>
  <c r="G21" i="1"/>
  <c r="H21" i="1"/>
  <c r="I21" i="1"/>
  <c r="J21" i="1"/>
  <c r="K21" i="1"/>
  <c r="F20" i="1"/>
  <c r="G20" i="1"/>
  <c r="H20" i="1"/>
  <c r="I20" i="1"/>
  <c r="J20" i="1"/>
  <c r="K20" i="1"/>
  <c r="F44" i="1"/>
  <c r="G44" i="1"/>
  <c r="H44" i="1"/>
  <c r="I44" i="1"/>
  <c r="J44" i="1"/>
  <c r="K44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1" i="1"/>
  <c r="G51" i="1"/>
  <c r="H51" i="1"/>
  <c r="I51" i="1"/>
  <c r="J51" i="1"/>
  <c r="K51" i="1"/>
  <c r="F50" i="1"/>
  <c r="G50" i="1"/>
  <c r="H50" i="1"/>
  <c r="I50" i="1"/>
  <c r="J50" i="1"/>
  <c r="K50" i="1"/>
  <c r="F68" i="1" l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32" i="1"/>
  <c r="G32" i="1"/>
  <c r="H32" i="1"/>
  <c r="I32" i="1"/>
  <c r="J32" i="1"/>
  <c r="K32" i="1"/>
  <c r="F53" i="1"/>
  <c r="G53" i="1"/>
  <c r="H53" i="1"/>
  <c r="I53" i="1"/>
  <c r="J53" i="1"/>
  <c r="K53" i="1"/>
  <c r="F19" i="1"/>
  <c r="G19" i="1"/>
  <c r="H19" i="1"/>
  <c r="I19" i="1"/>
  <c r="J19" i="1"/>
  <c r="K19" i="1"/>
  <c r="F49" i="1"/>
  <c r="G49" i="1"/>
  <c r="H49" i="1"/>
  <c r="I49" i="1"/>
  <c r="J49" i="1"/>
  <c r="K49" i="1"/>
  <c r="F40" i="1"/>
  <c r="G40" i="1"/>
  <c r="H40" i="1"/>
  <c r="I40" i="1"/>
  <c r="J40" i="1"/>
  <c r="K40" i="1"/>
  <c r="A69" i="1"/>
  <c r="A68" i="1"/>
  <c r="A67" i="1"/>
  <c r="A66" i="1"/>
  <c r="A32" i="1"/>
  <c r="A53" i="1"/>
  <c r="A19" i="1"/>
  <c r="A49" i="1"/>
  <c r="A40" i="1"/>
  <c r="A39" i="1" l="1"/>
  <c r="A18" i="1"/>
  <c r="A65" i="1"/>
  <c r="A17" i="1"/>
  <c r="A16" i="1"/>
  <c r="A15" i="1"/>
  <c r="A48" i="1"/>
  <c r="A14" i="1"/>
  <c r="A57" i="1"/>
  <c r="A38" i="1"/>
  <c r="A30" i="1"/>
  <c r="A56" i="1"/>
  <c r="F39" i="1"/>
  <c r="G39" i="1"/>
  <c r="H39" i="1"/>
  <c r="I39" i="1"/>
  <c r="J39" i="1"/>
  <c r="K39" i="1"/>
  <c r="F18" i="1"/>
  <c r="G18" i="1"/>
  <c r="H18" i="1"/>
  <c r="I18" i="1"/>
  <c r="J18" i="1"/>
  <c r="K18" i="1"/>
  <c r="F65" i="1"/>
  <c r="G65" i="1"/>
  <c r="H65" i="1"/>
  <c r="I65" i="1"/>
  <c r="J65" i="1"/>
  <c r="K65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48" i="1"/>
  <c r="G48" i="1"/>
  <c r="H48" i="1"/>
  <c r="I48" i="1"/>
  <c r="J48" i="1"/>
  <c r="K48" i="1"/>
  <c r="F14" i="1"/>
  <c r="G14" i="1"/>
  <c r="H14" i="1"/>
  <c r="I14" i="1"/>
  <c r="J14" i="1"/>
  <c r="K14" i="1"/>
  <c r="F57" i="1"/>
  <c r="G57" i="1"/>
  <c r="H57" i="1"/>
  <c r="I57" i="1"/>
  <c r="J57" i="1"/>
  <c r="K57" i="1"/>
  <c r="F38" i="1"/>
  <c r="G38" i="1"/>
  <c r="H38" i="1"/>
  <c r="I38" i="1"/>
  <c r="J38" i="1"/>
  <c r="K38" i="1"/>
  <c r="F30" i="1"/>
  <c r="G30" i="1"/>
  <c r="H30" i="1"/>
  <c r="I30" i="1"/>
  <c r="J30" i="1"/>
  <c r="K30" i="1"/>
  <c r="F56" i="1"/>
  <c r="G56" i="1"/>
  <c r="H56" i="1"/>
  <c r="I56" i="1"/>
  <c r="J56" i="1"/>
  <c r="K56" i="1"/>
  <c r="F47" i="1"/>
  <c r="G47" i="1"/>
  <c r="H47" i="1"/>
  <c r="I47" i="1"/>
  <c r="J47" i="1"/>
  <c r="K47" i="1"/>
  <c r="F64" i="1"/>
  <c r="G64" i="1"/>
  <c r="H64" i="1"/>
  <c r="I64" i="1"/>
  <c r="J64" i="1"/>
  <c r="K64" i="1"/>
  <c r="F31" i="1"/>
  <c r="G31" i="1"/>
  <c r="H31" i="1"/>
  <c r="I31" i="1"/>
  <c r="J31" i="1"/>
  <c r="K31" i="1"/>
  <c r="F55" i="1"/>
  <c r="G55" i="1"/>
  <c r="H55" i="1"/>
  <c r="I55" i="1"/>
  <c r="J55" i="1"/>
  <c r="K55" i="1"/>
  <c r="A47" i="1"/>
  <c r="A31" i="1"/>
  <c r="A55" i="1"/>
  <c r="F13" i="1"/>
  <c r="G13" i="1"/>
  <c r="H13" i="1"/>
  <c r="I13" i="1"/>
  <c r="J13" i="1"/>
  <c r="K13" i="1"/>
  <c r="F46" i="1"/>
  <c r="G46" i="1"/>
  <c r="H46" i="1"/>
  <c r="I46" i="1"/>
  <c r="J46" i="1"/>
  <c r="K46" i="1"/>
  <c r="A13" i="1"/>
  <c r="A46" i="1"/>
  <c r="F12" i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A10" i="1" l="1"/>
  <c r="F10" i="1"/>
  <c r="G10" i="1"/>
  <c r="H10" i="1"/>
  <c r="I10" i="1"/>
  <c r="J10" i="1"/>
  <c r="K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A37" i="1" l="1"/>
  <c r="F37" i="1"/>
  <c r="G37" i="1"/>
  <c r="H37" i="1"/>
  <c r="I37" i="1"/>
  <c r="J37" i="1"/>
  <c r="K37" i="1"/>
  <c r="A7" i="1"/>
  <c r="A45" i="1"/>
  <c r="A35" i="1"/>
  <c r="A36" i="1"/>
  <c r="F7" i="1"/>
  <c r="G7" i="1"/>
  <c r="H7" i="1"/>
  <c r="I7" i="1"/>
  <c r="J7" i="1"/>
  <c r="K7" i="1"/>
  <c r="F45" i="1"/>
  <c r="G45" i="1"/>
  <c r="H45" i="1"/>
  <c r="I45" i="1"/>
  <c r="J45" i="1"/>
  <c r="K45" i="1"/>
  <c r="F35" i="1"/>
  <c r="G35" i="1"/>
  <c r="H35" i="1"/>
  <c r="I35" i="1"/>
  <c r="J35" i="1"/>
  <c r="K35" i="1"/>
  <c r="F36" i="1"/>
  <c r="G36" i="1"/>
  <c r="H36" i="1"/>
  <c r="I36" i="1"/>
  <c r="J36" i="1"/>
  <c r="K36" i="1"/>
  <c r="A6" i="1" l="1"/>
  <c r="A5" i="1"/>
  <c r="F6" i="1"/>
  <c r="G6" i="1"/>
  <c r="H6" i="1"/>
  <c r="I6" i="1"/>
  <c r="J6" i="1"/>
  <c r="K6" i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<sst xmlns="http://schemas.openxmlformats.org/spreadsheetml/2006/main" count="13201" uniqueCount="2539">
  <si>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</si>
  <si>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</si>
  <si>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</si>
  <si>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</si>
  <si>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</si>
  <si>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</si>
  <si>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</si>
  <si>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</si>
  <si>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</si>
  <si>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</si>
  <si>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</si>
  <si>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</si>
  <si>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</si>
  <si>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</si>
  <si>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</si>
  <si>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</si>
  <si>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</si>
  <si>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</si>
  <si>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</si>
  <si>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</si>
  <si>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</si>
  <si>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</si>
  <si>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</si>
  <si>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</si>
  <si>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</si>
  <si>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</si>
  <si>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</si>
  <si>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</si>
  <si>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</si>
  <si>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</si>
  <si>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</si>
  <si>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</si>
  <si>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</si>
  <si>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</si>
  <si>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</si>
  <si>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</si>
  <si>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</si>
  <si>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</si>
  <si>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</si>
  <si>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</si>
  <si>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</si>
  <si>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</si>
  <si>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</si>
  <si>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</si>
  <si>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</si>
  <si>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</si>
  <si>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</si>
  <si>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</si>
  <si>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</si>
  <si>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</si>
  <si>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</si>
  <si>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</si>
  <si>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</si>
  <si>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</si>
  <si>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</si>
  <si>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</si>
  <si>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</si>
  <si>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</si>
  <si>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</si>
  <si>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</si>
  <si>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</si>
  <si>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</si>
  <si>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</si>
  <si>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</si>
  <si>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</si>
  <si>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</si>
  <si>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</si>
  <si>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</si>
  <si>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</si>
  <si>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</si>
  <si>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</si>
  <si>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</si>
  <si>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</si>
  <si>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</si>
  <si>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</si>
  <si>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</si>
  <si>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</si>
  <si>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</si>
  <si>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</si>
  <si>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</si>
  <si>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</si>
  <si>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</si>
  <si>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</si>
  <si>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</si>
  <si>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</si>
  <si>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</si>
  <si>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</si>
  <si>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</si>
  <si>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</si>
  <si>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</si>
  <si>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</si>
  <si>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</si>
  <si>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</si>
  <si>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</si>
  <si>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</si>
  <si>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</si>
  <si>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</si>
  <si>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</si>
  <si>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</si>
  <si>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</si>
  <si>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</si>
  <si>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</si>
  <si>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</si>
  <si>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</si>
  <si>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</si>
  <si>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</si>
  <si>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</si>
  <si>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</si>
  <si>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</si>
  <si>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</si>
  <si>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</si>
  <si>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</si>
  <si>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</si>
  <si>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</si>
  <si>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</si>
  <si>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</si>
  <si>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</si>
  <si>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</si>
  <si>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</si>
  <si>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</si>
  <si>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</si>
  <si>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</si>
  <si>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</si>
  <si>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</si>
  <si>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</si>
  <si>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</si>
  <si>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</si>
  <si>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</si>
  <si>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</si>
  <si>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</si>
  <si>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</si>
  <si>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</si>
  <si>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</si>
  <si>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</si>
  <si>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</si>
  <si>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</si>
  <si>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</si>
  <si>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</si>
  <si>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</si>
  <si>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</si>
  <si>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</si>
  <si>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</si>
  <si>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</si>
  <si>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</si>
  <si>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</si>
  <si>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</si>
  <si>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</si>
  <si>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</si>
  <si>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</si>
  <si>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</si>
  <si>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</si>
  <si>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</si>
  <si>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</si>
  <si>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</si>
  <si>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</si>
  <si>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</si>
  <si>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</si>
  <si>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</si>
  <si>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</si>
  <si>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</si>
  <si>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</si>
  <si>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</si>
  <si>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</si>
  <si>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</si>
  <si>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</si>
  <si>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</si>
  <si>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</si>
  <si>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</si>
  <si>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</si>
  <si>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</si>
  <si>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</si>
  <si>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</si>
  <si>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</si>
  <si>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</si>
  <si>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</si>
  <si>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</si>
  <si>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</si>
  <si>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</si>
  <si>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</si>
  <si>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</si>
  <si>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</si>
  <si>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</si>
  <si>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</si>
  <si>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</si>
  <si>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</si>
  <si>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</si>
  <si>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</si>
  <si>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</si>
  <si>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</si>
  <si>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</si>
  <si>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</si>
  <si>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</si>
  <si>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</si>
  <si>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</si>
  <si>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</si>
  <si>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</si>
  <si>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</si>
  <si>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</si>
  <si>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</si>
  <si>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</si>
  <si>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</si>
  <si>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</si>
  <si>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</si>
  <si>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</si>
  <si>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</si>
  <si>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</si>
  <si>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</si>
  <si>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</si>
  <si>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</si>
  <si>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</si>
  <si>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</si>
  <si>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</si>
  <si>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</si>
  <si>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</si>
  <si>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</si>
  <si>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</si>
  <si>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</si>
  <si>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</si>
  <si>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</si>
  <si>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</si>
  <si>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</si>
  <si>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</si>
  <si>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</si>
  <si>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</si>
  <si>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</si>
  <si>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</si>
  <si>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</si>
  <si>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</si>
  <si>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</si>
  <si>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</si>
  <si>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</si>
  <si>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</si>
  <si>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</si>
  <si>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</si>
  <si>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</si>
  <si>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</si>
  <si>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</si>
  <si>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</si>
  <si>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</si>
  <si>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</si>
  <si>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</si>
  <si>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</si>
  <si>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</si>
  <si>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</si>
  <si>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</si>
  <si>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</si>
  <si>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</si>
  <si>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</si>
  <si>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</si>
  <si>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</si>
  <si>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</si>
  <si>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</si>
  <si>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</si>
  <si>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</si>
  <si>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</si>
  <si>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</si>
  <si>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</si>
  <si>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</si>
  <si>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</si>
  <si>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</si>
  <si>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</si>
  <si>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</si>
  <si>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</si>
  <si>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</si>
  <si>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</si>
  <si>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</si>
  <si>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</si>
  <si>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</si>
  <si>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</si>
  <si>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</si>
  <si>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</si>
  <si>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</si>
  <si>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</si>
  <si>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</si>
  <si>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</si>
  <si>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</si>
  <si>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</si>
  <si>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</si>
  <si>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</si>
  <si>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</si>
  <si>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</si>
  <si>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</si>
  <si>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</si>
  <si>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</si>
  <si>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</si>
  <si>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</si>
  <si>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</si>
  <si>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</si>
  <si>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</si>
  <si>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</si>
  <si>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</si>
  <si>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</si>
  <si>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</si>
  <si>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</si>
  <si>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</si>
  <si>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</si>
  <si>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</si>
  <si>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</si>
  <si>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</si>
  <si>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</si>
  <si>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</si>
  <si>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</si>
  <si>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</si>
  <si>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</si>
  <si>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</si>
  <si>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</si>
  <si>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</si>
  <si>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</si>
  <si>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</si>
  <si>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</si>
  <si>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</si>
  <si>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</si>
  <si>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</si>
  <si>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</si>
  <si>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</si>
  <si>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</si>
  <si>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</si>
  <si>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</si>
  <si>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</si>
  <si>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</si>
  <si>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</si>
  <si>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</si>
  <si>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</si>
  <si>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</si>
  <si>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</si>
  <si>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</si>
  <si>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</si>
  <si>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</si>
  <si>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</si>
  <si>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</si>
  <si>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</si>
  <si>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</si>
  <si>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</si>
  <si>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</si>
  <si>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</si>
  <si>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</si>
  <si>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</si>
  <si>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</si>
  <si>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</si>
  <si>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</si>
  <si>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</si>
  <si>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</si>
  <si>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</si>
  <si>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</si>
  <si>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</si>
  <si>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</si>
  <si>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</si>
  <si>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</si>
  <si>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</si>
  <si>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</si>
  <si>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</si>
  <si>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</si>
  <si>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</si>
  <si>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</si>
  <si>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</si>
  <si>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</si>
  <si>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</si>
  <si>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</si>
  <si>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</si>
  <si>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</si>
  <si>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</si>
  <si>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</si>
  <si>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</si>
  <si>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</si>
  <si>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</si>
  <si>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</si>
  <si>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</si>
  <si>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</si>
  <si>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</si>
  <si>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</si>
  <si>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</si>
  <si>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</si>
  <si>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</si>
  <si>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</si>
  <si>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</si>
  <si>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</si>
  <si>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</si>
  <si>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</si>
  <si>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</si>
  <si>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</si>
  <si>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</si>
  <si>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</si>
  <si>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</si>
  <si>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</si>
  <si>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</si>
  <si>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</si>
  <si>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</si>
  <si>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</si>
  <si>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</si>
  <si>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</si>
  <si>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</si>
  <si>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</si>
  <si>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</si>
  <si>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</si>
  <si>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</si>
  <si>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</si>
  <si>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</si>
  <si>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</si>
  <si>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</si>
  <si>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</si>
  <si>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</si>
  <si>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</si>
  <si>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</si>
  <si>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</si>
  <si>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</si>
  <si>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</si>
  <si>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</si>
  <si>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</si>
  <si>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</si>
  <si>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</si>
  <si>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</si>
  <si>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</si>
  <si>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</si>
  <si>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</si>
  <si>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</si>
  <si>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</si>
  <si>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</si>
  <si>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</si>
  <si>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</si>
  <si>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</si>
  <si>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</si>
  <si>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</si>
  <si>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</si>
  <si>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</si>
  <si>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</si>
  <si>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</si>
  <si>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</si>
  <si>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</si>
  <si>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</si>
  <si>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</si>
  <si>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</si>
  <si>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</si>
  <si>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</si>
  <si>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</si>
  <si>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</si>
  <si>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</si>
  <si>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</si>
  <si>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</si>
  <si>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</si>
  <si>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</si>
  <si>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</si>
  <si>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</si>
  <si>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</si>
  <si>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</si>
  <si>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</si>
  <si>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</si>
  <si>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</si>
  <si>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</si>
  <si>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</si>
  <si>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</si>
  <si>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</si>
  <si>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</si>
  <si>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</si>
  <si>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</si>
  <si>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</si>
  <si>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</si>
  <si>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</si>
  <si>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</si>
  <si>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</si>
  <si>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</si>
  <si>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</si>
  <si>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</si>
  <si>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</si>
  <si>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</si>
  <si>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</si>
  <si>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</si>
  <si>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</si>
  <si>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</si>
  <si>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</si>
  <si>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</si>
  <si>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</si>
  <si>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</si>
  <si>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</si>
  <si>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</si>
  <si>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</si>
  <si>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</si>
  <si>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</si>
  <si>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</si>
  <si>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</si>
  <si>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</si>
  <si>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</si>
  <si>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</si>
  <si>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</si>
  <si>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</si>
  <si>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</si>
  <si>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</si>
  <si>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</si>
  <si>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</si>
  <si>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</si>
  <si>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</si>
  <si>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</si>
  <si>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</si>
  <si>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</si>
  <si>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</si>
  <si>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</si>
  <si>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</si>
  <si>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</si>
  <si>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</si>
  <si>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</si>
  <si>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</si>
  <si>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</si>
  <si>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</si>
  <si>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</si>
  <si>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</si>
  <si>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</si>
  <si>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</si>
  <si>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</si>
  <si>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</si>
  <si>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</si>
  <si>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</si>
  <si>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</si>
  <si>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</si>
  <si>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</si>
  <si>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</si>
  <si>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</si>
  <si>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</si>
  <si>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</si>
  <si>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</si>
  <si>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</si>
  <si>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</si>
  <si>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</si>
  <si>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</si>
  <si>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</si>
  <si>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</si>
  <si>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</si>
  <si>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</si>
  <si>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</si>
  <si>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</si>
  <si>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</si>
  <si>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</si>
  <si>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</si>
  <si>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</si>
  <si>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</si>
  <si>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</si>
  <si>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</si>
  <si>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</si>
  <si>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</si>
  <si>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</si>
  <si>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</si>
  <si>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</si>
  <si>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</si>
  <si>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</si>
  <si>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</si>
  <si>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</si>
  <si>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</si>
  <si>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</si>
  <si>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</si>
  <si>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</si>
  <si>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</si>
  <si>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</si>
  <si>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</si>
  <si>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</si>
  <si>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</si>
  <si>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</si>
  <si>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</si>
  <si>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</si>
  <si>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</si>
  <si>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</si>
  <si>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</si>
  <si>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</si>
  <si>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</si>
  <si>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</si>
  <si>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</si>
  <si>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</si>
  <si>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</si>
  <si>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</si>
  <si>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</si>
  <si>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</si>
  <si>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</si>
  <si>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</si>
  <si>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</si>
  <si>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</si>
  <si>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</si>
  <si>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</si>
  <si>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</si>
  <si>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</si>
  <si>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</si>
  <si>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</si>
  <si>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</si>
  <si>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</si>
  <si>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</si>
  <si>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</si>
  <si>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</si>
  <si>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</si>
  <si>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</si>
  <si>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</si>
  <si>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</si>
  <si>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</si>
  <si>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</si>
  <si>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</si>
  <si>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</si>
  <si>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</si>
  <si>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</si>
  <si>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</si>
  <si>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</si>
  <si>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</si>
  <si>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</si>
  <si>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</si>
  <si>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</si>
  <si>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</si>
  <si>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</si>
  <si>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</si>
  <si>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</si>
  <si>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</si>
  <si>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</si>
  <si>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</si>
  <si>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</si>
  <si>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</si>
  <si>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</si>
  <si>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</si>
  <si>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</si>
  <si>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</si>
  <si>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</si>
  <si>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</si>
  <si>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</si>
  <si>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</si>
  <si>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</si>
  <si>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</si>
  <si>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</si>
  <si>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</si>
  <si>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</si>
  <si>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</si>
  <si>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</si>
  <si>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</si>
  <si>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</si>
  <si>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</si>
  <si>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</si>
  <si>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</si>
  <si>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</si>
  <si>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</si>
  <si>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</si>
  <si>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</si>
  <si>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</si>
  <si>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</si>
  <si>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</si>
  <si>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</si>
  <si>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</si>
  <si>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</si>
  <si>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</si>
  <si>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</si>
  <si>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</si>
  <si>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</si>
  <si>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</si>
  <si>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</si>
  <si>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</si>
  <si>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</si>
  <si>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</si>
  <si>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</si>
  <si>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</si>
  <si>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</si>
  <si>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</si>
  <si>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</si>
  <si>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</si>
  <si>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</si>
  <si>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</si>
  <si>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</si>
  <si>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</si>
  <si>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</si>
  <si>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</si>
  <si>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</si>
  <si>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</si>
  <si>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</si>
  <si>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</si>
  <si>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</si>
  <si>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</si>
  <si>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</si>
  <si>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</si>
  <si>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</si>
  <si>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</si>
  <si>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</si>
  <si>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</si>
  <si>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</si>
  <si>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</si>
  <si>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</si>
  <si>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</si>
  <si>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</si>
  <si>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</si>
  <si>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</si>
  <si>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</si>
  <si>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</si>
  <si>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</si>
  <si>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</si>
  <si>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</si>
  <si>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</si>
  <si>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</si>
  <si>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</si>
  <si>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</si>
  <si>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</si>
  <si>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</si>
  <si>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</si>
  <si>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</si>
  <si>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</si>
  <si>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</si>
  <si>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</si>
  <si>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</si>
  <si>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</si>
  <si>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</si>
  <si>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</si>
  <si>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</si>
  <si>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</si>
  <si>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</si>
  <si>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</si>
  <si>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</si>
  <si>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</si>
  <si>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</si>
  <si>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</si>
  <si>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</si>
  <si>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</si>
  <si>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</si>
  <si>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</si>
  <si>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</si>
  <si>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</si>
  <si>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</si>
  <si>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</si>
  <si>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</si>
  <si>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</si>
  <si>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</si>
  <si>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</si>
  <si>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</si>
  <si>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</si>
  <si>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</si>
  <si>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</si>
  <si>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</si>
  <si>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</si>
  <si>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</si>
  <si>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</si>
  <si>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</si>
  <si>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</si>
  <si>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</si>
  <si>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</si>
  <si>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</si>
  <si>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</si>
  <si>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</si>
  <si>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</si>
  <si>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</si>
  <si>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</si>
  <si>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</si>
  <si>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</si>
  <si>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</si>
  <si>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</si>
  <si>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</si>
  <si>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</si>
  <si>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</si>
  <si>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</si>
  <si>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</si>
  <si>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</si>
  <si>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</si>
  <si>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</si>
  <si>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</si>
  <si>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</si>
  <si>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</si>
  <si>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</si>
  <si>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</si>
  <si>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</si>
  <si>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</si>
  <si>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</si>
  <si>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</si>
  <si>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</si>
  <si>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</si>
  <si>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</si>
  <si>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</si>
  <si>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</si>
  <si>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</si>
  <si>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</si>
  <si>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</si>
  <si>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</si>
  <si>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</si>
  <si>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</si>
  <si>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</si>
  <si>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</si>
  <si>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</si>
  <si>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</si>
  <si>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</si>
  <si>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</si>
  <si>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</si>
  <si>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</si>
  <si>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</si>
  <si>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</si>
  <si>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</si>
  <si>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</si>
  <si>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</si>
  <si>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</si>
  <si>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</si>
  <si>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</si>
  <si>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</si>
  <si>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</si>
  <si>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</si>
  <si>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</si>
  <si>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</si>
  <si>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</si>
  <si>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</si>
  <si>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</si>
  <si>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</si>
  <si>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</si>
  <si>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</si>
  <si>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</si>
  <si>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</si>
  <si>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</si>
  <si>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</si>
  <si>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</si>
  <si>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</si>
  <si>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</si>
  <si>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</si>
  <si>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</si>
  <si>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</si>
  <si>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</si>
  <si>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</si>
  <si>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</si>
  <si>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</si>
  <si>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</si>
  <si>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</si>
  <si>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</si>
  <si>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</si>
  <si>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</si>
  <si>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</si>
  <si>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</si>
  <si>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</si>
  <si>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</si>
  <si>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</si>
  <si>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</si>
  <si>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</si>
  <si>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</si>
  <si>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</si>
  <si>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</si>
  <si>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</si>
  <si>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</si>
  <si>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</si>
  <si>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</si>
  <si>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</si>
  <si>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</si>
  <si>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</si>
  <si>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</si>
  <si>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</si>
  <si>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</si>
  <si>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</si>
  <si>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</si>
  <si>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</si>
  <si>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</si>
  <si>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</si>
  <si>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</si>
  <si>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</si>
  <si>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</si>
  <si>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</si>
  <si>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</si>
  <si>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</si>
  <si>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</si>
  <si>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</si>
  <si>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</si>
  <si>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</si>
  <si>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</si>
  <si>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</si>
  <si>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</si>
  <si>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</si>
  <si>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</si>
  <si>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</si>
  <si>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</si>
  <si>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</si>
  <si>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</si>
  <si>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</si>
  <si>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</si>
  <si>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</si>
  <si>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</si>
  <si>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</si>
  <si>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</si>
  <si>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</si>
  <si>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</si>
  <si>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</si>
  <si>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</si>
  <si>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</si>
  <si>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</si>
  <si>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</si>
  <si>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</si>
  <si>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</si>
  <si>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</si>
  <si>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</si>
  <si>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</si>
  <si>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</si>
  <si>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</si>
  <si>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</si>
  <si>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</si>
  <si>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</si>
  <si>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</si>
  <si>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</si>
  <si>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</si>
  <si>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</si>
  <si>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</si>
  <si>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</si>
  <si>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</si>
  <si>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</si>
  <si>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</si>
  <si>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</si>
  <si>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</si>
  <si>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</si>
  <si>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</si>
  <si>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</si>
  <si>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</si>
  <si>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</si>
  <si>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</si>
  <si>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</si>
  <si>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</si>
  <si>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</si>
  <si>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</si>
  <si>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</si>
  <si>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</si>
  <si>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</si>
  <si>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</si>
  <si>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</si>
  <si>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</si>
  <si>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</si>
  <si>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</si>
  <si>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</si>
  <si>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</si>
  <si>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</si>
  <si>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</si>
  <si>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</si>
  <si>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</si>
  <si>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</si>
  <si>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</si>
  <si>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</si>
  <si>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</si>
  <si>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</si>
  <si>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</si>
  <si>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</si>
  <si>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</si>
  <si>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</si>
  <si>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</si>
  <si>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</si>
  <si>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</si>
  <si>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</si>
  <si>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</si>
  <si>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</si>
  <si>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</si>
  <si>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</si>
  <si>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</si>
  <si>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</si>
  <si>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</si>
  <si>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</si>
  <si>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</si>
  <si>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</si>
  <si>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</si>
  <si>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</si>
  <si>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</si>
  <si>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</si>
  <si>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</si>
  <si>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</si>
  <si>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</si>
  <si>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</si>
  <si>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</si>
  <si>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</si>
  <si>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</si>
  <si>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</si>
  <si>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</si>
  <si>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</si>
  <si>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</si>
  <si>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</si>
  <si>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</si>
  <si>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</si>
  <si>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</si>
  <si>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</si>
  <si>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</si>
  <si>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</si>
  <si>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</si>
  <si>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</si>
  <si>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</si>
  <si>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</si>
  <si>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</si>
  <si>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</si>
  <si>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</si>
  <si>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</si>
  <si>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</si>
  <si>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</si>
  <si>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</si>
  <si>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</si>
  <si>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</si>
  <si>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</si>
  <si>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</si>
  <si>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</si>
  <si>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</si>
  <si>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</si>
  <si>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</si>
  <si>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</si>
  <si>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</si>
  <si>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</si>
  <si>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</si>
  <si>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</si>
  <si>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</si>
  <si>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</si>
  <si>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</si>
  <si>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</si>
  <si>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</si>
  <si>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</si>
  <si>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</si>
  <si>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</si>
  <si>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</si>
  <si>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</si>
  <si>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</si>
  <si>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</si>
  <si>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</si>
  <si>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</si>
  <si>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</si>
  <si>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</si>
  <si>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</si>
  <si>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</si>
  <si>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</si>
  <si>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</si>
  <si>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</si>
  <si>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</si>
  <si>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</si>
  <si>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</si>
  <si>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</si>
  <si>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</si>
  <si>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</si>
  <si>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</si>
  <si>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</si>
  <si>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</si>
  <si>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</si>
  <si>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</si>
  <si>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</si>
  <si>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</si>
  <si>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</si>
  <si>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</si>
  <si>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</si>
  <si>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</si>
  <si>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</si>
  <si>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</si>
  <si>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</si>
  <si>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</si>
  <si>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</si>
  <si>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</si>
  <si>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</si>
  <si>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</si>
  <si>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</si>
  <si>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</si>
  <si>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</si>
  <si>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</si>
  <si>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</si>
  <si>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</si>
  <si>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</si>
  <si>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</si>
  <si>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</si>
  <si>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</si>
  <si>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</si>
  <si>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</si>
  <si>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</si>
  <si>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</si>
  <si>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</si>
  <si>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</si>
  <si>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</si>
  <si>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</si>
  <si>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</si>
  <si>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</si>
  <si>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</si>
  <si>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</si>
  <si>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</si>
  <si>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</si>
  <si>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</si>
  <si>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</si>
  <si>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</si>
  <si>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</si>
  <si>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</si>
  <si>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</si>
  <si>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</si>
  <si>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</si>
  <si>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</si>
  <si>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</si>
  <si>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</si>
  <si>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</si>
  <si>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</si>
  <si>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</si>
  <si>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</si>
  <si>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</si>
  <si>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</si>
  <si>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</si>
  <si>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</si>
  <si>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</si>
  <si>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</si>
  <si>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</si>
  <si>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</si>
  <si>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</si>
  <si>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</si>
  <si>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</si>
  <si>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</si>
  <si>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</si>
  <si>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</si>
  <si>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</si>
  <si>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</si>
  <si>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</si>
  <si>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</si>
  <si>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</si>
  <si>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</si>
  <si>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</si>
  <si>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</si>
  <si>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</si>
  <si>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</si>
  <si>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</si>
  <si>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</si>
  <si>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</si>
  <si>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</si>
  <si>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</si>
  <si>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</si>
  <si>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</si>
  <si>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</si>
  <si>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</si>
  <si>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</si>
  <si>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</si>
  <si>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</si>
  <si>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</si>
  <si>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</si>
  <si>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</si>
  <si>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</si>
  <si>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</si>
  <si>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</si>
  <si>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</si>
  <si>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</si>
  <si>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</si>
  <si>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</si>
  <si>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</si>
  <si>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</si>
  <si>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</si>
  <si>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</si>
  <si>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</si>
  <si>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</si>
  <si>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</si>
  <si>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</si>
  <si>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</si>
  <si>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</si>
  <si>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</si>
  <si>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</si>
  <si>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</si>
  <si>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</si>
  <si>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</si>
  <si>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</si>
  <si>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</si>
  <si>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</si>
  <si>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</si>
  <si>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</si>
  <si>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</si>
  <si>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</si>
  <si>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</si>
  <si>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</si>
  <si>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</si>
  <si>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</si>
  <si>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</si>
  <si>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</si>
  <si>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</si>
  <si>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</si>
  <si>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</si>
  <si>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</si>
  <si>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</si>
  <si>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</si>
  <si>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</si>
  <si>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</si>
  <si>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</si>
  <si>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</si>
  <si>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</si>
  <si>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</si>
  <si>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</si>
  <si>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</si>
  <si>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</si>
  <si>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</si>
  <si>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</si>
  <si>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</si>
  <si>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</si>
  <si>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</si>
  <si>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</si>
  <si>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</si>
  <si>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</si>
  <si>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</si>
  <si>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</si>
  <si>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</si>
  <si>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</si>
  <si>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</si>
  <si>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</si>
  <si>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</si>
  <si>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</si>
  <si>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</si>
  <si>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</si>
  <si>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</si>
  <si>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</si>
  <si>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</si>
  <si>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</si>
  <si>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</si>
  <si>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</si>
  <si>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</si>
  <si>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</si>
  <si>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</si>
  <si>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</si>
  <si>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</si>
  <si>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</si>
  <si>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</si>
  <si>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</si>
  <si>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</si>
  <si>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</si>
  <si>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</si>
  <si>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</si>
  <si>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</si>
  <si>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</si>
  <si>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</si>
  <si>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</si>
  <si>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</si>
  <si>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</si>
  <si>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</si>
  <si>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</si>
  <si>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</si>
  <si>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</si>
  <si>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</si>
  <si>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</si>
  <si>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</si>
  <si>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</si>
  <si>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</si>
  <si>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</si>
  <si>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</si>
  <si>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</si>
  <si>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</si>
  <si>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</si>
  <si>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</si>
  <si>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</si>
  <si>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</si>
  <si>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</si>
  <si>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</si>
  <si>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</si>
  <si>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</si>
  <si>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</si>
  <si>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</si>
  <si>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</si>
  <si>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</si>
  <si>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</si>
  <si>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</si>
  <si>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</si>
  <si>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</si>
  <si>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</si>
  <si>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</si>
  <si>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</si>
  <si>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</si>
  <si>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</si>
  <si>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</si>
  <si>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</si>
  <si>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</si>
  <si>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</si>
  <si>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</si>
  <si>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</si>
  <si>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</si>
  <si>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</si>
  <si>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</si>
  <si>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</si>
  <si>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</si>
  <si>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</si>
  <si>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</si>
  <si>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</si>
  <si>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</si>
  <si>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</si>
  <si>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</si>
  <si>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</si>
  <si>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</si>
  <si>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</si>
  <si>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</si>
  <si>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</si>
  <si>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</si>
  <si>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</si>
  <si>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</si>
  <si>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</si>
  <si>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</si>
  <si>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</si>
  <si>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</si>
  <si>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</si>
  <si>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</si>
  <si>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</si>
  <si>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</si>
  <si>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</si>
  <si>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</si>
  <si>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</si>
  <si>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</si>
  <si>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</si>
  <si>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</si>
  <si>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</si>
  <si>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</si>
  <si>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</si>
  <si>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</si>
  <si>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</si>
  <si>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</si>
  <si>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</si>
  <si>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</si>
  <si>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</si>
  <si>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</si>
  <si>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</si>
  <si>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</si>
  <si>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</si>
  <si>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</si>
  <si>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</si>
  <si>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</si>
  <si>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</si>
  <si>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</si>
  <si>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</si>
  <si>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</si>
  <si>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</si>
  <si>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</si>
  <si>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</si>
  <si>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</si>
  <si>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</si>
  <si>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</si>
  <si>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</si>
  <si>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</si>
  <si>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</si>
  <si>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</si>
  <si>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</si>
  <si>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</si>
  <si>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</si>
  <si>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</si>
  <si>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</si>
  <si>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</si>
  <si>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</si>
  <si>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</si>
  <si>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</si>
  <si>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</si>
  <si>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</si>
  <si>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</si>
  <si>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</si>
  <si>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</si>
  <si>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</si>
  <si>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</si>
  <si>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</si>
  <si>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</si>
  <si>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</si>
  <si>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</si>
  <si>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</si>
  <si>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</si>
  <si>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</si>
  <si>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</si>
  <si>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</si>
  <si>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</si>
  <si>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</si>
  <si>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</si>
  <si>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</si>
  <si>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</si>
  <si>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</si>
  <si>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</si>
  <si>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</si>
  <si>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</si>
  <si>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</si>
  <si>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</si>
  <si>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</si>
  <si>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</si>
  <si>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</si>
  <si>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</si>
  <si>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</si>
  <si>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</si>
  <si>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</si>
  <si>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</si>
  <si>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</si>
  <si>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</si>
  <si>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</si>
  <si>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</si>
  <si>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</si>
  <si>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</si>
  <si>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</si>
  <si>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</si>
  <si>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</si>
  <si>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</si>
  <si>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</si>
  <si>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</si>
  <si>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</si>
  <si>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</si>
  <si>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</si>
  <si>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</si>
  <si>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</si>
  <si>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</si>
  <si>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</si>
  <si>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</si>
  <si>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</si>
  <si>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</si>
  <si>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</si>
  <si>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</si>
  <si>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</si>
  <si>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</si>
  <si>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</si>
  <si>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</si>
  <si>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</si>
  <si>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</si>
  <si>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</si>
  <si>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</si>
  <si>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</si>
  <si>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</si>
  <si>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</si>
  <si>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</si>
  <si>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</si>
  <si>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</si>
  <si>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</si>
  <si>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</si>
  <si>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</si>
  <si>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</si>
  <si>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</si>
  <si>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</si>
  <si>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</si>
  <si>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</si>
  <si>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</si>
  <si>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</si>
  <si>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</si>
  <si>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</si>
  <si>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</si>
  <si>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</si>
  <si>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</si>
  <si>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</si>
  <si>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</si>
  <si>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</si>
  <si>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</si>
  <si>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</si>
  <si>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</si>
  <si>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</si>
  <si>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</si>
  <si>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</si>
  <si>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</si>
  <si>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</si>
  <si>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</si>
  <si>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</si>
  <si>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</si>
  <si>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</si>
  <si>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</si>
  <si>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</si>
  <si>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</si>
  <si>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</si>
  <si>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</si>
  <si>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</si>
  <si>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</si>
  <si>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</si>
  <si>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</si>
  <si>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</si>
  <si>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</si>
  <si>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</si>
  <si>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</si>
  <si>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</si>
  <si>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</si>
  <si>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</si>
  <si>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</si>
  <si>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</si>
  <si>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</si>
  <si>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</si>
  <si>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</si>
  <si>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</si>
  <si>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</si>
  <si>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</si>
  <si>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</si>
  <si>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</si>
  <si>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</si>
  <si>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</si>
  <si>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</si>
  <si>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</si>
  <si>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</si>
  <si>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</si>
  <si>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</si>
  <si>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</si>
  <si>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</si>
  <si>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</si>
  <si>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</si>
  <si>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</si>
  <si>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</si>
  <si>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</si>
  <si>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</si>
  <si>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</si>
  <si>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</si>
  <si>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</si>
  <si>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</si>
  <si>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</si>
  <si>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</si>
  <si>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</si>
  <si>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</si>
  <si>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</si>
  <si>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</si>
  <si>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</si>
  <si>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</si>
  <si>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</si>
  <si>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</si>
  <si>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</si>
  <si>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</si>
  <si>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</si>
  <si>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</si>
  <si>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</si>
  <si>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</si>
  <si>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</si>
  <si>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</si>
  <si>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</si>
  <si>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</si>
  <si>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</si>
  <si>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</si>
  <si>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</si>
  <si>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</si>
  <si>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</si>
  <si>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</si>
  <si>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</si>
  <si>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</si>
  <si>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</si>
  <si>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</si>
  <si>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</si>
  <si>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</si>
  <si>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</si>
  <si>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</si>
  <si>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</si>
  <si>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</si>
  <si>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</si>
  <si>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</si>
  <si>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</si>
  <si>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</si>
  <si>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</si>
  <si>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</si>
  <si>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</si>
  <si>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</si>
  <si>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</si>
  <si>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</si>
  <si>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</si>
  <si>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</si>
  <si>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</si>
  <si>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</si>
  <si>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</si>
  <si>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</si>
  <si>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</si>
  <si>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</si>
  <si>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</si>
  <si>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</si>
  <si>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</si>
  <si>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</si>
  <si>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</si>
  <si>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</si>
  <si>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</si>
  <si>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</si>
  <si>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</si>
  <si>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</si>
  <si>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</si>
  <si>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</si>
  <si>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</si>
  <si>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</si>
  <si>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</si>
  <si>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</si>
  <si>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</si>
  <si>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</si>
  <si>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</si>
  <si>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</si>
  <si>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</si>
  <si>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</si>
  <si>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</si>
  <si>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</si>
  <si>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</si>
  <si>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</si>
  <si>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</si>
  <si>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</si>
  <si>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</si>
  <si>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</si>
  <si>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</si>
  <si>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</si>
  <si>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</si>
  <si>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</si>
  <si>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</si>
  <si>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</si>
  <si>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</si>
  <si>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</si>
  <si>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</si>
  <si>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</si>
  <si>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</si>
  <si>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</si>
  <si>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</si>
  <si>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</si>
  <si>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</si>
  <si>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</si>
  <si>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</si>
  <si>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</si>
  <si>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</si>
  <si>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</si>
  <si>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</si>
  <si>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</si>
  <si>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</si>
  <si>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</si>
  <si>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</si>
  <si>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</si>
  <si>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</si>
  <si>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</si>
  <si>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</si>
  <si>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</si>
  <si>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</si>
  <si>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</si>
  <si>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</si>
  <si>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</si>
  <si>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</si>
  <si>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</si>
  <si>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</si>
  <si>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</si>
  <si>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</si>
  <si>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</si>
  <si>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</si>
  <si>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</si>
  <si>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</si>
  <si>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</si>
  <si>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</si>
  <si>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</si>
  <si>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</si>
  <si>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</si>
  <si>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</si>
  <si>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</si>
  <si>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</si>
  <si>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</si>
  <si>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</si>
  <si>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</si>
  <si>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</si>
  <si>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</si>
  <si>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</si>
  <si>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</si>
  <si>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</si>
  <si>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</si>
  <si>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</si>
  <si>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</si>
  <si>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</si>
  <si>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</si>
  <si>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</si>
  <si>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</si>
  <si>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</si>
  <si>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</si>
  <si>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</si>
  <si>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</si>
  <si>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</si>
  <si>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</si>
  <si>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</si>
  <si>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</si>
  <si>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</si>
  <si>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</si>
  <si>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</si>
  <si>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</si>
  <si>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</si>
  <si>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</si>
  <si>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</si>
  <si>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</si>
  <si>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</si>
  <si>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</si>
  <si>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</si>
  <si>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</si>
  <si>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</si>
  <si>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</si>
  <si>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</si>
  <si>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</si>
  <si>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</si>
  <si>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</si>
  <si>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</si>
  <si>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</si>
  <si>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</si>
  <si>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</si>
  <si>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</si>
  <si>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</si>
  <si>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</si>
  <si>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</si>
  <si>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</si>
  <si>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</si>
  <si>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</si>
  <si>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</si>
  <si>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</si>
  <si>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</si>
  <si>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</si>
  <si>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</si>
  <si>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</si>
  <si>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</si>
  <si>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</si>
  <si>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</si>
  <si>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</si>
  <si>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</si>
  <si>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</si>
  <si>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</si>
  <si>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</si>
  <si>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</si>
  <si>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</si>
  <si>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</si>
  <si>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</si>
  <si>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</si>
  <si>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</si>
  <si>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</si>
  <si>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</si>
  <si>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</si>
  <si>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</si>
  <si>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</si>
  <si>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</si>
  <si>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</si>
  <si>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</si>
  <si>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</si>
  <si>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</si>
  <si>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</si>
  <si>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</si>
  <si>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</si>
  <si>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</si>
  <si>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</si>
  <si>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</si>
  <si>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</si>
  <si>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</si>
  <si>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</si>
  <si>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</si>
  <si>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</si>
  <si>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</si>
  <si>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</si>
  <si>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</si>
  <si>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</si>
  <si>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</si>
  <si>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</si>
  <si>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</si>
  <si>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</si>
  <si>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</si>
  <si>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</si>
  <si>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</si>
  <si>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</si>
  <si>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</si>
  <si>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</si>
  <si>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</si>
  <si>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</si>
  <si>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</si>
  <si>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</si>
  <si>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</si>
  <si>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</si>
  <si>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</si>
  <si>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</si>
  <si>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</si>
  <si>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</si>
  <si>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</si>
  <si>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</si>
  <si>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</si>
  <si>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</si>
  <si>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</si>
  <si>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</si>
  <si>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</si>
  <si>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</si>
  <si>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</si>
  <si>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</si>
  <si>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</si>
  <si>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</si>
  <si>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</si>
  <si>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</si>
  <si>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</si>
  <si>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</si>
  <si>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</si>
  <si>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</si>
  <si>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</si>
  <si>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</si>
  <si>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</si>
  <si>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</si>
  <si>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</si>
  <si>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</si>
  <si>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</si>
  <si>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</si>
  <si>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</si>
  <si>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</si>
  <si>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</si>
  <si>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</si>
  <si>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</si>
  <si>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</si>
  <si>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</si>
  <si>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</si>
  <si>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</si>
  <si>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</si>
  <si>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</si>
  <si>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</si>
  <si>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</si>
  <si>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</si>
  <si>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</si>
  <si>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</si>
  <si>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</si>
  <si>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</si>
  <si>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</si>
  <si>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</si>
  <si>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</si>
  <si>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</si>
  <si>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</si>
  <si>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</si>
  <si>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</si>
  <si>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</si>
  <si>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</si>
  <si>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</si>
  <si>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</si>
  <si>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</si>
  <si>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</si>
  <si>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</si>
  <si>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</si>
  <si>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</si>
  <si>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</si>
  <si>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</si>
  <si>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</si>
  <si>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</si>
  <si>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</si>
  <si>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</si>
  <si>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</si>
  <si>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</si>
  <si>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</si>
  <si>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</si>
  <si>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</si>
  <si>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</si>
  <si>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</si>
  <si>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</si>
  <si>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</si>
  <si>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</si>
  <si>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</si>
  <si>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</si>
  <si>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</si>
  <si>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</si>
  <si>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</si>
  <si>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</si>
  <si>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</si>
  <si>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</si>
  <si>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</si>
  <si>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</si>
  <si>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</si>
  <si>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</si>
  <si>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</si>
  <si>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</si>
  <si>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</si>
  <si>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</si>
  <si>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</si>
  <si>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</si>
  <si>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</si>
  <si>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</si>
  <si>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</si>
  <si>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</si>
  <si>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</si>
  <si>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</si>
  <si>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</si>
  <si>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</si>
  <si>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</si>
  <si>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</si>
  <si>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</si>
  <si>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</si>
  <si>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</si>
  <si>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</si>
  <si>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</si>
  <si>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</si>
  <si>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</si>
  <si>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</si>
  <si>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</si>
  <si>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</si>
  <si>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</si>
  <si>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</si>
  <si>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</si>
  <si>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</si>
  <si>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</si>
  <si>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</si>
  <si>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</si>
  <si>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</si>
  <si>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</si>
  <si>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</si>
  <si>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</si>
  <si>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</si>
  <si>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</si>
  <si>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</si>
  <si>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</si>
  <si>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</si>
  <si>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</si>
  <si>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</si>
  <si>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</si>
  <si>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</si>
  <si>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</si>
  <si>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</si>
  <si>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</si>
  <si>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</si>
  <si>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</si>
  <si>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</si>
  <si>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</si>
  <si>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</si>
  <si>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</si>
  <si>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</si>
  <si>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</si>
  <si>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</si>
  <si>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</si>
  <si>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</si>
  <si>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</si>
  <si>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</si>
  <si>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</si>
  <si>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</si>
  <si>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</si>
  <si>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</si>
  <si>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</si>
  <si>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</si>
  <si>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</si>
  <si>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</si>
  <si>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</si>
  <si>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</si>
  <si>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</si>
  <si>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</si>
  <si>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</si>
  <si>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</si>
  <si>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</si>
  <si>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</si>
  <si>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</si>
  <si>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</si>
  <si>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</si>
  <si>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</si>
  <si>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</si>
  <si>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</si>
  <si>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</si>
  <si>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</si>
  <si>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</si>
  <si>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</si>
  <si>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</si>
  <si>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</si>
  <si>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</si>
  <si>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</si>
  <si>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</si>
  <si>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</si>
  <si>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</si>
  <si>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</si>
  <si>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</si>
  <si>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</si>
  <si>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</si>
  <si>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</si>
  <si>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</si>
  <si>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</si>
  <si>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</si>
  <si>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</si>
  <si>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</si>
  <si>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</si>
  <si>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</si>
  <si>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</si>
  <si>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</si>
  <si>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</si>
  <si>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</si>
  <si>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</si>
  <si>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</si>
  <si>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</si>
  <si>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</si>
  <si>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</si>
  <si>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</si>
  <si>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</si>
  <si>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</si>
  <si>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</si>
  <si>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</si>
  <si>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</si>
  <si>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</si>
  <si>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</si>
  <si>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</si>
  <si>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</si>
  <si>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</si>
  <si>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</si>
  <si>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</si>
  <si>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</si>
  <si>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</si>
  <si>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</si>
  <si>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</si>
  <si>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</si>
  <si>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</si>
  <si>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</si>
  <si>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</si>
  <si>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</si>
  <si>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</si>
  <si>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</si>
  <si>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</si>
  <si>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</si>
  <si>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</si>
  <si>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</si>
  <si>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</si>
  <si>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</si>
  <si>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</si>
  <si>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</si>
  <si>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</si>
  <si>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</si>
  <si>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</si>
  <si>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</si>
  <si>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</si>
  <si>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</si>
  <si>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</si>
  <si>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</si>
  <si>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</si>
  <si>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</si>
  <si>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</si>
  <si>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</si>
  <si>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</si>
  <si>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</si>
  <si>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</si>
  <si>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</si>
  <si>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</si>
  <si>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</si>
  <si>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</si>
  <si>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</si>
  <si>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</si>
  <si>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</si>
  <si>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</si>
  <si>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</si>
  <si>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</si>
  <si>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</si>
  <si>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</si>
  <si>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</si>
  <si>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</si>
  <si>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</si>
  <si>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</si>
  <si>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</si>
  <si>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</si>
  <si>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</si>
  <si>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</si>
  <si>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</si>
  <si>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</si>
  <si>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</si>
  <si>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</si>
  <si>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</si>
  <si>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</si>
  <si>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</si>
  <si>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</si>
  <si>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</si>
  <si>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</si>
  <si>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</si>
  <si>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</si>
  <si>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</si>
  <si>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</si>
  <si>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</si>
  <si>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</si>
  <si>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</si>
  <si>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</si>
  <si>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</si>
  <si>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</si>
  <si>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</si>
  <si>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</si>
  <si>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</si>
  <si>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</si>
  <si>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</si>
  <si>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</si>
  <si>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</si>
  <si>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</si>
  <si>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</si>
  <si>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</si>
  <si>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</si>
  <si>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</si>
  <si>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</si>
  <si>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</si>
  <si>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</si>
  <si>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</si>
  <si>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</si>
  <si>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</si>
  <si>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</si>
  <si>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</si>
  <si>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</si>
  <si>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</si>
  <si>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</si>
  <si>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</si>
  <si>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</si>
  <si>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</si>
  <si>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</si>
  <si>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</si>
  <si>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</si>
  <si>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</si>
  <si>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</si>
  <si>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</si>
  <si>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</si>
  <si>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</si>
  <si>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</si>
  <si>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</si>
  <si>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</si>
  <si>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</si>
  <si>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</si>
  <si>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</si>
  <si>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</si>
  <si>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</si>
  <si>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</si>
  <si>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</si>
  <si>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</si>
  <si>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</si>
  <si>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</si>
  <si>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</si>
  <si>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</si>
  <si>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</si>
  <si>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</si>
  <si>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</si>
  <si>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</si>
  <si>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</si>
  <si>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</si>
  <si>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</si>
  <si>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</si>
  <si>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</si>
  <si>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</si>
  <si>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</si>
  <si>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</si>
  <si>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</si>
  <si>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</si>
  <si>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</si>
  <si>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</si>
  <si>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</si>
  <si>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</si>
  <si>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</si>
  <si>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</si>
  <si>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</si>
  <si>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</si>
  <si>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</si>
  <si>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</si>
  <si>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</si>
  <si>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</si>
  <si>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</si>
  <si>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</si>
  <si>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</si>
  <si>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</si>
  <si>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</si>
  <si>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</si>
  <si>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</si>
  <si>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</si>
  <si>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</si>
  <si>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</si>
  <si>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</si>
  <si>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</si>
  <si>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</si>
  <si>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</si>
  <si>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</si>
  <si>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</si>
  <si>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</si>
  <si>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</si>
  <si>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</si>
  <si>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</si>
  <si>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</si>
  <si>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</si>
  <si>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</si>
  <si>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</si>
  <si>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</si>
  <si>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</si>
  <si>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</si>
  <si>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</si>
  <si>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</si>
  <si>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</si>
  <si>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</si>
  <si>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</si>
  <si>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</si>
  <si>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</si>
  <si>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</si>
  <si>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</si>
  <si>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</si>
  <si>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</si>
  <si>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</si>
  <si>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</si>
  <si>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</si>
  <si>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</si>
  <si>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</si>
  <si>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</si>
  <si>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</si>
  <si>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</si>
  <si>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</si>
  <si>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</si>
  <si>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</si>
  <si>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</si>
  <si>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</si>
  <si>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</si>
  <si>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</si>
  <si>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</si>
  <si>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</si>
  <si>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</si>
  <si>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</si>
  <si>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</si>
  <si>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</si>
  <si>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</si>
  <si>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</si>
  <si>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</si>
  <si>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</si>
  <si>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</si>
  <si>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</si>
  <si>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</si>
  <si>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</si>
  <si>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</si>
  <si>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</si>
  <si>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</si>
  <si>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</si>
  <si>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</si>
  <si>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</si>
  <si>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</si>
  <si>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</si>
  <si>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</si>
  <si>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</si>
  <si>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</si>
  <si>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</si>
  <si>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</si>
  <si>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</si>
  <si>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</si>
  <si>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</si>
  <si>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</si>
  <si>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</si>
  <si>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</si>
  <si>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</si>
  <si>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</si>
  <si>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</si>
  <si>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</si>
  <si>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</si>
  <si>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</si>
  <si>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</si>
  <si>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</si>
  <si>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</si>
  <si>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</si>
  <si>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</si>
  <si>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</si>
  <si>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</si>
  <si>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</si>
  <si>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</si>
  <si>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</si>
  <si>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</si>
  <si>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</si>
  <si>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</si>
  <si>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</si>
  <si>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</si>
  <si>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</si>
  <si>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</si>
  <si>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</si>
  <si>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</si>
  <si>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</si>
  <si>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</si>
  <si>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</si>
  <si>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</si>
  <si>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</si>
  <si>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</si>
  <si>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</si>
  <si>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</si>
  <si>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</si>
  <si>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</si>
  <si>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</si>
  <si>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</si>
  <si>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</si>
  <si>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</si>
  <si>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</si>
  <si>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</si>
  <si>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</si>
  <si>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</si>
  <si>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</si>
  <si>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</si>
  <si>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</si>
  <si>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</si>
  <si>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</si>
  <si>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</si>
  <si>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</si>
  <si>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</si>
  <si>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</si>
  <si>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</si>
  <si>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</si>
  <si>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</si>
  <si>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</si>
  <si>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</si>
  <si>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</si>
  <si>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</si>
  <si>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</si>
  <si>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</si>
  <si>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</si>
  <si>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</si>
  <si>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</si>
  <si>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</si>
  <si>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</si>
  <si>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</si>
  <si>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</si>
  <si>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</si>
  <si>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</si>
  <si>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</si>
  <si>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</si>
  <si>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</si>
  <si>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</si>
  <si>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</si>
  <si>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</si>
  <si>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</si>
  <si>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</si>
  <si>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</si>
  <si>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</si>
  <si>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</si>
  <si>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</si>
  <si>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</si>
  <si>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</si>
  <si>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</si>
  <si>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</si>
  <si>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</si>
  <si>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</si>
  <si>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</si>
  <si>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</si>
  <si>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</si>
  <si>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</si>
  <si>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</si>
  <si>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</si>
  <si>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</si>
  <si>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</si>
  <si>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</si>
  <si>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</si>
  <si>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</si>
  <si>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</si>
  <si>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</si>
  <si>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</si>
  <si>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</si>
  <si>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</si>
  <si>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</si>
  <si>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</si>
  <si>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</si>
  <si>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</si>
  <si>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</si>
  <si>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</si>
  <si>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</si>
  <si>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</si>
  <si>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</si>
  <si>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</si>
  <si>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</si>
  <si>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</si>
  <si>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</si>
  <si>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</si>
  <si>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</si>
  <si>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</si>
  <si>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</si>
  <si>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</si>
  <si>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</si>
  <si>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</si>
  <si>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</si>
  <si>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</si>
  <si>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</si>
  <si>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</si>
  <si>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</si>
  <si>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</si>
  <si>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</si>
  <si>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</si>
  <si>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</si>
  <si>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</si>
  <si>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</si>
  <si>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</si>
  <si>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</si>
  <si>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</si>
  <si>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</si>
  <si>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</si>
  <si>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</si>
  <si>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</si>
  <si>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</si>
  <si>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</si>
  <si>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</si>
  <si>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</si>
  <si>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</si>
  <si>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</si>
  <si>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</si>
  <si>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</si>
  <si>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</si>
  <si>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</si>
  <si>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</si>
  <si>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</si>
  <si>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</si>
  <si>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</si>
  <si>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</si>
  <si>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</si>
  <si>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</si>
  <si>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</si>
  <si>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</si>
  <si>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</si>
  <si>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</si>
  <si>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</si>
  <si>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</si>
  <si>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</si>
  <si>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</si>
  <si>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</si>
  <si>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</si>
  <si>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</si>
  <si>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</si>
  <si>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</si>
  <si>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</si>
  <si>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</si>
  <si>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</si>
  <si>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</si>
  <si>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</si>
  <si>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</si>
  <si>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</si>
  <si>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</si>
  <si>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</si>
  <si>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</si>
  <si>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</si>
  <si>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</si>
  <si>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</si>
  <si>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</si>
  <si>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</si>
  <si>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</si>
  <si>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</si>
  <si>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</si>
  <si>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</si>
  <si>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</si>
  <si>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</si>
  <si>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</si>
  <si>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</si>
  <si>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</si>
  <si>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</si>
  <si>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</si>
  <si>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</si>
  <si>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</si>
  <si>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</si>
  <si>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</si>
  <si>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</si>
  <si>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</si>
  <si>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</si>
  <si>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</si>
  <si>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</si>
  <si>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</si>
  <si>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</si>
  <si>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</si>
  <si>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</si>
  <si>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</si>
  <si>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</si>
  <si>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</si>
  <si>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</si>
  <si>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</si>
  <si>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</si>
  <si>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</si>
  <si>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</si>
  <si>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</si>
  <si>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</si>
  <si>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</si>
  <si>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</si>
  <si>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</si>
  <si>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</si>
  <si>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</si>
  <si>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</si>
  <si>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</si>
  <si>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</si>
  <si>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</si>
  <si>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</si>
  <si>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</si>
  <si>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</si>
  <si>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</si>
  <si>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</si>
  <si>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</si>
  <si>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</si>
  <si>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</si>
  <si>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</si>
  <si>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</si>
  <si>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</si>
  <si>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</si>
  <si>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</si>
  <si>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</si>
  <si>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</si>
  <si>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</si>
  <si>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</si>
  <si>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</si>
  <si>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</si>
  <si>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</si>
  <si>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</si>
  <si>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</si>
  <si>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</si>
  <si>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</si>
  <si>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</si>
  <si>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</si>
  <si>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</si>
  <si>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</si>
  <si>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</si>
  <si>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</si>
  <si>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</si>
  <si>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</si>
  <si>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</si>
  <si>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</si>
  <si>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</si>
  <si>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</si>
  <si>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</si>
  <si>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</si>
  <si>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</si>
  <si>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</si>
  <si>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</si>
  <si>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</si>
  <si>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</si>
  <si>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</si>
  <si>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</si>
  <si>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</si>
  <si>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</si>
  <si>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</si>
  <si>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</si>
  <si>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</si>
  <si>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</si>
  <si>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</si>
  <si>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</si>
  <si>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</si>
  <si>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</si>
  <si>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</si>
  <si>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</si>
  <si>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</si>
  <si>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</si>
  <si>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</si>
  <si>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</si>
  <si>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</si>
  <si>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</si>
  <si>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</si>
  <si>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</si>
  <si>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</si>
  <si>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</si>
  <si>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</si>
  <si>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</si>
  <si>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</si>
  <si>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</si>
  <si>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</si>
  <si>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</si>
  <si>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</si>
  <si>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</si>
  <si>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</si>
  <si>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</si>
  <si>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</si>
  <si>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</si>
  <si>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</si>
  <si>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</si>
  <si>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</si>
  <si>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</si>
  <si>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</si>
  <si>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</si>
  <si>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</si>
  <si>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</si>
  <si>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</si>
  <si>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</si>
  <si>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</si>
  <si>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</si>
  <si>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</si>
  <si>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</si>
  <si>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</si>
  <si>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</si>
  <si>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</si>
  <si>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</si>
  <si>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</si>
  <si>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</si>
  <si>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</si>
  <si>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</si>
  <si>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</si>
  <si>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</si>
  <si>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</si>
  <si>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</si>
  <si>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</si>
  <si>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</si>
  <si>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</si>
  <si>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</si>
  <si>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</si>
  <si>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</si>
  <si>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</si>
  <si>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</si>
  <si>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</si>
  <si>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</si>
  <si>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</si>
  <si>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</si>
  <si>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</si>
  <si>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</si>
  <si>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</si>
  <si>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</si>
  <si>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</si>
  <si>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</si>
  <si>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</si>
  <si>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</si>
  <si>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</si>
  <si>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 xml:space="preserve">Gil Carrera, Santiago </t>
  </si>
  <si>
    <t>Abastecido</t>
  </si>
  <si>
    <t>Solucionado</t>
  </si>
  <si>
    <t>DSPENSADOR</t>
  </si>
  <si>
    <t>GAVETA DE DEPOSITO LLENO</t>
  </si>
  <si>
    <t>ERROR DE PRINTER</t>
  </si>
  <si>
    <t>Gaveta de Depósito Llena</t>
  </si>
  <si>
    <t>Gaveta de Rechazo Llena</t>
  </si>
  <si>
    <t>GAVETA VACIAS + GAVETAS FALLANDO</t>
  </si>
  <si>
    <t>2 Gavetas Vacías + 1 Fallando</t>
  </si>
  <si>
    <t>GAVETA DE DEPOSITOS LLENA</t>
  </si>
  <si>
    <t>02 Abril de 2021</t>
  </si>
  <si>
    <t>335840667 </t>
  </si>
  <si>
    <t>335840676</t>
  </si>
  <si>
    <t>335840672</t>
  </si>
  <si>
    <t>335840671</t>
  </si>
  <si>
    <t>335840670</t>
  </si>
  <si>
    <t>335840669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</si>
</sst>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0" fillId="5" borderId="24" xfId="0" applyFont="1" applyFill="1" applyBorder="1" applyAlignment="1">
      <alignment horizontal="center"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30" fillId="4" borderId="67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5"/>
      <tableStyleElement type="headerRow" dxfId="244"/>
      <tableStyleElement type="totalRow" dxfId="243"/>
      <tableStyleElement type="firstColumn" dxfId="242"/>
      <tableStyleElement type="lastColumn" dxfId="241"/>
      <tableStyleElement type="firstRowStripe" dxfId="240"/>
      <tableStyleElement type="firstColumnStripe" dxfId="23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  <row r="823">
          <cell r="A823">
            <v>363</v>
          </cell>
          <cell r="B823" t="str">
            <v>ATM S/M Bravo Villa Mella</v>
          </cell>
          <cell r="C823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3"/>
  <sheetViews>
    <sheetView tabSelected="1" zoomScale="85" zoomScaleNormal="85" workbookViewId="0">
      <pane ySplit="4" topLeftCell="A5" activePane="bottomLeft" state="frozen"/>
      <selection pane="bottomLeft" activeCell="G84" sqref="G84"/>
    </sheetView>
  </sheetViews>
  <sheetFormatPr baseColWidth="10" defaultColWidth="20.5703125" defaultRowHeight="15" x14ac:dyDescent="0.25"/>
  <cols>
    <col min="1" max="1" width="27.140625" style="93" bestFit="1" customWidth="1"/>
    <col min="2" max="2" width="20.140625" style="88" bestFit="1" customWidth="1"/>
    <col min="3" max="3" width="17" style="47" bestFit="1" customWidth="1"/>
    <col min="4" max="4" width="29.28515625" style="93" bestFit="1" customWidth="1"/>
    <col min="5" max="5" width="12.28515625" style="87" bestFit="1" customWidth="1"/>
    <col min="6" max="6" width="11.85546875" style="48" customWidth="1"/>
    <col min="7" max="7" width="54.7109375" style="48" customWidth="1"/>
    <col min="8" max="11" width="6.85546875" style="48" customWidth="1"/>
    <col min="12" max="12" width="51.85546875" style="48" customWidth="1"/>
    <col min="13" max="13" width="20" style="93" customWidth="1"/>
    <col min="14" max="14" width="17.5703125" style="93" customWidth="1"/>
    <col min="15" max="15" width="42.85546875" style="93" customWidth="1"/>
    <col min="16" max="16" width="23.7109375" style="109" customWidth="1"/>
    <col min="17" max="17" width="51.85546875" style="80" bestFit="1" customWidth="1"/>
    <col min="18" max="16384" width="20.5703125" style="45"/>
  </cols>
  <sheetData>
    <row r="1" spans="1:18" ht="18" x14ac:dyDescent="0.25">
      <c r="A1" s="151" t="s">
        <v>2161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</row>
    <row r="2" spans="1:18" ht="18" x14ac:dyDescent="0.25">
      <c r="A2" s="150" t="s">
        <v>2158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8" ht="18.75" thickBot="1" x14ac:dyDescent="0.3">
      <c r="A3" s="152" t="s">
        <v>2532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35" customFormat="1" ht="18" x14ac:dyDescent="0.25">
      <c r="A5" s="112" t="str">
        <f>VLOOKUP(E5,'LISTADO ATM'!$A$2:$C$901,3,0)</f>
        <v>DISTRITO NACIONAL</v>
      </c>
      <c r="B5" s="124">
        <v>335839677</v>
      </c>
      <c r="C5" s="118">
        <v>44286.60056712963</v>
      </c>
      <c r="D5" s="112" t="s">
        <v>2189</v>
      </c>
      <c r="E5" s="126">
        <v>725</v>
      </c>
      <c r="F5" s="128" t="str">
        <f>VLOOKUP(E5,VIP!$A$2:$O12376,2,0)</f>
        <v>DRBR998</v>
      </c>
      <c r="G5" s="128" t="str">
        <f>VLOOKUP(E5,'LISTADO ATM'!$A$2:$B$900,2,0)</f>
        <v xml:space="preserve">ATM El Huacal II  </v>
      </c>
      <c r="H5" s="128" t="str">
        <f>VLOOKUP(E5,VIP!$A$2:$O17297,7,FALSE)</f>
        <v>Si</v>
      </c>
      <c r="I5" s="128" t="str">
        <f>VLOOKUP(E5,VIP!$A$2:$O9262,8,FALSE)</f>
        <v>Si</v>
      </c>
      <c r="J5" s="128" t="str">
        <f>VLOOKUP(E5,VIP!$A$2:$O9212,8,FALSE)</f>
        <v>Si</v>
      </c>
      <c r="K5" s="128" t="str">
        <f>VLOOKUP(E5,VIP!$A$2:$O12786,6,0)</f>
        <v>NO</v>
      </c>
      <c r="L5" s="113" t="s">
        <v>2228</v>
      </c>
      <c r="M5" s="111" t="s">
        <v>2465</v>
      </c>
      <c r="N5" s="123" t="s">
        <v>2472</v>
      </c>
      <c r="O5" s="142" t="s">
        <v>2474</v>
      </c>
      <c r="P5" s="110"/>
      <c r="Q5" s="114" t="s">
        <v>2524</v>
      </c>
    </row>
    <row r="6" spans="1:18" s="135" customFormat="1" ht="18" x14ac:dyDescent="0.25">
      <c r="A6" s="112" t="str">
        <f>VLOOKUP(E6,'LISTADO ATM'!$A$2:$C$901,3,0)</f>
        <v>DISTRITO NACIONAL</v>
      </c>
      <c r="B6" s="124">
        <v>335839682</v>
      </c>
      <c r="C6" s="118">
        <v>44286.601527777777</v>
      </c>
      <c r="D6" s="112" t="s">
        <v>2189</v>
      </c>
      <c r="E6" s="126">
        <v>724</v>
      </c>
      <c r="F6" s="128" t="str">
        <f>VLOOKUP(E6,VIP!$A$2:$O12375,2,0)</f>
        <v>DRBR997</v>
      </c>
      <c r="G6" s="128" t="str">
        <f>VLOOKUP(E6,'LISTADO ATM'!$A$2:$B$900,2,0)</f>
        <v xml:space="preserve">ATM El Huacal I </v>
      </c>
      <c r="H6" s="128" t="str">
        <f>VLOOKUP(E6,VIP!$A$2:$O17296,7,FALSE)</f>
        <v>Si</v>
      </c>
      <c r="I6" s="128" t="str">
        <f>VLOOKUP(E6,VIP!$A$2:$O9261,8,FALSE)</f>
        <v>Si</v>
      </c>
      <c r="J6" s="128" t="str">
        <f>VLOOKUP(E6,VIP!$A$2:$O9211,8,FALSE)</f>
        <v>Si</v>
      </c>
      <c r="K6" s="128" t="str">
        <f>VLOOKUP(E6,VIP!$A$2:$O12785,6,0)</f>
        <v>NO</v>
      </c>
      <c r="L6" s="113" t="s">
        <v>2228</v>
      </c>
      <c r="M6" s="111" t="s">
        <v>2465</v>
      </c>
      <c r="N6" s="123" t="s">
        <v>2472</v>
      </c>
      <c r="O6" s="142" t="s">
        <v>2474</v>
      </c>
      <c r="P6" s="110"/>
      <c r="Q6" s="114" t="s">
        <v>2228</v>
      </c>
    </row>
    <row r="7" spans="1:18" s="135" customFormat="1" ht="18" x14ac:dyDescent="0.25">
      <c r="A7" s="112" t="str">
        <f>VLOOKUP(E7,'LISTADO ATM'!$A$2:$C$901,3,0)</f>
        <v>DISTRITO NACIONAL</v>
      </c>
      <c r="B7" s="124">
        <v>335839977</v>
      </c>
      <c r="C7" s="118">
        <v>44286.741053240738</v>
      </c>
      <c r="D7" s="112" t="s">
        <v>2189</v>
      </c>
      <c r="E7" s="126">
        <v>560</v>
      </c>
      <c r="F7" s="128" t="str">
        <f>VLOOKUP(E7,VIP!$A$2:$O12354,2,0)</f>
        <v>DRBR229</v>
      </c>
      <c r="G7" s="128" t="str">
        <f>VLOOKUP(E7,'LISTADO ATM'!$A$2:$B$900,2,0)</f>
        <v xml:space="preserve">ATM Junta Central Electoral </v>
      </c>
      <c r="H7" s="128" t="str">
        <f>VLOOKUP(E7,VIP!$A$2:$O17275,7,FALSE)</f>
        <v>Si</v>
      </c>
      <c r="I7" s="128" t="str">
        <f>VLOOKUP(E7,VIP!$A$2:$O9240,8,FALSE)</f>
        <v>Si</v>
      </c>
      <c r="J7" s="128" t="str">
        <f>VLOOKUP(E7,VIP!$A$2:$O9190,8,FALSE)</f>
        <v>Si</v>
      </c>
      <c r="K7" s="128" t="str">
        <f>VLOOKUP(E7,VIP!$A$2:$O12764,6,0)</f>
        <v>SI</v>
      </c>
      <c r="L7" s="113" t="s">
        <v>2228</v>
      </c>
      <c r="M7" s="111" t="s">
        <v>2465</v>
      </c>
      <c r="N7" s="123" t="s">
        <v>2472</v>
      </c>
      <c r="O7" s="142" t="s">
        <v>2474</v>
      </c>
      <c r="P7" s="110"/>
      <c r="Q7" s="114" t="s">
        <v>2228</v>
      </c>
    </row>
    <row r="8" spans="1:18" s="135" customFormat="1" ht="18" x14ac:dyDescent="0.25">
      <c r="A8" s="112" t="str">
        <f>VLOOKUP(E8,'LISTADO ATM'!$A$2:$C$901,3,0)</f>
        <v>DISTRITO NACIONAL</v>
      </c>
      <c r="B8" s="124">
        <v>335840085</v>
      </c>
      <c r="C8" s="118">
        <v>44287.019120370373</v>
      </c>
      <c r="D8" s="112" t="s">
        <v>2189</v>
      </c>
      <c r="E8" s="126">
        <v>57</v>
      </c>
      <c r="F8" s="128" t="str">
        <f>VLOOKUP(E8,VIP!$A$2:$O12398,2,0)</f>
        <v>DRBR057</v>
      </c>
      <c r="G8" s="128" t="str">
        <f>VLOOKUP(E8,'LISTADO ATM'!$A$2:$B$900,2,0)</f>
        <v xml:space="preserve">ATM Oficina Malecon Center </v>
      </c>
      <c r="H8" s="128" t="str">
        <f>VLOOKUP(E8,VIP!$A$2:$O17319,7,FALSE)</f>
        <v>Si</v>
      </c>
      <c r="I8" s="128" t="str">
        <f>VLOOKUP(E8,VIP!$A$2:$O9284,8,FALSE)</f>
        <v>Si</v>
      </c>
      <c r="J8" s="128" t="str">
        <f>VLOOKUP(E8,VIP!$A$2:$O9234,8,FALSE)</f>
        <v>Si</v>
      </c>
      <c r="K8" s="128" t="str">
        <f>VLOOKUP(E8,VIP!$A$2:$O12808,6,0)</f>
        <v>NO</v>
      </c>
      <c r="L8" s="113" t="s">
        <v>2228</v>
      </c>
      <c r="M8" s="111" t="s">
        <v>2465</v>
      </c>
      <c r="N8" s="123" t="s">
        <v>2472</v>
      </c>
      <c r="O8" s="142" t="s">
        <v>2474</v>
      </c>
      <c r="P8" s="110"/>
      <c r="Q8" s="114" t="s">
        <v>2228</v>
      </c>
    </row>
    <row r="9" spans="1:18" s="135" customFormat="1" ht="18" x14ac:dyDescent="0.25">
      <c r="A9" s="112" t="str">
        <f>VLOOKUP(E9,'LISTADO ATM'!$A$2:$C$901,3,0)</f>
        <v>DISTRITO NACIONAL</v>
      </c>
      <c r="B9" s="124">
        <v>335840087</v>
      </c>
      <c r="C9" s="118">
        <v>44287.020208333335</v>
      </c>
      <c r="D9" s="112" t="s">
        <v>2189</v>
      </c>
      <c r="E9" s="126">
        <v>232</v>
      </c>
      <c r="F9" s="128" t="str">
        <f>VLOOKUP(E9,VIP!$A$2:$O12396,2,0)</f>
        <v>DRBR232</v>
      </c>
      <c r="G9" s="128" t="str">
        <f>VLOOKUP(E9,'LISTADO ATM'!$A$2:$B$900,2,0)</f>
        <v xml:space="preserve">ATM S/M Nacional Charles de Gaulle </v>
      </c>
      <c r="H9" s="128" t="str">
        <f>VLOOKUP(E9,VIP!$A$2:$O17317,7,FALSE)</f>
        <v>Si</v>
      </c>
      <c r="I9" s="128" t="str">
        <f>VLOOKUP(E9,VIP!$A$2:$O9282,8,FALSE)</f>
        <v>Si</v>
      </c>
      <c r="J9" s="128" t="str">
        <f>VLOOKUP(E9,VIP!$A$2:$O9232,8,FALSE)</f>
        <v>Si</v>
      </c>
      <c r="K9" s="128" t="str">
        <f>VLOOKUP(E9,VIP!$A$2:$O12806,6,0)</f>
        <v>SI</v>
      </c>
      <c r="L9" s="113" t="s">
        <v>2228</v>
      </c>
      <c r="M9" s="111" t="s">
        <v>2465</v>
      </c>
      <c r="N9" s="123" t="s">
        <v>2472</v>
      </c>
      <c r="O9" s="142" t="s">
        <v>2474</v>
      </c>
      <c r="P9" s="110"/>
      <c r="Q9" s="114" t="s">
        <v>2228</v>
      </c>
    </row>
    <row r="10" spans="1:18" s="135" customFormat="1" ht="18" x14ac:dyDescent="0.25">
      <c r="A10" s="112" t="str">
        <f>VLOOKUP(E10,'LISTADO ATM'!$A$2:$C$901,3,0)</f>
        <v>DISTRITO NACIONAL</v>
      </c>
      <c r="B10" s="124">
        <v>335840091</v>
      </c>
      <c r="C10" s="118">
        <v>44287.082256944443</v>
      </c>
      <c r="D10" s="112" t="s">
        <v>2189</v>
      </c>
      <c r="E10" s="126">
        <v>858</v>
      </c>
      <c r="F10" s="128" t="str">
        <f>VLOOKUP(E10,VIP!$A$2:$O12387,2,0)</f>
        <v>DRBR858</v>
      </c>
      <c r="G10" s="128" t="str">
        <f>VLOOKUP(E10,'LISTADO ATM'!$A$2:$B$900,2,0)</f>
        <v xml:space="preserve">ATM Cooperativa Maestros (COOPNAMA) </v>
      </c>
      <c r="H10" s="128" t="str">
        <f>VLOOKUP(E10,VIP!$A$2:$O17308,7,FALSE)</f>
        <v>Si</v>
      </c>
      <c r="I10" s="128" t="str">
        <f>VLOOKUP(E10,VIP!$A$2:$O9273,8,FALSE)</f>
        <v>No</v>
      </c>
      <c r="J10" s="128" t="str">
        <f>VLOOKUP(E10,VIP!$A$2:$O9223,8,FALSE)</f>
        <v>No</v>
      </c>
      <c r="K10" s="128" t="str">
        <f>VLOOKUP(E10,VIP!$A$2:$O12797,6,0)</f>
        <v>NO</v>
      </c>
      <c r="L10" s="113" t="s">
        <v>2228</v>
      </c>
      <c r="M10" s="111" t="s">
        <v>2465</v>
      </c>
      <c r="N10" s="123" t="s">
        <v>2472</v>
      </c>
      <c r="O10" s="142" t="s">
        <v>2474</v>
      </c>
      <c r="P10" s="110"/>
      <c r="Q10" s="114" t="s">
        <v>2228</v>
      </c>
    </row>
    <row r="11" spans="1:18" s="135" customFormat="1" ht="18" x14ac:dyDescent="0.25">
      <c r="A11" s="112" t="str">
        <f>VLOOKUP(E11,'LISTADO ATM'!$A$2:$C$901,3,0)</f>
        <v>DISTRITO NACIONAL</v>
      </c>
      <c r="B11" s="124">
        <v>335840159</v>
      </c>
      <c r="C11" s="118">
        <v>44287.353773148148</v>
      </c>
      <c r="D11" s="112" t="s">
        <v>2189</v>
      </c>
      <c r="E11" s="126">
        <v>473</v>
      </c>
      <c r="F11" s="128" t="str">
        <f>VLOOKUP(E11,VIP!$A$2:$O12388,2,0)</f>
        <v>DRBR473</v>
      </c>
      <c r="G11" s="128" t="str">
        <f>VLOOKUP(E11,'LISTADO ATM'!$A$2:$B$900,2,0)</f>
        <v xml:space="preserve">ATM Oficina Carrefour II </v>
      </c>
      <c r="H11" s="128" t="str">
        <f>VLOOKUP(E11,VIP!$A$2:$O17309,7,FALSE)</f>
        <v>Si</v>
      </c>
      <c r="I11" s="128" t="str">
        <f>VLOOKUP(E11,VIP!$A$2:$O9274,8,FALSE)</f>
        <v>Si</v>
      </c>
      <c r="J11" s="128" t="str">
        <f>VLOOKUP(E11,VIP!$A$2:$O9224,8,FALSE)</f>
        <v>Si</v>
      </c>
      <c r="K11" s="128" t="str">
        <f>VLOOKUP(E11,VIP!$A$2:$O12798,6,0)</f>
        <v>NO</v>
      </c>
      <c r="L11" s="113" t="s">
        <v>2228</v>
      </c>
      <c r="M11" s="111" t="s">
        <v>2465</v>
      </c>
      <c r="N11" s="123" t="s">
        <v>2472</v>
      </c>
      <c r="O11" s="142" t="s">
        <v>2474</v>
      </c>
      <c r="P11" s="110"/>
      <c r="Q11" s="114" t="s">
        <v>2228</v>
      </c>
    </row>
    <row r="12" spans="1:18" s="135" customFormat="1" ht="18" x14ac:dyDescent="0.25">
      <c r="A12" s="112" t="str">
        <f>VLOOKUP(E12,'LISTADO ATM'!$A$2:$C$901,3,0)</f>
        <v>NORTE</v>
      </c>
      <c r="B12" s="124">
        <v>335840168</v>
      </c>
      <c r="C12" s="118">
        <v>44287.355636574073</v>
      </c>
      <c r="D12" s="112" t="s">
        <v>2190</v>
      </c>
      <c r="E12" s="126">
        <v>936</v>
      </c>
      <c r="F12" s="128" t="str">
        <f>VLOOKUP(E12,VIP!$A$2:$O12387,2,0)</f>
        <v>DRBR936</v>
      </c>
      <c r="G12" s="128" t="str">
        <f>VLOOKUP(E12,'LISTADO ATM'!$A$2:$B$900,2,0)</f>
        <v xml:space="preserve">ATM Autobanco Oficina La Vega I </v>
      </c>
      <c r="H12" s="128" t="str">
        <f>VLOOKUP(E12,VIP!$A$2:$O17308,7,FALSE)</f>
        <v>Si</v>
      </c>
      <c r="I12" s="128" t="str">
        <f>VLOOKUP(E12,VIP!$A$2:$O9273,8,FALSE)</f>
        <v>Si</v>
      </c>
      <c r="J12" s="128" t="str">
        <f>VLOOKUP(E12,VIP!$A$2:$O9223,8,FALSE)</f>
        <v>Si</v>
      </c>
      <c r="K12" s="128" t="str">
        <f>VLOOKUP(E12,VIP!$A$2:$O12797,6,0)</f>
        <v>NO</v>
      </c>
      <c r="L12" s="113" t="s">
        <v>2228</v>
      </c>
      <c r="M12" s="111" t="s">
        <v>2465</v>
      </c>
      <c r="N12" s="123" t="s">
        <v>2472</v>
      </c>
      <c r="O12" s="142" t="s">
        <v>2505</v>
      </c>
      <c r="P12" s="110"/>
      <c r="Q12" s="114" t="s">
        <v>2228</v>
      </c>
    </row>
    <row r="13" spans="1:18" s="135" customFormat="1" ht="18" x14ac:dyDescent="0.25">
      <c r="A13" s="112" t="str">
        <f>VLOOKUP(E13,'LISTADO ATM'!$A$2:$C$901,3,0)</f>
        <v>NORTE</v>
      </c>
      <c r="B13" s="124">
        <v>335840355</v>
      </c>
      <c r="C13" s="118">
        <v>44287.437615740739</v>
      </c>
      <c r="D13" s="112" t="s">
        <v>2190</v>
      </c>
      <c r="E13" s="126">
        <v>903</v>
      </c>
      <c r="F13" s="128" t="str">
        <f>VLOOKUP(E13,VIP!$A$2:$O12392,2,0)</f>
        <v>DRBR903</v>
      </c>
      <c r="G13" s="128" t="str">
        <f>VLOOKUP(E13,'LISTADO ATM'!$A$2:$B$900,2,0)</f>
        <v xml:space="preserve">ATM Oficina La Vega Real I </v>
      </c>
      <c r="H13" s="128" t="str">
        <f>VLOOKUP(E13,VIP!$A$2:$O17313,7,FALSE)</f>
        <v>Si</v>
      </c>
      <c r="I13" s="128" t="str">
        <f>VLOOKUP(E13,VIP!$A$2:$O9278,8,FALSE)</f>
        <v>Si</v>
      </c>
      <c r="J13" s="128" t="str">
        <f>VLOOKUP(E13,VIP!$A$2:$O9228,8,FALSE)</f>
        <v>Si</v>
      </c>
      <c r="K13" s="128" t="str">
        <f>VLOOKUP(E13,VIP!$A$2:$O12802,6,0)</f>
        <v>NO</v>
      </c>
      <c r="L13" s="113" t="s">
        <v>2228</v>
      </c>
      <c r="M13" s="111" t="s">
        <v>2465</v>
      </c>
      <c r="N13" s="123" t="s">
        <v>2472</v>
      </c>
      <c r="O13" s="142" t="s">
        <v>2505</v>
      </c>
      <c r="P13" s="110"/>
      <c r="Q13" s="114" t="s">
        <v>2228</v>
      </c>
    </row>
    <row r="14" spans="1:18" s="135" customFormat="1" ht="18" x14ac:dyDescent="0.25">
      <c r="A14" s="112" t="str">
        <f>VLOOKUP(E14,'LISTADO ATM'!$A$2:$C$901,3,0)</f>
        <v>ESTE</v>
      </c>
      <c r="B14" s="124">
        <v>335840590</v>
      </c>
      <c r="C14" s="118">
        <v>44287.592916666668</v>
      </c>
      <c r="D14" s="112" t="s">
        <v>2189</v>
      </c>
      <c r="E14" s="126">
        <v>519</v>
      </c>
      <c r="F14" s="128" t="str">
        <f>VLOOKUP(E14,VIP!$A$2:$O12361,2,0)</f>
        <v>DRBR519</v>
      </c>
      <c r="G14" s="128" t="str">
        <f>VLOOKUP(E14,'LISTADO ATM'!$A$2:$B$900,2,0)</f>
        <v xml:space="preserve">ATM Plaza Estrella (Bávaro) </v>
      </c>
      <c r="H14" s="128" t="str">
        <f>VLOOKUP(E14,VIP!$A$2:$O17282,7,FALSE)</f>
        <v>Si</v>
      </c>
      <c r="I14" s="128" t="str">
        <f>VLOOKUP(E14,VIP!$A$2:$O9247,8,FALSE)</f>
        <v>Si</v>
      </c>
      <c r="J14" s="128" t="str">
        <f>VLOOKUP(E14,VIP!$A$2:$O9197,8,FALSE)</f>
        <v>Si</v>
      </c>
      <c r="K14" s="128" t="str">
        <f>VLOOKUP(E14,VIP!$A$2:$O12771,6,0)</f>
        <v>NO</v>
      </c>
      <c r="L14" s="113" t="s">
        <v>2228</v>
      </c>
      <c r="M14" s="111" t="s">
        <v>2465</v>
      </c>
      <c r="N14" s="123" t="s">
        <v>2472</v>
      </c>
      <c r="O14" s="142" t="s">
        <v>2474</v>
      </c>
      <c r="P14" s="110"/>
      <c r="Q14" s="114" t="s">
        <v>2228</v>
      </c>
    </row>
    <row r="15" spans="1:18" s="135" customFormat="1" ht="18" x14ac:dyDescent="0.25">
      <c r="A15" s="112" t="str">
        <f>VLOOKUP(E15,'LISTADO ATM'!$A$2:$C$901,3,0)</f>
        <v>NORTE</v>
      </c>
      <c r="B15" s="124">
        <v>335840593</v>
      </c>
      <c r="C15" s="118">
        <v>44287.597256944442</v>
      </c>
      <c r="D15" s="112" t="s">
        <v>2190</v>
      </c>
      <c r="E15" s="126">
        <v>538</v>
      </c>
      <c r="F15" s="128" t="str">
        <f>VLOOKUP(E15,VIP!$A$2:$O12359,2,0)</f>
        <v>DRBR538</v>
      </c>
      <c r="G15" s="128" t="str">
        <f>VLOOKUP(E15,'LISTADO ATM'!$A$2:$B$900,2,0)</f>
        <v>ATM  Autoservicio San Fco. Macorís</v>
      </c>
      <c r="H15" s="128" t="str">
        <f>VLOOKUP(E15,VIP!$A$2:$O17280,7,FALSE)</f>
        <v>Si</v>
      </c>
      <c r="I15" s="128" t="str">
        <f>VLOOKUP(E15,VIP!$A$2:$O9245,8,FALSE)</f>
        <v>Si</v>
      </c>
      <c r="J15" s="128" t="str">
        <f>VLOOKUP(E15,VIP!$A$2:$O9195,8,FALSE)</f>
        <v>Si</v>
      </c>
      <c r="K15" s="128" t="str">
        <f>VLOOKUP(E15,VIP!$A$2:$O12769,6,0)</f>
        <v>NO</v>
      </c>
      <c r="L15" s="113" t="s">
        <v>2228</v>
      </c>
      <c r="M15" s="111" t="s">
        <v>2465</v>
      </c>
      <c r="N15" s="123" t="s">
        <v>2472</v>
      </c>
      <c r="O15" s="142" t="s">
        <v>2521</v>
      </c>
      <c r="P15" s="110"/>
      <c r="Q15" s="114" t="s">
        <v>2228</v>
      </c>
    </row>
    <row r="16" spans="1:18" s="135" customFormat="1" ht="18" x14ac:dyDescent="0.25">
      <c r="A16" s="112" t="str">
        <f>VLOOKUP(E16,'LISTADO ATM'!$A$2:$C$901,3,0)</f>
        <v>DISTRITO NACIONAL</v>
      </c>
      <c r="B16" s="124">
        <v>335840594</v>
      </c>
      <c r="C16" s="118">
        <v>44287.597418981481</v>
      </c>
      <c r="D16" s="112" t="s">
        <v>2189</v>
      </c>
      <c r="E16" s="126">
        <v>35</v>
      </c>
      <c r="F16" s="128" t="str">
        <f>VLOOKUP(E16,VIP!$A$2:$O12358,2,0)</f>
        <v>DRBR035</v>
      </c>
      <c r="G16" s="128" t="str">
        <f>VLOOKUP(E16,'LISTADO ATM'!$A$2:$B$900,2,0)</f>
        <v xml:space="preserve">ATM Dirección General de Aduanas I </v>
      </c>
      <c r="H16" s="128" t="str">
        <f>VLOOKUP(E16,VIP!$A$2:$O17279,7,FALSE)</f>
        <v>Si</v>
      </c>
      <c r="I16" s="128" t="str">
        <f>VLOOKUP(E16,VIP!$A$2:$O9244,8,FALSE)</f>
        <v>Si</v>
      </c>
      <c r="J16" s="128" t="str">
        <f>VLOOKUP(E16,VIP!$A$2:$O9194,8,FALSE)</f>
        <v>Si</v>
      </c>
      <c r="K16" s="128" t="str">
        <f>VLOOKUP(E16,VIP!$A$2:$O12768,6,0)</f>
        <v>NO</v>
      </c>
      <c r="L16" s="113" t="s">
        <v>2228</v>
      </c>
      <c r="M16" s="111" t="s">
        <v>2465</v>
      </c>
      <c r="N16" s="123" t="s">
        <v>2472</v>
      </c>
      <c r="O16" s="142" t="s">
        <v>2474</v>
      </c>
      <c r="P16" s="110"/>
      <c r="Q16" s="114" t="s">
        <v>2228</v>
      </c>
    </row>
    <row r="17" spans="1:17" s="135" customFormat="1" ht="18" x14ac:dyDescent="0.25">
      <c r="A17" s="112" t="str">
        <f>VLOOKUP(E17,'LISTADO ATM'!$A$2:$C$901,3,0)</f>
        <v>NORTE</v>
      </c>
      <c r="B17" s="124">
        <v>335840595</v>
      </c>
      <c r="C17" s="118">
        <v>44287.599722222221</v>
      </c>
      <c r="D17" s="112" t="s">
        <v>2190</v>
      </c>
      <c r="E17" s="126">
        <v>405</v>
      </c>
      <c r="F17" s="128" t="str">
        <f>VLOOKUP(E17,VIP!$A$2:$O12357,2,0)</f>
        <v>DRBR405</v>
      </c>
      <c r="G17" s="128" t="str">
        <f>VLOOKUP(E17,'LISTADO ATM'!$A$2:$B$900,2,0)</f>
        <v xml:space="preserve">ATM UNP Loma de Cabrera </v>
      </c>
      <c r="H17" s="128" t="str">
        <f>VLOOKUP(E17,VIP!$A$2:$O17278,7,FALSE)</f>
        <v>Si</v>
      </c>
      <c r="I17" s="128" t="str">
        <f>VLOOKUP(E17,VIP!$A$2:$O9243,8,FALSE)</f>
        <v>Si</v>
      </c>
      <c r="J17" s="128" t="str">
        <f>VLOOKUP(E17,VIP!$A$2:$O9193,8,FALSE)</f>
        <v>Si</v>
      </c>
      <c r="K17" s="128" t="str">
        <f>VLOOKUP(E17,VIP!$A$2:$O12767,6,0)</f>
        <v>NO</v>
      </c>
      <c r="L17" s="113" t="s">
        <v>2228</v>
      </c>
      <c r="M17" s="111" t="s">
        <v>2465</v>
      </c>
      <c r="N17" s="123" t="s">
        <v>2472</v>
      </c>
      <c r="O17" s="142" t="s">
        <v>2521</v>
      </c>
      <c r="P17" s="110"/>
      <c r="Q17" s="114" t="s">
        <v>2228</v>
      </c>
    </row>
    <row r="18" spans="1:17" s="135" customFormat="1" ht="18" x14ac:dyDescent="0.25">
      <c r="A18" s="112" t="str">
        <f>VLOOKUP(E18,'LISTADO ATM'!$A$2:$C$901,3,0)</f>
        <v>DISTRITO NACIONAL</v>
      </c>
      <c r="B18" s="124">
        <v>335840602</v>
      </c>
      <c r="C18" s="118">
        <v>44287.60596064815</v>
      </c>
      <c r="D18" s="112" t="s">
        <v>2189</v>
      </c>
      <c r="E18" s="126">
        <v>498</v>
      </c>
      <c r="F18" s="128" t="str">
        <f>VLOOKUP(E18,VIP!$A$2:$O12352,2,0)</f>
        <v>DRBR498</v>
      </c>
      <c r="G18" s="128" t="str">
        <f>VLOOKUP(E18,'LISTADO ATM'!$A$2:$B$900,2,0)</f>
        <v xml:space="preserve">ATM Estación Sunix 27 de Febrero </v>
      </c>
      <c r="H18" s="128" t="str">
        <f>VLOOKUP(E18,VIP!$A$2:$O17273,7,FALSE)</f>
        <v>Si</v>
      </c>
      <c r="I18" s="128" t="str">
        <f>VLOOKUP(E18,VIP!$A$2:$O9238,8,FALSE)</f>
        <v>Si</v>
      </c>
      <c r="J18" s="128" t="str">
        <f>VLOOKUP(E18,VIP!$A$2:$O9188,8,FALSE)</f>
        <v>Si</v>
      </c>
      <c r="K18" s="128" t="str">
        <f>VLOOKUP(E18,VIP!$A$2:$O12762,6,0)</f>
        <v>NO</v>
      </c>
      <c r="L18" s="113" t="s">
        <v>2228</v>
      </c>
      <c r="M18" s="111" t="s">
        <v>2465</v>
      </c>
      <c r="N18" s="123" t="s">
        <v>2472</v>
      </c>
      <c r="O18" s="142" t="s">
        <v>2474</v>
      </c>
      <c r="P18" s="110"/>
      <c r="Q18" s="114" t="s">
        <v>2228</v>
      </c>
    </row>
    <row r="19" spans="1:17" s="135" customFormat="1" ht="18" x14ac:dyDescent="0.25">
      <c r="A19" s="112" t="str">
        <f>VLOOKUP(E19,'LISTADO ATM'!$A$2:$C$901,3,0)</f>
        <v>SUR</v>
      </c>
      <c r="B19" s="124">
        <v>335840610</v>
      </c>
      <c r="C19" s="118">
        <v>44287.644004629627</v>
      </c>
      <c r="D19" s="112" t="s">
        <v>2189</v>
      </c>
      <c r="E19" s="126">
        <v>470</v>
      </c>
      <c r="F19" s="128" t="str">
        <f>VLOOKUP(E19,VIP!$A$2:$O12359,2,0)</f>
        <v>DRBR470</v>
      </c>
      <c r="G19" s="128" t="str">
        <f>VLOOKUP(E19,'LISTADO ATM'!$A$2:$B$900,2,0)</f>
        <v xml:space="preserve">ATM Hospital Taiwán (Azua) </v>
      </c>
      <c r="H19" s="128" t="str">
        <f>VLOOKUP(E19,VIP!$A$2:$O17280,7,FALSE)</f>
        <v>Si</v>
      </c>
      <c r="I19" s="128" t="str">
        <f>VLOOKUP(E19,VIP!$A$2:$O9245,8,FALSE)</f>
        <v>Si</v>
      </c>
      <c r="J19" s="128" t="str">
        <f>VLOOKUP(E19,VIP!$A$2:$O9195,8,FALSE)</f>
        <v>Si</v>
      </c>
      <c r="K19" s="128" t="str">
        <f>VLOOKUP(E19,VIP!$A$2:$O12769,6,0)</f>
        <v>NO</v>
      </c>
      <c r="L19" s="113" t="s">
        <v>2228</v>
      </c>
      <c r="M19" s="111" t="s">
        <v>2465</v>
      </c>
      <c r="N19" s="123" t="s">
        <v>2472</v>
      </c>
      <c r="O19" s="142" t="s">
        <v>2474</v>
      </c>
      <c r="P19" s="110"/>
      <c r="Q19" s="114" t="s">
        <v>2228</v>
      </c>
    </row>
    <row r="20" spans="1:17" s="135" customFormat="1" ht="18" x14ac:dyDescent="0.25">
      <c r="A20" s="112" t="str">
        <f>VLOOKUP(E20,'LISTADO ATM'!$A$2:$C$901,3,0)</f>
        <v>ESTE</v>
      </c>
      <c r="B20" s="124">
        <v>335840643</v>
      </c>
      <c r="C20" s="118">
        <v>44287.722233796296</v>
      </c>
      <c r="D20" s="112" t="s">
        <v>2189</v>
      </c>
      <c r="E20" s="126">
        <v>385</v>
      </c>
      <c r="F20" s="128" t="str">
        <f>VLOOKUP(E20,VIP!$A$2:$O12356,2,0)</f>
        <v>DRBR385</v>
      </c>
      <c r="G20" s="128" t="str">
        <f>VLOOKUP(E20,'LISTADO ATM'!$A$2:$B$900,2,0)</f>
        <v xml:space="preserve">ATM Plaza Verón I </v>
      </c>
      <c r="H20" s="128" t="str">
        <f>VLOOKUP(E20,VIP!$A$2:$O17277,7,FALSE)</f>
        <v>Si</v>
      </c>
      <c r="I20" s="128" t="str">
        <f>VLOOKUP(E20,VIP!$A$2:$O9242,8,FALSE)</f>
        <v>Si</v>
      </c>
      <c r="J20" s="128" t="str">
        <f>VLOOKUP(E20,VIP!$A$2:$O9192,8,FALSE)</f>
        <v>Si</v>
      </c>
      <c r="K20" s="128" t="str">
        <f>VLOOKUP(E20,VIP!$A$2:$O12766,6,0)</f>
        <v>NO</v>
      </c>
      <c r="L20" s="113" t="s">
        <v>2228</v>
      </c>
      <c r="M20" s="111" t="s">
        <v>2465</v>
      </c>
      <c r="N20" s="123" t="s">
        <v>2472</v>
      </c>
      <c r="O20" s="142" t="s">
        <v>2474</v>
      </c>
      <c r="P20" s="110"/>
      <c r="Q20" s="114" t="s">
        <v>2228</v>
      </c>
    </row>
    <row r="21" spans="1:17" s="135" customFormat="1" ht="18" x14ac:dyDescent="0.25">
      <c r="A21" s="112" t="str">
        <f>VLOOKUP(E21,'LISTADO ATM'!$A$2:$C$901,3,0)</f>
        <v>ESTE</v>
      </c>
      <c r="B21" s="124">
        <v>335840644</v>
      </c>
      <c r="C21" s="118">
        <v>44287.723587962966</v>
      </c>
      <c r="D21" s="112" t="s">
        <v>2189</v>
      </c>
      <c r="E21" s="126">
        <v>386</v>
      </c>
      <c r="F21" s="128" t="str">
        <f>VLOOKUP(E21,VIP!$A$2:$O12355,2,0)</f>
        <v>DRBR386</v>
      </c>
      <c r="G21" s="128" t="str">
        <f>VLOOKUP(E21,'LISTADO ATM'!$A$2:$B$900,2,0)</f>
        <v xml:space="preserve">ATM Plaza Verón II </v>
      </c>
      <c r="H21" s="128" t="str">
        <f>VLOOKUP(E21,VIP!$A$2:$O17276,7,FALSE)</f>
        <v>Si</v>
      </c>
      <c r="I21" s="128" t="str">
        <f>VLOOKUP(E21,VIP!$A$2:$O9241,8,FALSE)</f>
        <v>Si</v>
      </c>
      <c r="J21" s="128" t="str">
        <f>VLOOKUP(E21,VIP!$A$2:$O9191,8,FALSE)</f>
        <v>Si</v>
      </c>
      <c r="K21" s="128" t="str">
        <f>VLOOKUP(E21,VIP!$A$2:$O12765,6,0)</f>
        <v>NO</v>
      </c>
      <c r="L21" s="113" t="s">
        <v>2228</v>
      </c>
      <c r="M21" s="111" t="s">
        <v>2465</v>
      </c>
      <c r="N21" s="123" t="s">
        <v>2472</v>
      </c>
      <c r="O21" s="142" t="s">
        <v>2474</v>
      </c>
      <c r="P21" s="110"/>
      <c r="Q21" s="114" t="s">
        <v>2228</v>
      </c>
    </row>
    <row r="22" spans="1:17" s="135" customFormat="1" ht="18" x14ac:dyDescent="0.25">
      <c r="A22" s="112" t="str">
        <f>VLOOKUP(E22,'LISTADO ATM'!$A$2:$C$901,3,0)</f>
        <v>DISTRITO NACIONAL</v>
      </c>
      <c r="B22" s="124">
        <v>335840647</v>
      </c>
      <c r="C22" s="118">
        <v>44287.812476851854</v>
      </c>
      <c r="D22" s="112" t="s">
        <v>2189</v>
      </c>
      <c r="E22" s="126">
        <v>686</v>
      </c>
      <c r="F22" s="128" t="str">
        <f>VLOOKUP(E22,VIP!$A$2:$O12362,2,0)</f>
        <v>DRBR686</v>
      </c>
      <c r="G22" s="128" t="str">
        <f>VLOOKUP(E22,'LISTADO ATM'!$A$2:$B$900,2,0)</f>
        <v>ATM Autoservicio Oficina Máximo Gómez</v>
      </c>
      <c r="H22" s="128" t="str">
        <f>VLOOKUP(E22,VIP!$A$2:$O17283,7,FALSE)</f>
        <v>Si</v>
      </c>
      <c r="I22" s="128" t="str">
        <f>VLOOKUP(E22,VIP!$A$2:$O9248,8,FALSE)</f>
        <v>Si</v>
      </c>
      <c r="J22" s="128" t="str">
        <f>VLOOKUP(E22,VIP!$A$2:$O9198,8,FALSE)</f>
        <v>Si</v>
      </c>
      <c r="K22" s="128" t="str">
        <f>VLOOKUP(E22,VIP!$A$2:$O12772,6,0)</f>
        <v>NO</v>
      </c>
      <c r="L22" s="113" t="s">
        <v>2228</v>
      </c>
      <c r="M22" s="111" t="s">
        <v>2465</v>
      </c>
      <c r="N22" s="123" t="s">
        <v>2472</v>
      </c>
      <c r="O22" s="142" t="s">
        <v>2474</v>
      </c>
      <c r="P22" s="110"/>
      <c r="Q22" s="114" t="s">
        <v>2228</v>
      </c>
    </row>
    <row r="23" spans="1:17" s="135" customFormat="1" ht="18" x14ac:dyDescent="0.25">
      <c r="A23" s="112" t="str">
        <f>VLOOKUP(E23,'LISTADO ATM'!$A$2:$C$901,3,0)</f>
        <v>SUR</v>
      </c>
      <c r="B23" s="124">
        <v>335840648</v>
      </c>
      <c r="C23" s="118">
        <v>44287.813796296294</v>
      </c>
      <c r="D23" s="112" t="s">
        <v>2189</v>
      </c>
      <c r="E23" s="126">
        <v>751</v>
      </c>
      <c r="F23" s="128" t="str">
        <f>VLOOKUP(E23,VIP!$A$2:$O12361,2,0)</f>
        <v>DRBR751</v>
      </c>
      <c r="G23" s="128" t="str">
        <f>VLOOKUP(E23,'LISTADO ATM'!$A$2:$B$900,2,0)</f>
        <v>ATM Eco Petroleo Camilo</v>
      </c>
      <c r="H23" s="128" t="str">
        <f>VLOOKUP(E23,VIP!$A$2:$O17282,7,FALSE)</f>
        <v>N/A</v>
      </c>
      <c r="I23" s="128" t="str">
        <f>VLOOKUP(E23,VIP!$A$2:$O9247,8,FALSE)</f>
        <v>N/A</v>
      </c>
      <c r="J23" s="128" t="str">
        <f>VLOOKUP(E23,VIP!$A$2:$O9197,8,FALSE)</f>
        <v>N/A</v>
      </c>
      <c r="K23" s="128" t="str">
        <f>VLOOKUP(E23,VIP!$A$2:$O12771,6,0)</f>
        <v>N/A</v>
      </c>
      <c r="L23" s="113" t="s">
        <v>2228</v>
      </c>
      <c r="M23" s="111" t="s">
        <v>2465</v>
      </c>
      <c r="N23" s="123" t="s">
        <v>2472</v>
      </c>
      <c r="O23" s="142" t="s">
        <v>2474</v>
      </c>
      <c r="P23" s="110"/>
      <c r="Q23" s="114" t="s">
        <v>2228</v>
      </c>
    </row>
    <row r="24" spans="1:17" s="135" customFormat="1" ht="18" x14ac:dyDescent="0.25">
      <c r="A24" s="112" t="str">
        <f>VLOOKUP(E24,'LISTADO ATM'!$A$2:$C$901,3,0)</f>
        <v>DISTRITO NACIONAL</v>
      </c>
      <c r="B24" s="124">
        <v>335840652</v>
      </c>
      <c r="C24" s="118">
        <v>44287.833101851851</v>
      </c>
      <c r="D24" s="112" t="s">
        <v>2189</v>
      </c>
      <c r="E24" s="126">
        <v>917</v>
      </c>
      <c r="F24" s="128" t="str">
        <f>VLOOKUP(E24,VIP!$A$2:$O12357,2,0)</f>
        <v>DRBR01B</v>
      </c>
      <c r="G24" s="128" t="str">
        <f>VLOOKUP(E24,'LISTADO ATM'!$A$2:$B$900,2,0)</f>
        <v xml:space="preserve">ATM Oficina Los Mina </v>
      </c>
      <c r="H24" s="128" t="str">
        <f>VLOOKUP(E24,VIP!$A$2:$O17278,7,FALSE)</f>
        <v>Si</v>
      </c>
      <c r="I24" s="128" t="str">
        <f>VLOOKUP(E24,VIP!$A$2:$O9243,8,FALSE)</f>
        <v>Si</v>
      </c>
      <c r="J24" s="128" t="str">
        <f>VLOOKUP(E24,VIP!$A$2:$O9193,8,FALSE)</f>
        <v>Si</v>
      </c>
      <c r="K24" s="128" t="str">
        <f>VLOOKUP(E24,VIP!$A$2:$O12767,6,0)</f>
        <v>NO</v>
      </c>
      <c r="L24" s="113" t="s">
        <v>2228</v>
      </c>
      <c r="M24" s="111" t="s">
        <v>2465</v>
      </c>
      <c r="N24" s="123" t="s">
        <v>2472</v>
      </c>
      <c r="O24" s="142" t="s">
        <v>2474</v>
      </c>
      <c r="P24" s="110"/>
      <c r="Q24" s="114" t="s">
        <v>2228</v>
      </c>
    </row>
    <row r="25" spans="1:17" s="135" customFormat="1" ht="18" x14ac:dyDescent="0.25">
      <c r="A25" s="112" t="str">
        <f>VLOOKUP(E25,'LISTADO ATM'!$A$2:$C$901,3,0)</f>
        <v>DISTRITO NACIONAL</v>
      </c>
      <c r="B25" s="124">
        <v>335840654</v>
      </c>
      <c r="C25" s="118">
        <v>44287.843657407408</v>
      </c>
      <c r="D25" s="112" t="s">
        <v>2189</v>
      </c>
      <c r="E25" s="126">
        <v>589</v>
      </c>
      <c r="F25" s="128" t="str">
        <f>VLOOKUP(E25,VIP!$A$2:$O12361,2,0)</f>
        <v>DRBR23E</v>
      </c>
      <c r="G25" s="128" t="str">
        <f>VLOOKUP(E25,'LISTADO ATM'!$A$2:$B$900,2,0)</f>
        <v xml:space="preserve">ATM S/M Bravo San Vicente de Paul </v>
      </c>
      <c r="H25" s="128" t="str">
        <f>VLOOKUP(E25,VIP!$A$2:$O17282,7,FALSE)</f>
        <v>Si</v>
      </c>
      <c r="I25" s="128" t="str">
        <f>VLOOKUP(E25,VIP!$A$2:$O9247,8,FALSE)</f>
        <v>No</v>
      </c>
      <c r="J25" s="128" t="str">
        <f>VLOOKUP(E25,VIP!$A$2:$O9197,8,FALSE)</f>
        <v>No</v>
      </c>
      <c r="K25" s="128" t="str">
        <f>VLOOKUP(E25,VIP!$A$2:$O12771,6,0)</f>
        <v>NO</v>
      </c>
      <c r="L25" s="113" t="s">
        <v>2228</v>
      </c>
      <c r="M25" s="111" t="s">
        <v>2465</v>
      </c>
      <c r="N25" s="123" t="s">
        <v>2472</v>
      </c>
      <c r="O25" s="142" t="s">
        <v>2474</v>
      </c>
      <c r="P25" s="110"/>
      <c r="Q25" s="114" t="s">
        <v>2228</v>
      </c>
    </row>
    <row r="26" spans="1:17" s="135" customFormat="1" ht="18" x14ac:dyDescent="0.25">
      <c r="A26" s="112" t="str">
        <f>VLOOKUP(E26,'LISTADO ATM'!$A$2:$C$901,3,0)</f>
        <v>SUR</v>
      </c>
      <c r="B26" s="124">
        <v>335840655</v>
      </c>
      <c r="C26" s="118">
        <v>44287.844849537039</v>
      </c>
      <c r="D26" s="112" t="s">
        <v>2189</v>
      </c>
      <c r="E26" s="126">
        <v>5</v>
      </c>
      <c r="F26" s="128" t="str">
        <f>VLOOKUP(E26,VIP!$A$2:$O12360,2,0)</f>
        <v>DRBR005</v>
      </c>
      <c r="G26" s="128" t="str">
        <f>VLOOKUP(E26,'LISTADO ATM'!$A$2:$B$900,2,0)</f>
        <v>ATM Oficina Autoservicio Villa Ofelia (San Juan)</v>
      </c>
      <c r="H26" s="128" t="str">
        <f>VLOOKUP(E26,VIP!$A$2:$O17281,7,FALSE)</f>
        <v>Si</v>
      </c>
      <c r="I26" s="128" t="str">
        <f>VLOOKUP(E26,VIP!$A$2:$O9246,8,FALSE)</f>
        <v>Si</v>
      </c>
      <c r="J26" s="128" t="str">
        <f>VLOOKUP(E26,VIP!$A$2:$O9196,8,FALSE)</f>
        <v>Si</v>
      </c>
      <c r="K26" s="128" t="str">
        <f>VLOOKUP(E26,VIP!$A$2:$O12770,6,0)</f>
        <v>NO</v>
      </c>
      <c r="L26" s="113" t="s">
        <v>2228</v>
      </c>
      <c r="M26" s="111" t="s">
        <v>2465</v>
      </c>
      <c r="N26" s="123" t="s">
        <v>2472</v>
      </c>
      <c r="O26" s="142" t="s">
        <v>2474</v>
      </c>
      <c r="P26" s="110"/>
      <c r="Q26" s="114" t="s">
        <v>2228</v>
      </c>
    </row>
    <row r="27" spans="1:17" s="135" customFormat="1" ht="18" x14ac:dyDescent="0.25">
      <c r="A27" s="112" t="str">
        <f>VLOOKUP(E27,'LISTADO ATM'!$A$2:$C$901,3,0)</f>
        <v>DISTRITO NACIONAL</v>
      </c>
      <c r="B27" s="124" t="s">
        <v>2533</v>
      </c>
      <c r="C27" s="118">
        <v>44288.254166666666</v>
      </c>
      <c r="D27" s="112" t="s">
        <v>2189</v>
      </c>
      <c r="E27" s="126">
        <v>585</v>
      </c>
      <c r="F27" s="128" t="str">
        <f>VLOOKUP(E27,VIP!$A$2:$O12360,2,0)</f>
        <v>DRBR083</v>
      </c>
      <c r="G27" s="128" t="str">
        <f>VLOOKUP(E27,'LISTADO ATM'!$A$2:$B$900,2,0)</f>
        <v xml:space="preserve">ATM Oficina Haina Oriental </v>
      </c>
      <c r="H27" s="128" t="str">
        <f>VLOOKUP(E27,VIP!$A$2:$O17281,7,FALSE)</f>
        <v>Si</v>
      </c>
      <c r="I27" s="128" t="str">
        <f>VLOOKUP(E27,VIP!$A$2:$O9246,8,FALSE)</f>
        <v>Si</v>
      </c>
      <c r="J27" s="128" t="str">
        <f>VLOOKUP(E27,VIP!$A$2:$O9196,8,FALSE)</f>
        <v>Si</v>
      </c>
      <c r="K27" s="128" t="str">
        <f>VLOOKUP(E27,VIP!$A$2:$O12770,6,0)</f>
        <v>NO</v>
      </c>
      <c r="L27" s="113" t="s">
        <v>2228</v>
      </c>
      <c r="M27" s="111" t="s">
        <v>2465</v>
      </c>
      <c r="N27" s="123" t="s">
        <v>2472</v>
      </c>
      <c r="O27" s="142" t="s">
        <v>2474</v>
      </c>
      <c r="P27" s="110"/>
      <c r="Q27" s="114" t="s">
        <v>2228</v>
      </c>
    </row>
    <row r="28" spans="1:17" s="135" customFormat="1" ht="18" x14ac:dyDescent="0.25">
      <c r="A28" s="112" t="str">
        <f>VLOOKUP(E28,'LISTADO ATM'!$A$2:$C$901,3,0)</f>
        <v>NORTE</v>
      </c>
      <c r="B28" s="124" t="s">
        <v>2537</v>
      </c>
      <c r="C28" s="118">
        <v>44288.320694444446</v>
      </c>
      <c r="D28" s="112" t="s">
        <v>2190</v>
      </c>
      <c r="E28" s="126">
        <v>261</v>
      </c>
      <c r="F28" s="128" t="str">
        <f>VLOOKUP(E28,VIP!$A$2:$O12364,2,0)</f>
        <v>DRBR261</v>
      </c>
      <c r="G28" s="128" t="str">
        <f>VLOOKUP(E28,'LISTADO ATM'!$A$2:$B$900,2,0)</f>
        <v xml:space="preserve">ATM UNP Aeropuerto Cibao (Santiago) </v>
      </c>
      <c r="H28" s="128" t="str">
        <f>VLOOKUP(E28,VIP!$A$2:$O17285,7,FALSE)</f>
        <v>Si</v>
      </c>
      <c r="I28" s="128" t="str">
        <f>VLOOKUP(E28,VIP!$A$2:$O9250,8,FALSE)</f>
        <v>Si</v>
      </c>
      <c r="J28" s="128" t="str">
        <f>VLOOKUP(E28,VIP!$A$2:$O9200,8,FALSE)</f>
        <v>Si</v>
      </c>
      <c r="K28" s="128" t="str">
        <f>VLOOKUP(E28,VIP!$A$2:$O12774,6,0)</f>
        <v>NO</v>
      </c>
      <c r="L28" s="113" t="s">
        <v>2228</v>
      </c>
      <c r="M28" s="111" t="s">
        <v>2465</v>
      </c>
      <c r="N28" s="123" t="s">
        <v>2472</v>
      </c>
      <c r="O28" s="142" t="s">
        <v>2505</v>
      </c>
      <c r="P28" s="110"/>
      <c r="Q28" s="114" t="s">
        <v>2228</v>
      </c>
    </row>
    <row r="29" spans="1:17" s="135" customFormat="1" ht="18" x14ac:dyDescent="0.25">
      <c r="A29" s="112" t="str">
        <f>VLOOKUP(E29,'LISTADO ATM'!$A$2:$C$901,3,0)</f>
        <v>NORTE</v>
      </c>
      <c r="B29" s="124" t="s">
        <v>2538</v>
      </c>
      <c r="C29" s="118">
        <v>44288.31459490741</v>
      </c>
      <c r="D29" s="112" t="s">
        <v>2190</v>
      </c>
      <c r="E29" s="126">
        <v>11</v>
      </c>
      <c r="F29" s="128" t="str">
        <f>VLOOKUP(E29,VIP!$A$2:$O12365,2,0)</f>
        <v>DRBR011</v>
      </c>
      <c r="G29" s="128" t="str">
        <f>VLOOKUP(E29,'LISTADO ATM'!$A$2:$B$900,2,0)</f>
        <v>ATM Hotel Viva Las Terrenas</v>
      </c>
      <c r="H29" s="128" t="str">
        <f>VLOOKUP(E29,VIP!$A$2:$O17286,7,FALSE)</f>
        <v>Si</v>
      </c>
      <c r="I29" s="128" t="str">
        <f>VLOOKUP(E29,VIP!$A$2:$O9251,8,FALSE)</f>
        <v>Si</v>
      </c>
      <c r="J29" s="128" t="str">
        <f>VLOOKUP(E29,VIP!$A$2:$O9201,8,FALSE)</f>
        <v>Si</v>
      </c>
      <c r="K29" s="128" t="str">
        <f>VLOOKUP(E29,VIP!$A$2:$O12775,6,0)</f>
        <v>NO</v>
      </c>
      <c r="L29" s="113" t="s">
        <v>2228</v>
      </c>
      <c r="M29" s="111" t="s">
        <v>2465</v>
      </c>
      <c r="N29" s="123" t="s">
        <v>2472</v>
      </c>
      <c r="O29" s="142" t="s">
        <v>2505</v>
      </c>
      <c r="P29" s="110"/>
      <c r="Q29" s="114" t="s">
        <v>2228</v>
      </c>
    </row>
    <row r="30" spans="1:17" s="135" customFormat="1" ht="18" x14ac:dyDescent="0.25">
      <c r="A30" s="112" t="str">
        <f>VLOOKUP(E30,'LISTADO ATM'!$A$2:$C$901,3,0)</f>
        <v>DISTRITO NACIONAL</v>
      </c>
      <c r="B30" s="124">
        <v>335840575</v>
      </c>
      <c r="C30" s="118">
        <v>44287.574189814812</v>
      </c>
      <c r="D30" s="112" t="s">
        <v>2189</v>
      </c>
      <c r="E30" s="126">
        <v>169</v>
      </c>
      <c r="F30" s="128" t="str">
        <f>VLOOKUP(E30,VIP!$A$2:$O12365,2,0)</f>
        <v>DRBR169</v>
      </c>
      <c r="G30" s="128" t="str">
        <f>VLOOKUP(E30,'LISTADO ATM'!$A$2:$B$900,2,0)</f>
        <v xml:space="preserve">ATM Oficina Caonabo </v>
      </c>
      <c r="H30" s="128" t="str">
        <f>VLOOKUP(E30,VIP!$A$2:$O17286,7,FALSE)</f>
        <v>Si</v>
      </c>
      <c r="I30" s="128" t="str">
        <f>VLOOKUP(E30,VIP!$A$2:$O9251,8,FALSE)</f>
        <v>Si</v>
      </c>
      <c r="J30" s="128" t="str">
        <f>VLOOKUP(E30,VIP!$A$2:$O9201,8,FALSE)</f>
        <v>Si</v>
      </c>
      <c r="K30" s="128" t="str">
        <f>VLOOKUP(E30,VIP!$A$2:$O12775,6,0)</f>
        <v>NO</v>
      </c>
      <c r="L30" s="113" t="s">
        <v>2526</v>
      </c>
      <c r="M30" s="111" t="s">
        <v>2465</v>
      </c>
      <c r="N30" s="123" t="s">
        <v>2472</v>
      </c>
      <c r="O30" s="142" t="s">
        <v>2474</v>
      </c>
      <c r="P30" s="110"/>
      <c r="Q30" s="114" t="s">
        <v>2526</v>
      </c>
    </row>
    <row r="31" spans="1:17" s="135" customFormat="1" ht="18" x14ac:dyDescent="0.25">
      <c r="A31" s="112" t="str">
        <f>VLOOKUP(E31,'LISTADO ATM'!$A$2:$C$901,3,0)</f>
        <v>DISTRITO NACIONAL</v>
      </c>
      <c r="B31" s="124">
        <v>335840527</v>
      </c>
      <c r="C31" s="118">
        <v>44287.525370370371</v>
      </c>
      <c r="D31" s="112" t="s">
        <v>2189</v>
      </c>
      <c r="E31" s="126">
        <v>149</v>
      </c>
      <c r="F31" s="128" t="str">
        <f>VLOOKUP(E31,VIP!$A$2:$O12354,2,0)</f>
        <v>DRBR149</v>
      </c>
      <c r="G31" s="128" t="str">
        <f>VLOOKUP(E31,'LISTADO ATM'!$A$2:$B$900,2,0)</f>
        <v>ATM Estación Metro Concepción</v>
      </c>
      <c r="H31" s="128" t="str">
        <f>VLOOKUP(E31,VIP!$A$2:$O17275,7,FALSE)</f>
        <v>N/A</v>
      </c>
      <c r="I31" s="128" t="str">
        <f>VLOOKUP(E31,VIP!$A$2:$O9240,8,FALSE)</f>
        <v>N/A</v>
      </c>
      <c r="J31" s="128" t="str">
        <f>VLOOKUP(E31,VIP!$A$2:$O9190,8,FALSE)</f>
        <v>N/A</v>
      </c>
      <c r="K31" s="128" t="str">
        <f>VLOOKUP(E31,VIP!$A$2:$O12764,6,0)</f>
        <v>N/A</v>
      </c>
      <c r="L31" s="113" t="s">
        <v>2254</v>
      </c>
      <c r="M31" s="111" t="s">
        <v>2465</v>
      </c>
      <c r="N31" s="123" t="s">
        <v>2493</v>
      </c>
      <c r="O31" s="142" t="s">
        <v>2474</v>
      </c>
      <c r="P31" s="110"/>
      <c r="Q31" s="114" t="s">
        <v>2254</v>
      </c>
    </row>
    <row r="32" spans="1:17" s="135" customFormat="1" ht="18" x14ac:dyDescent="0.25">
      <c r="A32" s="112" t="str">
        <f>VLOOKUP(E32,'LISTADO ATM'!$A$2:$C$901,3,0)</f>
        <v>DISTRITO NACIONAL</v>
      </c>
      <c r="B32" s="124">
        <v>335840613</v>
      </c>
      <c r="C32" s="118">
        <v>44287.64916666667</v>
      </c>
      <c r="D32" s="112" t="s">
        <v>2189</v>
      </c>
      <c r="E32" s="126">
        <v>744</v>
      </c>
      <c r="F32" s="128" t="str">
        <f>VLOOKUP(E32,VIP!$A$2:$O12357,2,0)</f>
        <v>DRBR289</v>
      </c>
      <c r="G32" s="128" t="str">
        <f>VLOOKUP(E32,'LISTADO ATM'!$A$2:$B$900,2,0)</f>
        <v xml:space="preserve">ATM Multicentro La Sirena Venezuela </v>
      </c>
      <c r="H32" s="128" t="str">
        <f>VLOOKUP(E32,VIP!$A$2:$O17278,7,FALSE)</f>
        <v>Si</v>
      </c>
      <c r="I32" s="128" t="str">
        <f>VLOOKUP(E32,VIP!$A$2:$O9243,8,FALSE)</f>
        <v>Si</v>
      </c>
      <c r="J32" s="128" t="str">
        <f>VLOOKUP(E32,VIP!$A$2:$O9193,8,FALSE)</f>
        <v>Si</v>
      </c>
      <c r="K32" s="128" t="str">
        <f>VLOOKUP(E32,VIP!$A$2:$O12767,6,0)</f>
        <v>SI</v>
      </c>
      <c r="L32" s="113" t="s">
        <v>2254</v>
      </c>
      <c r="M32" s="111" t="s">
        <v>2465</v>
      </c>
      <c r="N32" s="123" t="s">
        <v>2472</v>
      </c>
      <c r="O32" s="142" t="s">
        <v>2474</v>
      </c>
      <c r="P32" s="110"/>
      <c r="Q32" s="114" t="s">
        <v>2254</v>
      </c>
    </row>
    <row r="33" spans="1:17" s="135" customFormat="1" ht="18" x14ac:dyDescent="0.25">
      <c r="A33" s="112" t="str">
        <f>VLOOKUP(E33,'LISTADO ATM'!$A$2:$C$901,3,0)</f>
        <v>ESTE</v>
      </c>
      <c r="B33" s="124">
        <v>335840650</v>
      </c>
      <c r="C33" s="118">
        <v>44287.820370370369</v>
      </c>
      <c r="D33" s="112" t="s">
        <v>2189</v>
      </c>
      <c r="E33" s="126">
        <v>159</v>
      </c>
      <c r="F33" s="128" t="str">
        <f>VLOOKUP(E33,VIP!$A$2:$O12359,2,0)</f>
        <v>DRBR159</v>
      </c>
      <c r="G33" s="128" t="str">
        <f>VLOOKUP(E33,'LISTADO ATM'!$A$2:$B$900,2,0)</f>
        <v xml:space="preserve">ATM Hotel Dreams Bayahibe I </v>
      </c>
      <c r="H33" s="128" t="str">
        <f>VLOOKUP(E33,VIP!$A$2:$O17280,7,FALSE)</f>
        <v>Si</v>
      </c>
      <c r="I33" s="128" t="str">
        <f>VLOOKUP(E33,VIP!$A$2:$O9245,8,FALSE)</f>
        <v>Si</v>
      </c>
      <c r="J33" s="128" t="str">
        <f>VLOOKUP(E33,VIP!$A$2:$O9195,8,FALSE)</f>
        <v>Si</v>
      </c>
      <c r="K33" s="128" t="str">
        <f>VLOOKUP(E33,VIP!$A$2:$O12769,6,0)</f>
        <v>NO</v>
      </c>
      <c r="L33" s="113" t="s">
        <v>2254</v>
      </c>
      <c r="M33" s="111" t="s">
        <v>2465</v>
      </c>
      <c r="N33" s="123" t="s">
        <v>2472</v>
      </c>
      <c r="O33" s="142" t="s">
        <v>2474</v>
      </c>
      <c r="P33" s="110"/>
      <c r="Q33" s="114" t="s">
        <v>2254</v>
      </c>
    </row>
    <row r="34" spans="1:17" s="135" customFormat="1" ht="18" x14ac:dyDescent="0.25">
      <c r="A34" s="112" t="str">
        <f>VLOOKUP(E34,'LISTADO ATM'!$A$2:$C$901,3,0)</f>
        <v>DISTRITO NACIONAL</v>
      </c>
      <c r="B34" s="124">
        <v>335840661</v>
      </c>
      <c r="C34" s="118">
        <v>44287.909722222219</v>
      </c>
      <c r="D34" s="112" t="s">
        <v>2189</v>
      </c>
      <c r="E34" s="126">
        <v>622</v>
      </c>
      <c r="F34" s="128" t="str">
        <f>VLOOKUP(E34,VIP!$A$2:$O12357,2,0)</f>
        <v>DRBR622</v>
      </c>
      <c r="G34" s="128" t="str">
        <f>VLOOKUP(E34,'LISTADO ATM'!$A$2:$B$900,2,0)</f>
        <v xml:space="preserve">ATM Ayuntamiento D.N. </v>
      </c>
      <c r="H34" s="128" t="str">
        <f>VLOOKUP(E34,VIP!$A$2:$O17278,7,FALSE)</f>
        <v>Si</v>
      </c>
      <c r="I34" s="128" t="str">
        <f>VLOOKUP(E34,VIP!$A$2:$O9243,8,FALSE)</f>
        <v>Si</v>
      </c>
      <c r="J34" s="128" t="str">
        <f>VLOOKUP(E34,VIP!$A$2:$O9193,8,FALSE)</f>
        <v>Si</v>
      </c>
      <c r="K34" s="128" t="str">
        <f>VLOOKUP(E34,VIP!$A$2:$O12767,6,0)</f>
        <v>NO</v>
      </c>
      <c r="L34" s="113" t="s">
        <v>2254</v>
      </c>
      <c r="M34" s="111" t="s">
        <v>2465</v>
      </c>
      <c r="N34" s="123" t="s">
        <v>2472</v>
      </c>
      <c r="O34" s="142" t="s">
        <v>2474</v>
      </c>
      <c r="P34" s="110"/>
      <c r="Q34" s="114" t="s">
        <v>2254</v>
      </c>
    </row>
    <row r="35" spans="1:17" s="135" customFormat="1" ht="18" x14ac:dyDescent="0.25">
      <c r="A35" s="112" t="str">
        <f>VLOOKUP(E35,'LISTADO ATM'!$A$2:$C$901,3,0)</f>
        <v>DISTRITO NACIONAL</v>
      </c>
      <c r="B35" s="124">
        <v>335840013</v>
      </c>
      <c r="C35" s="118">
        <v>44286.778611111113</v>
      </c>
      <c r="D35" s="112" t="s">
        <v>2468</v>
      </c>
      <c r="E35" s="126">
        <v>165</v>
      </c>
      <c r="F35" s="128" t="str">
        <f>VLOOKUP(E35,VIP!$A$2:$O12370,2,0)</f>
        <v>DRBR165</v>
      </c>
      <c r="G35" s="128" t="str">
        <f>VLOOKUP(E35,'LISTADO ATM'!$A$2:$B$900,2,0)</f>
        <v>ATM Autoservicio Megacentro</v>
      </c>
      <c r="H35" s="128" t="str">
        <f>VLOOKUP(E35,VIP!$A$2:$O17291,7,FALSE)</f>
        <v>Si</v>
      </c>
      <c r="I35" s="128" t="str">
        <f>VLOOKUP(E35,VIP!$A$2:$O9256,8,FALSE)</f>
        <v>Si</v>
      </c>
      <c r="J35" s="128" t="str">
        <f>VLOOKUP(E35,VIP!$A$2:$O9206,8,FALSE)</f>
        <v>Si</v>
      </c>
      <c r="K35" s="128" t="str">
        <f>VLOOKUP(E35,VIP!$A$2:$O12780,6,0)</f>
        <v>SI</v>
      </c>
      <c r="L35" s="113" t="s">
        <v>2520</v>
      </c>
      <c r="M35" s="111" t="s">
        <v>2465</v>
      </c>
      <c r="N35" s="123" t="s">
        <v>2472</v>
      </c>
      <c r="O35" s="142" t="s">
        <v>2473</v>
      </c>
      <c r="P35" s="110"/>
      <c r="Q35" s="114" t="s">
        <v>2520</v>
      </c>
    </row>
    <row r="36" spans="1:17" s="135" customFormat="1" ht="18" x14ac:dyDescent="0.25">
      <c r="A36" s="112" t="str">
        <f>VLOOKUP(E36,'LISTADO ATM'!$A$2:$C$901,3,0)</f>
        <v>DISTRITO NACIONAL</v>
      </c>
      <c r="B36" s="124">
        <v>335840016</v>
      </c>
      <c r="C36" s="118">
        <v>44286.782824074071</v>
      </c>
      <c r="D36" s="112" t="s">
        <v>2468</v>
      </c>
      <c r="E36" s="126">
        <v>87</v>
      </c>
      <c r="F36" s="128" t="str">
        <f>VLOOKUP(E36,VIP!$A$2:$O12371,2,0)</f>
        <v>DRBR087</v>
      </c>
      <c r="G36" s="128" t="str">
        <f>VLOOKUP(E36,'LISTADO ATM'!$A$2:$B$900,2,0)</f>
        <v xml:space="preserve">ATM Autoservicio Sarasota </v>
      </c>
      <c r="H36" s="128" t="str">
        <f>VLOOKUP(E36,VIP!$A$2:$O17292,7,FALSE)</f>
        <v>Si</v>
      </c>
      <c r="I36" s="128" t="str">
        <f>VLOOKUP(E36,VIP!$A$2:$O9257,8,FALSE)</f>
        <v>Si</v>
      </c>
      <c r="J36" s="128" t="str">
        <f>VLOOKUP(E36,VIP!$A$2:$O9207,8,FALSE)</f>
        <v>Si</v>
      </c>
      <c r="K36" s="128" t="str">
        <f>VLOOKUP(E36,VIP!$A$2:$O12781,6,0)</f>
        <v>NO</v>
      </c>
      <c r="L36" s="113" t="s">
        <v>2520</v>
      </c>
      <c r="M36" s="111" t="s">
        <v>2465</v>
      </c>
      <c r="N36" s="123" t="s">
        <v>2472</v>
      </c>
      <c r="O36" s="142" t="s">
        <v>2473</v>
      </c>
      <c r="P36" s="110"/>
      <c r="Q36" s="114" t="s">
        <v>2525</v>
      </c>
    </row>
    <row r="37" spans="1:17" s="135" customFormat="1" ht="18" x14ac:dyDescent="0.25">
      <c r="A37" s="112" t="str">
        <f>VLOOKUP(E37,'LISTADO ATM'!$A$2:$C$901,3,0)</f>
        <v>DISTRITO NACIONAL</v>
      </c>
      <c r="B37" s="124">
        <v>335840067</v>
      </c>
      <c r="C37" s="118">
        <v>44286.992048611108</v>
      </c>
      <c r="D37" s="112" t="s">
        <v>2468</v>
      </c>
      <c r="E37" s="126">
        <v>980</v>
      </c>
      <c r="F37" s="128" t="str">
        <f>VLOOKUP(E37,VIP!$A$2:$O12393,2,0)</f>
        <v>DRBR980</v>
      </c>
      <c r="G37" s="128" t="str">
        <f>VLOOKUP(E37,'LISTADO ATM'!$A$2:$B$900,2,0)</f>
        <v xml:space="preserve">ATM Oficina Bella Vista Mall II </v>
      </c>
      <c r="H37" s="128" t="str">
        <f>VLOOKUP(E37,VIP!$A$2:$O17314,7,FALSE)</f>
        <v>Si</v>
      </c>
      <c r="I37" s="128" t="str">
        <f>VLOOKUP(E37,VIP!$A$2:$O9279,8,FALSE)</f>
        <v>Si</v>
      </c>
      <c r="J37" s="128" t="str">
        <f>VLOOKUP(E37,VIP!$A$2:$O9229,8,FALSE)</f>
        <v>Si</v>
      </c>
      <c r="K37" s="128" t="str">
        <f>VLOOKUP(E37,VIP!$A$2:$O12803,6,0)</f>
        <v>NO</v>
      </c>
      <c r="L37" s="113" t="s">
        <v>2520</v>
      </c>
      <c r="M37" s="111" t="s">
        <v>2465</v>
      </c>
      <c r="N37" s="123" t="s">
        <v>2472</v>
      </c>
      <c r="O37" s="142" t="s">
        <v>2473</v>
      </c>
      <c r="P37" s="110"/>
      <c r="Q37" s="114" t="s">
        <v>2520</v>
      </c>
    </row>
    <row r="38" spans="1:17" s="135" customFormat="1" ht="18" x14ac:dyDescent="0.25">
      <c r="A38" s="112" t="str">
        <f>VLOOKUP(E38,'LISTADO ATM'!$A$2:$C$901,3,0)</f>
        <v>NORTE</v>
      </c>
      <c r="B38" s="124">
        <v>335840580</v>
      </c>
      <c r="C38" s="118">
        <v>44287.578958333332</v>
      </c>
      <c r="D38" s="112" t="s">
        <v>2494</v>
      </c>
      <c r="E38" s="126">
        <v>3</v>
      </c>
      <c r="F38" s="128" t="str">
        <f>VLOOKUP(E38,VIP!$A$2:$O12364,2,0)</f>
        <v>DRBR003</v>
      </c>
      <c r="G38" s="128" t="str">
        <f>VLOOKUP(E38,'LISTADO ATM'!$A$2:$B$900,2,0)</f>
        <v>ATM Autoservicio La Vega Real</v>
      </c>
      <c r="H38" s="128" t="str">
        <f>VLOOKUP(E38,VIP!$A$2:$O17285,7,FALSE)</f>
        <v>Si</v>
      </c>
      <c r="I38" s="128" t="str">
        <f>VLOOKUP(E38,VIP!$A$2:$O9250,8,FALSE)</f>
        <v>Si</v>
      </c>
      <c r="J38" s="128" t="str">
        <f>VLOOKUP(E38,VIP!$A$2:$O9200,8,FALSE)</f>
        <v>Si</v>
      </c>
      <c r="K38" s="128" t="str">
        <f>VLOOKUP(E38,VIP!$A$2:$O12774,6,0)</f>
        <v>NO</v>
      </c>
      <c r="L38" s="113" t="s">
        <v>2520</v>
      </c>
      <c r="M38" s="111" t="s">
        <v>2465</v>
      </c>
      <c r="N38" s="123" t="s">
        <v>2472</v>
      </c>
      <c r="O38" s="142" t="s">
        <v>2495</v>
      </c>
      <c r="P38" s="110"/>
      <c r="Q38" s="114" t="s">
        <v>2520</v>
      </c>
    </row>
    <row r="39" spans="1:17" s="135" customFormat="1" ht="18" x14ac:dyDescent="0.25">
      <c r="A39" s="112" t="str">
        <f>VLOOKUP(E39,'LISTADO ATM'!$A$2:$C$901,3,0)</f>
        <v>DISTRITO NACIONAL</v>
      </c>
      <c r="B39" s="124">
        <v>335840604</v>
      </c>
      <c r="C39" s="118">
        <v>44287.610300925924</v>
      </c>
      <c r="D39" s="112" t="s">
        <v>2468</v>
      </c>
      <c r="E39" s="126">
        <v>54</v>
      </c>
      <c r="F39" s="128" t="str">
        <f>VLOOKUP(E39,VIP!$A$2:$O12351,2,0)</f>
        <v>DRBR054</v>
      </c>
      <c r="G39" s="128" t="str">
        <f>VLOOKUP(E39,'LISTADO ATM'!$A$2:$B$900,2,0)</f>
        <v xml:space="preserve">ATM Autoservicio Galería 360 </v>
      </c>
      <c r="H39" s="128" t="str">
        <f>VLOOKUP(E39,VIP!$A$2:$O17272,7,FALSE)</f>
        <v>Si</v>
      </c>
      <c r="I39" s="128" t="str">
        <f>VLOOKUP(E39,VIP!$A$2:$O9237,8,FALSE)</f>
        <v>Si</v>
      </c>
      <c r="J39" s="128" t="str">
        <f>VLOOKUP(E39,VIP!$A$2:$O9187,8,FALSE)</f>
        <v>Si</v>
      </c>
      <c r="K39" s="128" t="str">
        <f>VLOOKUP(E39,VIP!$A$2:$O12761,6,0)</f>
        <v>NO</v>
      </c>
      <c r="L39" s="113" t="s">
        <v>2520</v>
      </c>
      <c r="M39" s="111" t="s">
        <v>2465</v>
      </c>
      <c r="N39" s="123" t="s">
        <v>2472</v>
      </c>
      <c r="O39" s="142" t="s">
        <v>2473</v>
      </c>
      <c r="P39" s="110"/>
      <c r="Q39" s="114" t="s">
        <v>2520</v>
      </c>
    </row>
    <row r="40" spans="1:17" s="135" customFormat="1" ht="18" x14ac:dyDescent="0.25">
      <c r="A40" s="112" t="str">
        <f>VLOOKUP(E40,'LISTADO ATM'!$A$2:$C$901,3,0)</f>
        <v>DISTRITO NACIONAL</v>
      </c>
      <c r="B40" s="124">
        <v>335840605</v>
      </c>
      <c r="C40" s="118">
        <v>44287.617962962962</v>
      </c>
      <c r="D40" s="112" t="s">
        <v>2468</v>
      </c>
      <c r="E40" s="126">
        <v>836</v>
      </c>
      <c r="F40" s="128" t="str">
        <f>VLOOKUP(E40,VIP!$A$2:$O12361,2,0)</f>
        <v>DRBR836</v>
      </c>
      <c r="G40" s="128" t="str">
        <f>VLOOKUP(E40,'LISTADO ATM'!$A$2:$B$900,2,0)</f>
        <v xml:space="preserve">ATM UNP Plaza Luperón </v>
      </c>
      <c r="H40" s="128" t="str">
        <f>VLOOKUP(E40,VIP!$A$2:$O17282,7,FALSE)</f>
        <v>Si</v>
      </c>
      <c r="I40" s="128" t="str">
        <f>VLOOKUP(E40,VIP!$A$2:$O9247,8,FALSE)</f>
        <v>Si</v>
      </c>
      <c r="J40" s="128" t="str">
        <f>VLOOKUP(E40,VIP!$A$2:$O9197,8,FALSE)</f>
        <v>Si</v>
      </c>
      <c r="K40" s="128" t="str">
        <f>VLOOKUP(E40,VIP!$A$2:$O12771,6,0)</f>
        <v>NO</v>
      </c>
      <c r="L40" s="113" t="s">
        <v>2520</v>
      </c>
      <c r="M40" s="111" t="s">
        <v>2465</v>
      </c>
      <c r="N40" s="123" t="s">
        <v>2472</v>
      </c>
      <c r="O40" s="142" t="s">
        <v>2473</v>
      </c>
      <c r="P40" s="110"/>
      <c r="Q40" s="114" t="s">
        <v>2520</v>
      </c>
    </row>
    <row r="41" spans="1:17" s="135" customFormat="1" ht="18" x14ac:dyDescent="0.25">
      <c r="A41" s="112" t="str">
        <f>VLOOKUP(E41,'LISTADO ATM'!$A$2:$C$901,3,0)</f>
        <v>NORTE</v>
      </c>
      <c r="B41" s="124" t="s">
        <v>2534</v>
      </c>
      <c r="C41" s="118">
        <v>44288.349803240744</v>
      </c>
      <c r="D41" s="112" t="s">
        <v>2519</v>
      </c>
      <c r="E41" s="126">
        <v>956</v>
      </c>
      <c r="F41" s="128" t="str">
        <f>VLOOKUP(E41,VIP!$A$2:$O12361,2,0)</f>
        <v>DRBR956</v>
      </c>
      <c r="G41" s="128" t="str">
        <f>VLOOKUP(E41,'LISTADO ATM'!$A$2:$B$900,2,0)</f>
        <v xml:space="preserve">ATM Autoservicio El Jaya (SFM) </v>
      </c>
      <c r="H41" s="128" t="str">
        <f>VLOOKUP(E41,VIP!$A$2:$O17282,7,FALSE)</f>
        <v>Si</v>
      </c>
      <c r="I41" s="128" t="str">
        <f>VLOOKUP(E41,VIP!$A$2:$O9247,8,FALSE)</f>
        <v>Si</v>
      </c>
      <c r="J41" s="128" t="str">
        <f>VLOOKUP(E41,VIP!$A$2:$O9197,8,FALSE)</f>
        <v>Si</v>
      </c>
      <c r="K41" s="128" t="str">
        <f>VLOOKUP(E41,VIP!$A$2:$O12771,6,0)</f>
        <v>NO</v>
      </c>
      <c r="L41" s="113" t="s">
        <v>2520</v>
      </c>
      <c r="M41" s="111" t="s">
        <v>2465</v>
      </c>
      <c r="N41" s="123" t="s">
        <v>2472</v>
      </c>
      <c r="O41" s="142" t="s">
        <v>2518</v>
      </c>
      <c r="P41" s="110"/>
      <c r="Q41" s="114" t="s">
        <v>2520</v>
      </c>
    </row>
    <row r="42" spans="1:17" s="135" customFormat="1" ht="18" x14ac:dyDescent="0.25">
      <c r="A42" s="112" t="str">
        <f>VLOOKUP(E42,'LISTADO ATM'!$A$2:$C$901,3,0)</f>
        <v>NORTE</v>
      </c>
      <c r="B42" s="124">
        <v>335840657</v>
      </c>
      <c r="C42" s="118">
        <v>44287.865925925929</v>
      </c>
      <c r="D42" s="112" t="s">
        <v>2519</v>
      </c>
      <c r="E42" s="126">
        <v>599</v>
      </c>
      <c r="F42" s="128" t="str">
        <f>VLOOKUP(E42,VIP!$A$2:$O12358,2,0)</f>
        <v>DRBR258</v>
      </c>
      <c r="G42" s="128" t="str">
        <f>VLOOKUP(E42,'LISTADO ATM'!$A$2:$B$900,2,0)</f>
        <v xml:space="preserve">ATM Oficina Plaza Internacional (Santiago) </v>
      </c>
      <c r="H42" s="128" t="str">
        <f>VLOOKUP(E42,VIP!$A$2:$O17279,7,FALSE)</f>
        <v>Si</v>
      </c>
      <c r="I42" s="128" t="str">
        <f>VLOOKUP(E42,VIP!$A$2:$O9244,8,FALSE)</f>
        <v>Si</v>
      </c>
      <c r="J42" s="128" t="str">
        <f>VLOOKUP(E42,VIP!$A$2:$O9194,8,FALSE)</f>
        <v>Si</v>
      </c>
      <c r="K42" s="128" t="str">
        <f>VLOOKUP(E42,VIP!$A$2:$O12768,6,0)</f>
        <v>NO</v>
      </c>
      <c r="L42" s="113" t="s">
        <v>2531</v>
      </c>
      <c r="M42" s="111" t="s">
        <v>2465</v>
      </c>
      <c r="N42" s="123" t="s">
        <v>2472</v>
      </c>
      <c r="O42" s="142" t="s">
        <v>2518</v>
      </c>
      <c r="P42" s="110"/>
      <c r="Q42" s="114" t="s">
        <v>2531</v>
      </c>
    </row>
    <row r="43" spans="1:17" ht="18" x14ac:dyDescent="0.25">
      <c r="A43" s="112" t="str">
        <f>VLOOKUP(E43,'LISTADO ATM'!$A$2:$C$901,3,0)</f>
        <v>DISTRITO NACIONAL</v>
      </c>
      <c r="B43" s="124">
        <v>335840658</v>
      </c>
      <c r="C43" s="118">
        <v>44287.867569444446</v>
      </c>
      <c r="D43" s="112" t="s">
        <v>2494</v>
      </c>
      <c r="E43" s="126">
        <v>946</v>
      </c>
      <c r="F43" s="128" t="str">
        <f>VLOOKUP(E43,VIP!$A$2:$O12357,2,0)</f>
        <v>DRBR24R</v>
      </c>
      <c r="G43" s="128" t="str">
        <f>VLOOKUP(E43,'LISTADO ATM'!$A$2:$B$900,2,0)</f>
        <v xml:space="preserve">ATM Oficina Núñez de Cáceres I </v>
      </c>
      <c r="H43" s="128" t="str">
        <f>VLOOKUP(E43,VIP!$A$2:$O17278,7,FALSE)</f>
        <v>Si</v>
      </c>
      <c r="I43" s="128" t="str">
        <f>VLOOKUP(E43,VIP!$A$2:$O9243,8,FALSE)</f>
        <v>Si</v>
      </c>
      <c r="J43" s="128" t="str">
        <f>VLOOKUP(E43,VIP!$A$2:$O9193,8,FALSE)</f>
        <v>Si</v>
      </c>
      <c r="K43" s="128" t="str">
        <f>VLOOKUP(E43,VIP!$A$2:$O12767,6,0)</f>
        <v>NO</v>
      </c>
      <c r="L43" s="113" t="s">
        <v>2531</v>
      </c>
      <c r="M43" s="111" t="s">
        <v>2465</v>
      </c>
      <c r="N43" s="123" t="s">
        <v>2472</v>
      </c>
      <c r="O43" s="144" t="s">
        <v>2495</v>
      </c>
      <c r="P43" s="110"/>
      <c r="Q43" s="114" t="s">
        <v>2531</v>
      </c>
    </row>
    <row r="44" spans="1:17" ht="18" x14ac:dyDescent="0.25">
      <c r="A44" s="112" t="str">
        <f>VLOOKUP(E44,'LISTADO ATM'!$A$2:$C$901,3,0)</f>
        <v>SUR</v>
      </c>
      <c r="B44" s="124">
        <v>335840642</v>
      </c>
      <c r="C44" s="118">
        <v>44287.720196759263</v>
      </c>
      <c r="D44" s="112" t="s">
        <v>2494</v>
      </c>
      <c r="E44" s="126">
        <v>101</v>
      </c>
      <c r="F44" s="128" t="str">
        <f>VLOOKUP(E44,VIP!$A$2:$O12357,2,0)</f>
        <v>DRBR101</v>
      </c>
      <c r="G44" s="128" t="str">
        <f>VLOOKUP(E44,'LISTADO ATM'!$A$2:$B$900,2,0)</f>
        <v xml:space="preserve">ATM Oficina San Juan de la Maguana I </v>
      </c>
      <c r="H44" s="128" t="str">
        <f>VLOOKUP(E44,VIP!$A$2:$O17278,7,FALSE)</f>
        <v>Si</v>
      </c>
      <c r="I44" s="128" t="str">
        <f>VLOOKUP(E44,VIP!$A$2:$O9243,8,FALSE)</f>
        <v>Si</v>
      </c>
      <c r="J44" s="128" t="str">
        <f>VLOOKUP(E44,VIP!$A$2:$O9193,8,FALSE)</f>
        <v>Si</v>
      </c>
      <c r="K44" s="128" t="str">
        <f>VLOOKUP(E44,VIP!$A$2:$O12767,6,0)</f>
        <v>SI</v>
      </c>
      <c r="L44" s="113" t="s">
        <v>2497</v>
      </c>
      <c r="M44" s="111" t="s">
        <v>2465</v>
      </c>
      <c r="N44" s="123" t="s">
        <v>2472</v>
      </c>
      <c r="O44" s="144" t="s">
        <v>2495</v>
      </c>
      <c r="P44" s="110"/>
      <c r="Q44" s="114" t="s">
        <v>2497</v>
      </c>
    </row>
    <row r="45" spans="1:17" ht="18" x14ac:dyDescent="0.25">
      <c r="A45" s="112" t="str">
        <f>VLOOKUP(E45,'LISTADO ATM'!$A$2:$C$901,3,0)</f>
        <v>NORTE</v>
      </c>
      <c r="B45" s="124">
        <v>335839991</v>
      </c>
      <c r="C45" s="118">
        <v>44286.750856481478</v>
      </c>
      <c r="D45" s="112" t="s">
        <v>2519</v>
      </c>
      <c r="E45" s="126">
        <v>987</v>
      </c>
      <c r="F45" s="128" t="str">
        <f>VLOOKUP(E45,VIP!$A$2:$O12361,2,0)</f>
        <v>DRBR987</v>
      </c>
      <c r="G45" s="128" t="str">
        <f>VLOOKUP(E45,'LISTADO ATM'!$A$2:$B$900,2,0)</f>
        <v xml:space="preserve">ATM S/M Jumbo (Moca) </v>
      </c>
      <c r="H45" s="128" t="str">
        <f>VLOOKUP(E45,VIP!$A$2:$O17282,7,FALSE)</f>
        <v>Si</v>
      </c>
      <c r="I45" s="128" t="str">
        <f>VLOOKUP(E45,VIP!$A$2:$O9247,8,FALSE)</f>
        <v>Si</v>
      </c>
      <c r="J45" s="128" t="str">
        <f>VLOOKUP(E45,VIP!$A$2:$O9197,8,FALSE)</f>
        <v>Si</v>
      </c>
      <c r="K45" s="128" t="str">
        <f>VLOOKUP(E45,VIP!$A$2:$O12771,6,0)</f>
        <v>NO</v>
      </c>
      <c r="L45" s="113" t="s">
        <v>2459</v>
      </c>
      <c r="M45" s="111" t="s">
        <v>2465</v>
      </c>
      <c r="N45" s="123" t="s">
        <v>2472</v>
      </c>
      <c r="O45" s="144" t="s">
        <v>2518</v>
      </c>
      <c r="P45" s="110"/>
      <c r="Q45" s="114" t="s">
        <v>2459</v>
      </c>
    </row>
    <row r="46" spans="1:17" ht="18" x14ac:dyDescent="0.25">
      <c r="A46" s="112" t="str">
        <f>VLOOKUP(E46,'LISTADO ATM'!$A$2:$C$901,3,0)</f>
        <v>DISTRITO NACIONAL</v>
      </c>
      <c r="B46" s="124">
        <v>335840348</v>
      </c>
      <c r="C46" s="118">
        <v>44287.434039351851</v>
      </c>
      <c r="D46" s="112" t="s">
        <v>2468</v>
      </c>
      <c r="E46" s="126">
        <v>539</v>
      </c>
      <c r="F46" s="128" t="str">
        <f>VLOOKUP(E46,VIP!$A$2:$O12394,2,0)</f>
        <v>DRBR539</v>
      </c>
      <c r="G46" s="128" t="str">
        <f>VLOOKUP(E46,'LISTADO ATM'!$A$2:$B$900,2,0)</f>
        <v>ATM S/M La Cadena Los Proceres</v>
      </c>
      <c r="H46" s="128" t="str">
        <f>VLOOKUP(E46,VIP!$A$2:$O17315,7,FALSE)</f>
        <v>Si</v>
      </c>
      <c r="I46" s="128" t="str">
        <f>VLOOKUP(E46,VIP!$A$2:$O9280,8,FALSE)</f>
        <v>Si</v>
      </c>
      <c r="J46" s="128" t="str">
        <f>VLOOKUP(E46,VIP!$A$2:$O9230,8,FALSE)</f>
        <v>Si</v>
      </c>
      <c r="K46" s="128" t="str">
        <f>VLOOKUP(E46,VIP!$A$2:$O12804,6,0)</f>
        <v>NO</v>
      </c>
      <c r="L46" s="113" t="s">
        <v>2459</v>
      </c>
      <c r="M46" s="111" t="s">
        <v>2465</v>
      </c>
      <c r="N46" s="123" t="s">
        <v>2472</v>
      </c>
      <c r="O46" s="144" t="s">
        <v>2473</v>
      </c>
      <c r="P46" s="110"/>
      <c r="Q46" s="114" t="s">
        <v>2459</v>
      </c>
    </row>
    <row r="47" spans="1:17" ht="18" x14ac:dyDescent="0.25">
      <c r="A47" s="112" t="str">
        <f>VLOOKUP(E47,'LISTADO ATM'!$A$2:$C$901,3,0)</f>
        <v>DISTRITO NACIONAL</v>
      </c>
      <c r="B47" s="124">
        <v>335840556</v>
      </c>
      <c r="C47" s="118">
        <v>44287.549178240741</v>
      </c>
      <c r="D47" s="112" t="s">
        <v>2468</v>
      </c>
      <c r="E47" s="126">
        <v>786</v>
      </c>
      <c r="F47" s="128" t="str">
        <f>VLOOKUP(E47,VIP!$A$2:$O12350,2,0)</f>
        <v>DRBR786</v>
      </c>
      <c r="G47" s="128" t="str">
        <f>VLOOKUP(E47,'LISTADO ATM'!$A$2:$B$900,2,0)</f>
        <v xml:space="preserve">ATM Oficina Agora Mall II </v>
      </c>
      <c r="H47" s="128" t="str">
        <f>VLOOKUP(E47,VIP!$A$2:$O17271,7,FALSE)</f>
        <v>Si</v>
      </c>
      <c r="I47" s="128" t="str">
        <f>VLOOKUP(E47,VIP!$A$2:$O9236,8,FALSE)</f>
        <v>Si</v>
      </c>
      <c r="J47" s="128" t="str">
        <f>VLOOKUP(E47,VIP!$A$2:$O9186,8,FALSE)</f>
        <v>Si</v>
      </c>
      <c r="K47" s="128" t="str">
        <f>VLOOKUP(E47,VIP!$A$2:$O12760,6,0)</f>
        <v>SI</v>
      </c>
      <c r="L47" s="113" t="s">
        <v>2459</v>
      </c>
      <c r="M47" s="111" t="s">
        <v>2465</v>
      </c>
      <c r="N47" s="123" t="s">
        <v>2472</v>
      </c>
      <c r="O47" s="144" t="s">
        <v>2473</v>
      </c>
      <c r="P47" s="110"/>
      <c r="Q47" s="114" t="s">
        <v>2459</v>
      </c>
    </row>
    <row r="48" spans="1:17" ht="18" x14ac:dyDescent="0.25">
      <c r="A48" s="112" t="str">
        <f>VLOOKUP(E48,'LISTADO ATM'!$A$2:$C$901,3,0)</f>
        <v>DISTRITO NACIONAL</v>
      </c>
      <c r="B48" s="124">
        <v>335840591</v>
      </c>
      <c r="C48" s="118">
        <v>44287.593055555553</v>
      </c>
      <c r="D48" s="112" t="s">
        <v>2468</v>
      </c>
      <c r="E48" s="126">
        <v>577</v>
      </c>
      <c r="F48" s="128" t="str">
        <f>VLOOKUP(E48,VIP!$A$2:$O12360,2,0)</f>
        <v>DRBR173</v>
      </c>
      <c r="G48" s="128" t="str">
        <f>VLOOKUP(E48,'LISTADO ATM'!$A$2:$B$900,2,0)</f>
        <v xml:space="preserve">ATM Olé Ave. Duarte </v>
      </c>
      <c r="H48" s="128" t="str">
        <f>VLOOKUP(E48,VIP!$A$2:$O17281,7,FALSE)</f>
        <v>Si</v>
      </c>
      <c r="I48" s="128" t="str">
        <f>VLOOKUP(E48,VIP!$A$2:$O9246,8,FALSE)</f>
        <v>Si</v>
      </c>
      <c r="J48" s="128" t="str">
        <f>VLOOKUP(E48,VIP!$A$2:$O9196,8,FALSE)</f>
        <v>Si</v>
      </c>
      <c r="K48" s="128" t="str">
        <f>VLOOKUP(E48,VIP!$A$2:$O12770,6,0)</f>
        <v>SI</v>
      </c>
      <c r="L48" s="113" t="s">
        <v>2459</v>
      </c>
      <c r="M48" s="111" t="s">
        <v>2465</v>
      </c>
      <c r="N48" s="123" t="s">
        <v>2472</v>
      </c>
      <c r="O48" s="144" t="s">
        <v>2473</v>
      </c>
      <c r="P48" s="110"/>
      <c r="Q48" s="114" t="s">
        <v>2459</v>
      </c>
    </row>
    <row r="49" spans="1:17" ht="18" x14ac:dyDescent="0.25">
      <c r="A49" s="112" t="str">
        <f>VLOOKUP(E49,'LISTADO ATM'!$A$2:$C$901,3,0)</f>
        <v>DISTRITO NACIONAL</v>
      </c>
      <c r="B49" s="124">
        <v>335840609</v>
      </c>
      <c r="C49" s="118">
        <v>44287.631701388891</v>
      </c>
      <c r="D49" s="112" t="s">
        <v>2468</v>
      </c>
      <c r="E49" s="126">
        <v>938</v>
      </c>
      <c r="F49" s="128" t="str">
        <f>VLOOKUP(E49,VIP!$A$2:$O12360,2,0)</f>
        <v>DRBR938</v>
      </c>
      <c r="G49" s="128" t="str">
        <f>VLOOKUP(E49,'LISTADO ATM'!$A$2:$B$900,2,0)</f>
        <v xml:space="preserve">ATM Autobanco Oficina Filadelfia Plaza </v>
      </c>
      <c r="H49" s="128" t="str">
        <f>VLOOKUP(E49,VIP!$A$2:$O17281,7,FALSE)</f>
        <v>Si</v>
      </c>
      <c r="I49" s="128" t="str">
        <f>VLOOKUP(E49,VIP!$A$2:$O9246,8,FALSE)</f>
        <v>Si</v>
      </c>
      <c r="J49" s="128" t="str">
        <f>VLOOKUP(E49,VIP!$A$2:$O9196,8,FALSE)</f>
        <v>Si</v>
      </c>
      <c r="K49" s="128" t="str">
        <f>VLOOKUP(E49,VIP!$A$2:$O12770,6,0)</f>
        <v>NO</v>
      </c>
      <c r="L49" s="113" t="s">
        <v>2459</v>
      </c>
      <c r="M49" s="111" t="s">
        <v>2465</v>
      </c>
      <c r="N49" s="123" t="s">
        <v>2472</v>
      </c>
      <c r="O49" s="144" t="s">
        <v>2473</v>
      </c>
      <c r="P49" s="110"/>
      <c r="Q49" s="114" t="s">
        <v>2459</v>
      </c>
    </row>
    <row r="50" spans="1:17" ht="18" x14ac:dyDescent="0.25">
      <c r="A50" s="112" t="str">
        <f>VLOOKUP(E50,'LISTADO ATM'!$A$2:$C$901,3,0)</f>
        <v>ESTE</v>
      </c>
      <c r="B50" s="124">
        <v>335840634</v>
      </c>
      <c r="C50" s="118">
        <v>44287.696643518517</v>
      </c>
      <c r="D50" s="112" t="s">
        <v>2468</v>
      </c>
      <c r="E50" s="126">
        <v>495</v>
      </c>
      <c r="F50" s="128" t="e">
        <f>VLOOKUP(E50,VIP!$A$2:$O12363,2,0)</f>
        <v>#N/A</v>
      </c>
      <c r="G50" s="128" t="str">
        <f>VLOOKUP(E50,'LISTADO ATM'!$A$2:$B$900,2,0)</f>
        <v>ATM Cemento PANAM</v>
      </c>
      <c r="H50" s="128" t="e">
        <f>VLOOKUP(E50,VIP!$A$2:$O17284,7,FALSE)</f>
        <v>#N/A</v>
      </c>
      <c r="I50" s="128" t="e">
        <f>VLOOKUP(E50,VIP!$A$2:$O9249,8,FALSE)</f>
        <v>#N/A</v>
      </c>
      <c r="J50" s="128" t="e">
        <f>VLOOKUP(E50,VIP!$A$2:$O9199,8,FALSE)</f>
        <v>#N/A</v>
      </c>
      <c r="K50" s="128" t="e">
        <f>VLOOKUP(E50,VIP!$A$2:$O12773,6,0)</f>
        <v>#N/A</v>
      </c>
      <c r="L50" s="113" t="s">
        <v>2459</v>
      </c>
      <c r="M50" s="111" t="s">
        <v>2465</v>
      </c>
      <c r="N50" s="123" t="s">
        <v>2472</v>
      </c>
      <c r="O50" s="144" t="s">
        <v>2473</v>
      </c>
      <c r="P50" s="110"/>
      <c r="Q50" s="114" t="s">
        <v>2529</v>
      </c>
    </row>
    <row r="51" spans="1:17" ht="18" x14ac:dyDescent="0.25">
      <c r="A51" s="112" t="str">
        <f>VLOOKUP(E51,'LISTADO ATM'!$A$2:$C$901,3,0)</f>
        <v>DISTRITO NACIONAL</v>
      </c>
      <c r="B51" s="124">
        <v>335840636</v>
      </c>
      <c r="C51" s="118">
        <v>44287.701678240737</v>
      </c>
      <c r="D51" s="112" t="s">
        <v>2468</v>
      </c>
      <c r="E51" s="126">
        <v>578</v>
      </c>
      <c r="F51" s="128" t="str">
        <f>VLOOKUP(E51,VIP!$A$2:$O12361,2,0)</f>
        <v>DRBR324</v>
      </c>
      <c r="G51" s="128" t="str">
        <f>VLOOKUP(E51,'LISTADO ATM'!$A$2:$B$900,2,0)</f>
        <v xml:space="preserve">ATM Procuraduría General de la República </v>
      </c>
      <c r="H51" s="128" t="str">
        <f>VLOOKUP(E51,VIP!$A$2:$O17282,7,FALSE)</f>
        <v>Si</v>
      </c>
      <c r="I51" s="128" t="str">
        <f>VLOOKUP(E51,VIP!$A$2:$O9247,8,FALSE)</f>
        <v>No</v>
      </c>
      <c r="J51" s="128" t="str">
        <f>VLOOKUP(E51,VIP!$A$2:$O9197,8,FALSE)</f>
        <v>No</v>
      </c>
      <c r="K51" s="128" t="str">
        <f>VLOOKUP(E51,VIP!$A$2:$O12771,6,0)</f>
        <v>NO</v>
      </c>
      <c r="L51" s="113" t="s">
        <v>2459</v>
      </c>
      <c r="M51" s="111" t="s">
        <v>2465</v>
      </c>
      <c r="N51" s="123" t="s">
        <v>2472</v>
      </c>
      <c r="O51" s="144" t="s">
        <v>2473</v>
      </c>
      <c r="P51" s="110"/>
      <c r="Q51" s="114" t="s">
        <v>2529</v>
      </c>
    </row>
    <row r="52" spans="1:17" ht="18" x14ac:dyDescent="0.25">
      <c r="A52" s="112" t="str">
        <f>VLOOKUP(E52,'LISTADO ATM'!$A$2:$C$901,3,0)</f>
        <v>DISTRITO NACIONAL</v>
      </c>
      <c r="B52" s="124">
        <v>335840651</v>
      </c>
      <c r="C52" s="118">
        <v>44287.826481481483</v>
      </c>
      <c r="D52" s="112" t="s">
        <v>2468</v>
      </c>
      <c r="E52" s="126">
        <v>600</v>
      </c>
      <c r="F52" s="128" t="str">
        <f>VLOOKUP(E52,VIP!$A$2:$O12358,2,0)</f>
        <v>DRBR600</v>
      </c>
      <c r="G52" s="128" t="str">
        <f>VLOOKUP(E52,'LISTADO ATM'!$A$2:$B$900,2,0)</f>
        <v>ATM S/M Bravo Hipica</v>
      </c>
      <c r="H52" s="128" t="str">
        <f>VLOOKUP(E52,VIP!$A$2:$O17279,7,FALSE)</f>
        <v>N/A</v>
      </c>
      <c r="I52" s="128" t="str">
        <f>VLOOKUP(E52,VIP!$A$2:$O9244,8,FALSE)</f>
        <v>N/A</v>
      </c>
      <c r="J52" s="128" t="str">
        <f>VLOOKUP(E52,VIP!$A$2:$O9194,8,FALSE)</f>
        <v>N/A</v>
      </c>
      <c r="K52" s="128" t="str">
        <f>VLOOKUP(E52,VIP!$A$2:$O12768,6,0)</f>
        <v>N/A</v>
      </c>
      <c r="L52" s="113" t="s">
        <v>2459</v>
      </c>
      <c r="M52" s="111" t="s">
        <v>2465</v>
      </c>
      <c r="N52" s="123" t="s">
        <v>2472</v>
      </c>
      <c r="O52" s="144" t="s">
        <v>2473</v>
      </c>
      <c r="P52" s="110"/>
      <c r="Q52" s="114" t="s">
        <v>2459</v>
      </c>
    </row>
    <row r="53" spans="1:17" ht="18" x14ac:dyDescent="0.25">
      <c r="A53" s="112" t="str">
        <f>VLOOKUP(E53,'LISTADO ATM'!$A$2:$C$901,3,0)</f>
        <v>DISTRITO NACIONAL</v>
      </c>
      <c r="B53" s="124">
        <v>335840611</v>
      </c>
      <c r="C53" s="118">
        <v>44287.647187499999</v>
      </c>
      <c r="D53" s="112" t="s">
        <v>2189</v>
      </c>
      <c r="E53" s="126">
        <v>952</v>
      </c>
      <c r="F53" s="128" t="str">
        <f>VLOOKUP(E53,VIP!$A$2:$O12358,2,0)</f>
        <v>DRBR16L</v>
      </c>
      <c r="G53" s="128" t="str">
        <f>VLOOKUP(E53,'LISTADO ATM'!$A$2:$B$900,2,0)</f>
        <v xml:space="preserve">ATM Alvarez Rivas </v>
      </c>
      <c r="H53" s="128" t="str">
        <f>VLOOKUP(E53,VIP!$A$2:$O17279,7,FALSE)</f>
        <v>Si</v>
      </c>
      <c r="I53" s="128" t="str">
        <f>VLOOKUP(E53,VIP!$A$2:$O9244,8,FALSE)</f>
        <v>Si</v>
      </c>
      <c r="J53" s="128" t="str">
        <f>VLOOKUP(E53,VIP!$A$2:$O9194,8,FALSE)</f>
        <v>Si</v>
      </c>
      <c r="K53" s="128" t="str">
        <f>VLOOKUP(E53,VIP!$A$2:$O12768,6,0)</f>
        <v>NO</v>
      </c>
      <c r="L53" s="113" t="s">
        <v>2437</v>
      </c>
      <c r="M53" s="111" t="s">
        <v>2465</v>
      </c>
      <c r="N53" s="123" t="s">
        <v>2472</v>
      </c>
      <c r="O53" s="144" t="s">
        <v>2474</v>
      </c>
      <c r="P53" s="110"/>
      <c r="Q53" s="114" t="s">
        <v>2437</v>
      </c>
    </row>
    <row r="54" spans="1:17" ht="18" x14ac:dyDescent="0.25">
      <c r="A54" s="112" t="str">
        <f>VLOOKUP(E54,'LISTADO ATM'!$A$2:$C$901,3,0)</f>
        <v>DISTRITO NACIONAL</v>
      </c>
      <c r="B54" s="124">
        <v>335840645</v>
      </c>
      <c r="C54" s="118">
        <v>44287.779548611114</v>
      </c>
      <c r="D54" s="112" t="s">
        <v>2190</v>
      </c>
      <c r="E54" s="126">
        <v>614</v>
      </c>
      <c r="F54" s="128" t="e">
        <f>VLOOKUP(E54,VIP!$A$2:$O12364,2,0)</f>
        <v>#N/A</v>
      </c>
      <c r="G54" s="128" t="str">
        <f>VLOOKUP(E54,'LISTADO ATM'!$A$2:$B$900,2,0)</f>
        <v>ATM S/M Bravo Pontezuela</v>
      </c>
      <c r="H54" s="128" t="e">
        <f>VLOOKUP(E54,VIP!$A$2:$O17285,7,FALSE)</f>
        <v>#N/A</v>
      </c>
      <c r="I54" s="128" t="e">
        <f>VLOOKUP(E54,VIP!$A$2:$O9250,8,FALSE)</f>
        <v>#N/A</v>
      </c>
      <c r="J54" s="128" t="e">
        <f>VLOOKUP(E54,VIP!$A$2:$O9200,8,FALSE)</f>
        <v>#N/A</v>
      </c>
      <c r="K54" s="128" t="e">
        <f>VLOOKUP(E54,VIP!$A$2:$O12774,6,0)</f>
        <v>#N/A</v>
      </c>
      <c r="L54" s="113" t="s">
        <v>2437</v>
      </c>
      <c r="M54" s="111" t="s">
        <v>2465</v>
      </c>
      <c r="N54" s="123" t="s">
        <v>2472</v>
      </c>
      <c r="O54" s="144" t="s">
        <v>2521</v>
      </c>
      <c r="P54" s="110"/>
      <c r="Q54" s="114" t="s">
        <v>2437</v>
      </c>
    </row>
    <row r="55" spans="1:17" ht="18" x14ac:dyDescent="0.25">
      <c r="A55" s="112" t="str">
        <f>VLOOKUP(E55,'LISTADO ATM'!$A$2:$C$901,3,0)</f>
        <v>DISTRITO NACIONAL</v>
      </c>
      <c r="B55" s="124">
        <v>335840509</v>
      </c>
      <c r="C55" s="118">
        <v>44287.516365740739</v>
      </c>
      <c r="D55" s="112" t="s">
        <v>2494</v>
      </c>
      <c r="E55" s="126">
        <v>743</v>
      </c>
      <c r="F55" s="128" t="str">
        <f>VLOOKUP(E55,VIP!$A$2:$O12356,2,0)</f>
        <v>DRBR287</v>
      </c>
      <c r="G55" s="128" t="str">
        <f>VLOOKUP(E55,'LISTADO ATM'!$A$2:$B$900,2,0)</f>
        <v xml:space="preserve">ATM Oficina Los Frailes </v>
      </c>
      <c r="H55" s="128" t="str">
        <f>VLOOKUP(E55,VIP!$A$2:$O17277,7,FALSE)</f>
        <v>Si</v>
      </c>
      <c r="I55" s="128" t="str">
        <f>VLOOKUP(E55,VIP!$A$2:$O9242,8,FALSE)</f>
        <v>Si</v>
      </c>
      <c r="J55" s="128" t="str">
        <f>VLOOKUP(E55,VIP!$A$2:$O9192,8,FALSE)</f>
        <v>Si</v>
      </c>
      <c r="K55" s="128" t="str">
        <f>VLOOKUP(E55,VIP!$A$2:$O12766,6,0)</f>
        <v>SI</v>
      </c>
      <c r="L55" s="113" t="s">
        <v>2428</v>
      </c>
      <c r="M55" s="111" t="s">
        <v>2465</v>
      </c>
      <c r="N55" s="123" t="s">
        <v>2472</v>
      </c>
      <c r="O55" s="144" t="s">
        <v>2495</v>
      </c>
      <c r="P55" s="110"/>
      <c r="Q55" s="114" t="s">
        <v>2428</v>
      </c>
    </row>
    <row r="56" spans="1:17" ht="18" x14ac:dyDescent="0.25">
      <c r="A56" s="112" t="str">
        <f>VLOOKUP(E56,'LISTADO ATM'!$A$2:$C$901,3,0)</f>
        <v>DISTRITO NACIONAL</v>
      </c>
      <c r="B56" s="124">
        <v>335840573</v>
      </c>
      <c r="C56" s="118">
        <v>44287.57267361111</v>
      </c>
      <c r="D56" s="112" t="s">
        <v>2468</v>
      </c>
      <c r="E56" s="126">
        <v>540</v>
      </c>
      <c r="F56" s="128" t="str">
        <f>VLOOKUP(E56,VIP!$A$2:$O12366,2,0)</f>
        <v>DRBR540</v>
      </c>
      <c r="G56" s="128" t="str">
        <f>VLOOKUP(E56,'LISTADO ATM'!$A$2:$B$900,2,0)</f>
        <v xml:space="preserve">ATM Autoservicio Sambil I </v>
      </c>
      <c r="H56" s="128" t="str">
        <f>VLOOKUP(E56,VIP!$A$2:$O17287,7,FALSE)</f>
        <v>Si</v>
      </c>
      <c r="I56" s="128" t="str">
        <f>VLOOKUP(E56,VIP!$A$2:$O9252,8,FALSE)</f>
        <v>Si</v>
      </c>
      <c r="J56" s="128" t="str">
        <f>VLOOKUP(E56,VIP!$A$2:$O9202,8,FALSE)</f>
        <v>Si</v>
      </c>
      <c r="K56" s="128" t="str">
        <f>VLOOKUP(E56,VIP!$A$2:$O12776,6,0)</f>
        <v>NO</v>
      </c>
      <c r="L56" s="113" t="s">
        <v>2428</v>
      </c>
      <c r="M56" s="111" t="s">
        <v>2465</v>
      </c>
      <c r="N56" s="123" t="s">
        <v>2472</v>
      </c>
      <c r="O56" s="144" t="s">
        <v>2473</v>
      </c>
      <c r="P56" s="110"/>
      <c r="Q56" s="114" t="s">
        <v>2428</v>
      </c>
    </row>
    <row r="57" spans="1:17" ht="18" x14ac:dyDescent="0.25">
      <c r="A57" s="112" t="str">
        <f>VLOOKUP(E57,'LISTADO ATM'!$A$2:$C$901,3,0)</f>
        <v>DISTRITO NACIONAL</v>
      </c>
      <c r="B57" s="124">
        <v>335840583</v>
      </c>
      <c r="C57" s="118">
        <v>44287.582766203705</v>
      </c>
      <c r="D57" s="112" t="s">
        <v>2468</v>
      </c>
      <c r="E57" s="126">
        <v>312</v>
      </c>
      <c r="F57" s="128" t="str">
        <f>VLOOKUP(E57,VIP!$A$2:$O12363,2,0)</f>
        <v>DRBR312</v>
      </c>
      <c r="G57" s="128" t="str">
        <f>VLOOKUP(E57,'LISTADO ATM'!$A$2:$B$900,2,0)</f>
        <v xml:space="preserve">ATM Oficina Tiradentes II (Naco) </v>
      </c>
      <c r="H57" s="128" t="str">
        <f>VLOOKUP(E57,VIP!$A$2:$O17284,7,FALSE)</f>
        <v>Si</v>
      </c>
      <c r="I57" s="128" t="str">
        <f>VLOOKUP(E57,VIP!$A$2:$O9249,8,FALSE)</f>
        <v>Si</v>
      </c>
      <c r="J57" s="128" t="str">
        <f>VLOOKUP(E57,VIP!$A$2:$O9199,8,FALSE)</f>
        <v>Si</v>
      </c>
      <c r="K57" s="128" t="str">
        <f>VLOOKUP(E57,VIP!$A$2:$O12773,6,0)</f>
        <v>NO</v>
      </c>
      <c r="L57" s="113" t="s">
        <v>2428</v>
      </c>
      <c r="M57" s="111" t="s">
        <v>2465</v>
      </c>
      <c r="N57" s="123" t="s">
        <v>2472</v>
      </c>
      <c r="O57" s="144" t="s">
        <v>2473</v>
      </c>
      <c r="P57" s="110"/>
      <c r="Q57" s="114" t="s">
        <v>2428</v>
      </c>
    </row>
    <row r="58" spans="1:17" ht="18" x14ac:dyDescent="0.25">
      <c r="A58" s="112" t="str">
        <f>VLOOKUP(E58,'LISTADO ATM'!$A$2:$C$901,3,0)</f>
        <v>ESTE</v>
      </c>
      <c r="B58" s="124">
        <v>335840637</v>
      </c>
      <c r="C58" s="118">
        <v>44287.703402777777</v>
      </c>
      <c r="D58" s="112" t="s">
        <v>2468</v>
      </c>
      <c r="E58" s="126">
        <v>822</v>
      </c>
      <c r="F58" s="128" t="str">
        <f>VLOOKUP(E58,VIP!$A$2:$O12360,2,0)</f>
        <v>DRBR822</v>
      </c>
      <c r="G58" s="128" t="str">
        <f>VLOOKUP(E58,'LISTADO ATM'!$A$2:$B$900,2,0)</f>
        <v xml:space="preserve">ATM INDUSPALMA </v>
      </c>
      <c r="H58" s="128" t="str">
        <f>VLOOKUP(E58,VIP!$A$2:$O17281,7,FALSE)</f>
        <v>Si</v>
      </c>
      <c r="I58" s="128" t="str">
        <f>VLOOKUP(E58,VIP!$A$2:$O9246,8,FALSE)</f>
        <v>Si</v>
      </c>
      <c r="J58" s="128" t="str">
        <f>VLOOKUP(E58,VIP!$A$2:$O9196,8,FALSE)</f>
        <v>Si</v>
      </c>
      <c r="K58" s="128" t="str">
        <f>VLOOKUP(E58,VIP!$A$2:$O12770,6,0)</f>
        <v>NO</v>
      </c>
      <c r="L58" s="113" t="s">
        <v>2428</v>
      </c>
      <c r="M58" s="111" t="s">
        <v>2465</v>
      </c>
      <c r="N58" s="123" t="s">
        <v>2472</v>
      </c>
      <c r="O58" s="144" t="s">
        <v>2473</v>
      </c>
      <c r="P58" s="110"/>
      <c r="Q58" s="114" t="s">
        <v>2428</v>
      </c>
    </row>
    <row r="59" spans="1:17" ht="18" x14ac:dyDescent="0.25">
      <c r="A59" s="112" t="str">
        <f>VLOOKUP(E59,'LISTADO ATM'!$A$2:$C$901,3,0)</f>
        <v>DISTRITO NACIONAL</v>
      </c>
      <c r="B59" s="124">
        <v>335840638</v>
      </c>
      <c r="C59" s="118">
        <v>44287.705254629633</v>
      </c>
      <c r="D59" s="112" t="s">
        <v>2468</v>
      </c>
      <c r="E59" s="126">
        <v>884</v>
      </c>
      <c r="F59" s="128" t="str">
        <f>VLOOKUP(E59,VIP!$A$2:$O12359,2,0)</f>
        <v>DRBR884</v>
      </c>
      <c r="G59" s="128" t="str">
        <f>VLOOKUP(E59,'LISTADO ATM'!$A$2:$B$900,2,0)</f>
        <v xml:space="preserve">ATM UNP Olé Sabana Perdida </v>
      </c>
      <c r="H59" s="128" t="str">
        <f>VLOOKUP(E59,VIP!$A$2:$O17280,7,FALSE)</f>
        <v>Si</v>
      </c>
      <c r="I59" s="128" t="str">
        <f>VLOOKUP(E59,VIP!$A$2:$O9245,8,FALSE)</f>
        <v>Si</v>
      </c>
      <c r="J59" s="128" t="str">
        <f>VLOOKUP(E59,VIP!$A$2:$O9195,8,FALSE)</f>
        <v>Si</v>
      </c>
      <c r="K59" s="128" t="str">
        <f>VLOOKUP(E59,VIP!$A$2:$O12769,6,0)</f>
        <v>NO</v>
      </c>
      <c r="L59" s="113" t="s">
        <v>2428</v>
      </c>
      <c r="M59" s="111" t="s">
        <v>2465</v>
      </c>
      <c r="N59" s="123" t="s">
        <v>2472</v>
      </c>
      <c r="O59" s="144" t="s">
        <v>2473</v>
      </c>
      <c r="P59" s="110"/>
      <c r="Q59" s="114" t="s">
        <v>2428</v>
      </c>
    </row>
    <row r="60" spans="1:17" ht="18" x14ac:dyDescent="0.25">
      <c r="A60" s="112" t="str">
        <f>VLOOKUP(E60,'LISTADO ATM'!$A$2:$C$901,3,0)</f>
        <v>DISTRITO NACIONAL</v>
      </c>
      <c r="B60" s="124">
        <v>335840639</v>
      </c>
      <c r="C60" s="118">
        <v>44287.707199074073</v>
      </c>
      <c r="D60" s="112" t="s">
        <v>2468</v>
      </c>
      <c r="E60" s="126">
        <v>671</v>
      </c>
      <c r="F60" s="128" t="str">
        <f>VLOOKUP(E60,VIP!$A$2:$O12358,2,0)</f>
        <v>DRBR671</v>
      </c>
      <c r="G60" s="128" t="str">
        <f>VLOOKUP(E60,'LISTADO ATM'!$A$2:$B$900,2,0)</f>
        <v>ATM Ayuntamiento Sto. Dgo. Norte</v>
      </c>
      <c r="H60" s="128" t="str">
        <f>VLOOKUP(E60,VIP!$A$2:$O17279,7,FALSE)</f>
        <v>Si</v>
      </c>
      <c r="I60" s="128" t="str">
        <f>VLOOKUP(E60,VIP!$A$2:$O9244,8,FALSE)</f>
        <v>Si</v>
      </c>
      <c r="J60" s="128" t="str">
        <f>VLOOKUP(E60,VIP!$A$2:$O9194,8,FALSE)</f>
        <v>Si</v>
      </c>
      <c r="K60" s="128" t="str">
        <f>VLOOKUP(E60,VIP!$A$2:$O12768,6,0)</f>
        <v>NO</v>
      </c>
      <c r="L60" s="113" t="s">
        <v>2428</v>
      </c>
      <c r="M60" s="111" t="s">
        <v>2465</v>
      </c>
      <c r="N60" s="123" t="s">
        <v>2472</v>
      </c>
      <c r="O60" s="144" t="s">
        <v>2473</v>
      </c>
      <c r="P60" s="110"/>
      <c r="Q60" s="114" t="s">
        <v>2428</v>
      </c>
    </row>
    <row r="61" spans="1:17" ht="18" x14ac:dyDescent="0.25">
      <c r="A61" s="112" t="str">
        <f>VLOOKUP(E61,'LISTADO ATM'!$A$2:$C$901,3,0)</f>
        <v>DISTRITO NACIONAL</v>
      </c>
      <c r="B61" s="124">
        <v>335840646</v>
      </c>
      <c r="C61" s="118">
        <v>44287.801828703705</v>
      </c>
      <c r="D61" s="112" t="s">
        <v>2468</v>
      </c>
      <c r="E61" s="126">
        <v>325</v>
      </c>
      <c r="F61" s="128" t="str">
        <f>VLOOKUP(E61,VIP!$A$2:$O12363,2,0)</f>
        <v>DRBR325</v>
      </c>
      <c r="G61" s="128" t="str">
        <f>VLOOKUP(E61,'LISTADO ATM'!$A$2:$B$900,2,0)</f>
        <v>ATM Casa Edwin</v>
      </c>
      <c r="H61" s="128" t="str">
        <f>VLOOKUP(E61,VIP!$A$2:$O17284,7,FALSE)</f>
        <v>Si</v>
      </c>
      <c r="I61" s="128" t="str">
        <f>VLOOKUP(E61,VIP!$A$2:$O9249,8,FALSE)</f>
        <v>Si</v>
      </c>
      <c r="J61" s="128" t="str">
        <f>VLOOKUP(E61,VIP!$A$2:$O9199,8,FALSE)</f>
        <v>Si</v>
      </c>
      <c r="K61" s="128" t="str">
        <f>VLOOKUP(E61,VIP!$A$2:$O12773,6,0)</f>
        <v>NO</v>
      </c>
      <c r="L61" s="113" t="s">
        <v>2428</v>
      </c>
      <c r="M61" s="111" t="s">
        <v>2465</v>
      </c>
      <c r="N61" s="123" t="s">
        <v>2472</v>
      </c>
      <c r="O61" s="144" t="s">
        <v>2473</v>
      </c>
      <c r="P61" s="110"/>
      <c r="Q61" s="114" t="s">
        <v>2428</v>
      </c>
    </row>
    <row r="62" spans="1:17" ht="18" x14ac:dyDescent="0.25">
      <c r="A62" s="112" t="str">
        <f>VLOOKUP(E62,'LISTADO ATM'!$A$2:$C$901,3,0)</f>
        <v>DISTRITO NACIONAL</v>
      </c>
      <c r="B62" s="124">
        <v>335840664</v>
      </c>
      <c r="C62" s="118">
        <v>44288.03402777778</v>
      </c>
      <c r="D62" s="112" t="s">
        <v>2468</v>
      </c>
      <c r="E62" s="126">
        <v>696</v>
      </c>
      <c r="F62" s="128" t="str">
        <f>VLOOKUP(E62,VIP!$A$2:$O12359,2,0)</f>
        <v>DRBR696</v>
      </c>
      <c r="G62" s="128" t="str">
        <f>VLOOKUP(E62,'LISTADO ATM'!$A$2:$B$900,2,0)</f>
        <v>ATM Olé Jacobo Majluta</v>
      </c>
      <c r="H62" s="128" t="str">
        <f>VLOOKUP(E62,VIP!$A$2:$O17280,7,FALSE)</f>
        <v>Si</v>
      </c>
      <c r="I62" s="128" t="str">
        <f>VLOOKUP(E62,VIP!$A$2:$O9245,8,FALSE)</f>
        <v>Si</v>
      </c>
      <c r="J62" s="128" t="str">
        <f>VLOOKUP(E62,VIP!$A$2:$O9195,8,FALSE)</f>
        <v>Si</v>
      </c>
      <c r="K62" s="128" t="str">
        <f>VLOOKUP(E62,VIP!$A$2:$O12769,6,0)</f>
        <v>NO</v>
      </c>
      <c r="L62" s="113" t="s">
        <v>2428</v>
      </c>
      <c r="M62" s="111" t="s">
        <v>2465</v>
      </c>
      <c r="N62" s="123" t="s">
        <v>2472</v>
      </c>
      <c r="O62" s="144" t="s">
        <v>2473</v>
      </c>
      <c r="P62" s="110"/>
      <c r="Q62" s="114" t="s">
        <v>2428</v>
      </c>
    </row>
    <row r="63" spans="1:17" ht="18" x14ac:dyDescent="0.25">
      <c r="A63" s="112" t="str">
        <f>VLOOKUP(E63,'LISTADO ATM'!$A$2:$C$901,3,0)</f>
        <v>NORTE</v>
      </c>
      <c r="B63" s="124" t="s">
        <v>2535</v>
      </c>
      <c r="C63" s="118">
        <v>44288.323842592596</v>
      </c>
      <c r="D63" s="112" t="s">
        <v>2494</v>
      </c>
      <c r="E63" s="126">
        <v>605</v>
      </c>
      <c r="F63" s="128" t="str">
        <f>VLOOKUP(E63,VIP!$A$2:$O12362,2,0)</f>
        <v>DRBR141</v>
      </c>
      <c r="G63" s="128" t="str">
        <f>VLOOKUP(E63,'LISTADO ATM'!$A$2:$B$900,2,0)</f>
        <v xml:space="preserve">ATM Oficina Bonao I </v>
      </c>
      <c r="H63" s="128" t="str">
        <f>VLOOKUP(E63,VIP!$A$2:$O17283,7,FALSE)</f>
        <v>Si</v>
      </c>
      <c r="I63" s="128" t="str">
        <f>VLOOKUP(E63,VIP!$A$2:$O9248,8,FALSE)</f>
        <v>Si</v>
      </c>
      <c r="J63" s="128" t="str">
        <f>VLOOKUP(E63,VIP!$A$2:$O9198,8,FALSE)</f>
        <v>Si</v>
      </c>
      <c r="K63" s="128" t="str">
        <f>VLOOKUP(E63,VIP!$A$2:$O12772,6,0)</f>
        <v>SI</v>
      </c>
      <c r="L63" s="113" t="s">
        <v>2428</v>
      </c>
      <c r="M63" s="111" t="s">
        <v>2465</v>
      </c>
      <c r="N63" s="123" t="s">
        <v>2472</v>
      </c>
      <c r="O63" s="144" t="s">
        <v>2495</v>
      </c>
      <c r="P63" s="110"/>
      <c r="Q63" s="114" t="s">
        <v>2428</v>
      </c>
    </row>
    <row r="64" spans="1:17" ht="18" x14ac:dyDescent="0.25">
      <c r="A64" s="112" t="str">
        <f>VLOOKUP(E64,'LISTADO ATM'!$A$2:$C$901,3,0)</f>
        <v>DISTRITO NACIONAL</v>
      </c>
      <c r="B64" s="124">
        <v>335840543</v>
      </c>
      <c r="C64" s="118">
        <v>44287.538101851853</v>
      </c>
      <c r="D64" s="112" t="s">
        <v>2189</v>
      </c>
      <c r="E64" s="126">
        <v>925</v>
      </c>
      <c r="F64" s="128" t="str">
        <f>VLOOKUP(E64,VIP!$A$2:$O12351,2,0)</f>
        <v>DRBR24L</v>
      </c>
      <c r="G64" s="128" t="str">
        <f>VLOOKUP(E64,'LISTADO ATM'!$A$2:$B$900,2,0)</f>
        <v xml:space="preserve">ATM Oficina Plaza Lama Av. 27 de Febrero </v>
      </c>
      <c r="H64" s="128" t="str">
        <f>VLOOKUP(E64,VIP!$A$2:$O17272,7,FALSE)</f>
        <v>Si</v>
      </c>
      <c r="I64" s="128" t="str">
        <f>VLOOKUP(E64,VIP!$A$2:$O9237,8,FALSE)</f>
        <v>Si</v>
      </c>
      <c r="J64" s="128" t="str">
        <f>VLOOKUP(E64,VIP!$A$2:$O9187,8,FALSE)</f>
        <v>Si</v>
      </c>
      <c r="K64" s="128" t="str">
        <f>VLOOKUP(E64,VIP!$A$2:$O12761,6,0)</f>
        <v>SI</v>
      </c>
      <c r="L64" s="113" t="s">
        <v>2488</v>
      </c>
      <c r="M64" s="111" t="s">
        <v>2465</v>
      </c>
      <c r="N64" s="123" t="s">
        <v>2472</v>
      </c>
      <c r="O64" s="144" t="s">
        <v>2474</v>
      </c>
      <c r="P64" s="110"/>
      <c r="Q64" s="114" t="s">
        <v>2488</v>
      </c>
    </row>
    <row r="65" spans="1:17" ht="18" x14ac:dyDescent="0.25">
      <c r="A65" s="112" t="str">
        <f>VLOOKUP(E65,'LISTADO ATM'!$A$2:$C$901,3,0)</f>
        <v>ESTE</v>
      </c>
      <c r="B65" s="124">
        <v>335840600</v>
      </c>
      <c r="C65" s="118">
        <v>44287.602662037039</v>
      </c>
      <c r="D65" s="112" t="s">
        <v>2189</v>
      </c>
      <c r="E65" s="126">
        <v>660</v>
      </c>
      <c r="F65" s="128" t="str">
        <f>VLOOKUP(E65,VIP!$A$2:$O12354,2,0)</f>
        <v>DRBR660</v>
      </c>
      <c r="G65" s="128" t="str">
        <f>VLOOKUP(E65,'LISTADO ATM'!$A$2:$B$900,2,0)</f>
        <v>ATM Oficina Romana Norte II</v>
      </c>
      <c r="H65" s="128" t="str">
        <f>VLOOKUP(E65,VIP!$A$2:$O17275,7,FALSE)</f>
        <v>N/A</v>
      </c>
      <c r="I65" s="128" t="str">
        <f>VLOOKUP(E65,VIP!$A$2:$O9240,8,FALSE)</f>
        <v>N/A</v>
      </c>
      <c r="J65" s="128" t="str">
        <f>VLOOKUP(E65,VIP!$A$2:$O9190,8,FALSE)</f>
        <v>N/A</v>
      </c>
      <c r="K65" s="128" t="str">
        <f>VLOOKUP(E65,VIP!$A$2:$O12764,6,0)</f>
        <v>N/A</v>
      </c>
      <c r="L65" s="113" t="s">
        <v>2488</v>
      </c>
      <c r="M65" s="111" t="s">
        <v>2465</v>
      </c>
      <c r="N65" s="123" t="s">
        <v>2472</v>
      </c>
      <c r="O65" s="144" t="s">
        <v>2474</v>
      </c>
      <c r="P65" s="110"/>
      <c r="Q65" s="114" t="s">
        <v>2488</v>
      </c>
    </row>
    <row r="66" spans="1:17" s="135" customFormat="1" ht="18" x14ac:dyDescent="0.25">
      <c r="A66" s="112" t="str">
        <f>VLOOKUP(E66,'LISTADO ATM'!$A$2:$C$901,3,0)</f>
        <v>DISTRITO NACIONAL</v>
      </c>
      <c r="B66" s="124">
        <v>335840615</v>
      </c>
      <c r="C66" s="118">
        <v>44287.652303240742</v>
      </c>
      <c r="D66" s="112" t="s">
        <v>2189</v>
      </c>
      <c r="E66" s="126">
        <v>85</v>
      </c>
      <c r="F66" s="128" t="str">
        <f>VLOOKUP(E66,VIP!$A$2:$O12355,2,0)</f>
        <v>DRBR085</v>
      </c>
      <c r="G66" s="128" t="str">
        <f>VLOOKUP(E66,'LISTADO ATM'!$A$2:$B$900,2,0)</f>
        <v xml:space="preserve">ATM Oficina San Isidro (Fuerza Aérea) </v>
      </c>
      <c r="H66" s="128" t="str">
        <f>VLOOKUP(E66,VIP!$A$2:$O17276,7,FALSE)</f>
        <v>Si</v>
      </c>
      <c r="I66" s="128" t="str">
        <f>VLOOKUP(E66,VIP!$A$2:$O9241,8,FALSE)</f>
        <v>Si</v>
      </c>
      <c r="J66" s="128" t="str">
        <f>VLOOKUP(E66,VIP!$A$2:$O9191,8,FALSE)</f>
        <v>Si</v>
      </c>
      <c r="K66" s="128" t="str">
        <f>VLOOKUP(E66,VIP!$A$2:$O12765,6,0)</f>
        <v>NO</v>
      </c>
      <c r="L66" s="113" t="s">
        <v>2488</v>
      </c>
      <c r="M66" s="111" t="s">
        <v>2465</v>
      </c>
      <c r="N66" s="123" t="s">
        <v>2472</v>
      </c>
      <c r="O66" s="148" t="s">
        <v>2474</v>
      </c>
      <c r="P66" s="110"/>
      <c r="Q66" s="114" t="s">
        <v>2488</v>
      </c>
    </row>
    <row r="67" spans="1:17" s="135" customFormat="1" ht="18" x14ac:dyDescent="0.25">
      <c r="A67" s="112" t="str">
        <f>VLOOKUP(E67,'LISTADO ATM'!$A$2:$C$901,3,0)</f>
        <v>NORTE</v>
      </c>
      <c r="B67" s="124">
        <v>335840616</v>
      </c>
      <c r="C67" s="118">
        <v>44287.65388888889</v>
      </c>
      <c r="D67" s="112" t="s">
        <v>2190</v>
      </c>
      <c r="E67" s="126">
        <v>171</v>
      </c>
      <c r="F67" s="128" t="str">
        <f>VLOOKUP(E67,VIP!$A$2:$O12354,2,0)</f>
        <v>DRBR171</v>
      </c>
      <c r="G67" s="128" t="str">
        <f>VLOOKUP(E67,'LISTADO ATM'!$A$2:$B$900,2,0)</f>
        <v xml:space="preserve">ATM Oficina Moca </v>
      </c>
      <c r="H67" s="128" t="str">
        <f>VLOOKUP(E67,VIP!$A$2:$O17275,7,FALSE)</f>
        <v>Si</v>
      </c>
      <c r="I67" s="128" t="str">
        <f>VLOOKUP(E67,VIP!$A$2:$O9240,8,FALSE)</f>
        <v>Si</v>
      </c>
      <c r="J67" s="128" t="str">
        <f>VLOOKUP(E67,VIP!$A$2:$O9190,8,FALSE)</f>
        <v>Si</v>
      </c>
      <c r="K67" s="128" t="str">
        <f>VLOOKUP(E67,VIP!$A$2:$O12764,6,0)</f>
        <v>NO</v>
      </c>
      <c r="L67" s="113" t="s">
        <v>2488</v>
      </c>
      <c r="M67" s="111" t="s">
        <v>2465</v>
      </c>
      <c r="N67" s="123" t="s">
        <v>2472</v>
      </c>
      <c r="O67" s="148" t="s">
        <v>2505</v>
      </c>
      <c r="P67" s="110"/>
      <c r="Q67" s="114" t="s">
        <v>2488</v>
      </c>
    </row>
    <row r="68" spans="1:17" s="135" customFormat="1" ht="18" x14ac:dyDescent="0.25">
      <c r="A68" s="112" t="str">
        <f>VLOOKUP(E68,'LISTADO ATM'!$A$2:$C$901,3,0)</f>
        <v>DISTRITO NACIONAL</v>
      </c>
      <c r="B68" s="124">
        <v>335840618</v>
      </c>
      <c r="C68" s="118">
        <v>44287.655335648145</v>
      </c>
      <c r="D68" s="112" t="s">
        <v>2189</v>
      </c>
      <c r="E68" s="126">
        <v>769</v>
      </c>
      <c r="F68" s="128" t="str">
        <f>VLOOKUP(E68,VIP!$A$2:$O12353,2,0)</f>
        <v>DRBR769</v>
      </c>
      <c r="G68" s="128" t="str">
        <f>VLOOKUP(E68,'LISTADO ATM'!$A$2:$B$900,2,0)</f>
        <v>ATM UNP Pablo Mella Morales</v>
      </c>
      <c r="H68" s="128" t="str">
        <f>VLOOKUP(E68,VIP!$A$2:$O17274,7,FALSE)</f>
        <v>Si</v>
      </c>
      <c r="I68" s="128" t="str">
        <f>VLOOKUP(E68,VIP!$A$2:$O9239,8,FALSE)</f>
        <v>Si</v>
      </c>
      <c r="J68" s="128" t="str">
        <f>VLOOKUP(E68,VIP!$A$2:$O9189,8,FALSE)</f>
        <v>Si</v>
      </c>
      <c r="K68" s="128" t="str">
        <f>VLOOKUP(E68,VIP!$A$2:$O12763,6,0)</f>
        <v>NO</v>
      </c>
      <c r="L68" s="113" t="s">
        <v>2488</v>
      </c>
      <c r="M68" s="111" t="s">
        <v>2465</v>
      </c>
      <c r="N68" s="123" t="s">
        <v>2472</v>
      </c>
      <c r="O68" s="148" t="s">
        <v>2474</v>
      </c>
      <c r="P68" s="110"/>
      <c r="Q68" s="114" t="s">
        <v>2488</v>
      </c>
    </row>
    <row r="69" spans="1:17" s="135" customFormat="1" ht="18" x14ac:dyDescent="0.25">
      <c r="A69" s="112" t="str">
        <f>VLOOKUP(E69,'LISTADO ATM'!$A$2:$C$901,3,0)</f>
        <v>NORTE</v>
      </c>
      <c r="B69" s="124">
        <v>335840621</v>
      </c>
      <c r="C69" s="118">
        <v>44287.657060185185</v>
      </c>
      <c r="D69" s="112" t="s">
        <v>2189</v>
      </c>
      <c r="E69" s="126">
        <v>64</v>
      </c>
      <c r="F69" s="128" t="str">
        <f>VLOOKUP(E69,VIP!$A$2:$O12354,2,0)</f>
        <v>DRBR064</v>
      </c>
      <c r="G69" s="128" t="str">
        <f>VLOOKUP(E69,'LISTADO ATM'!$A$2:$B$900,2,0)</f>
        <v xml:space="preserve">ATM COOPALINA (Cotuí) </v>
      </c>
      <c r="H69" s="128" t="str">
        <f>VLOOKUP(E69,VIP!$A$2:$O17275,7,FALSE)</f>
        <v>Si</v>
      </c>
      <c r="I69" s="128" t="str">
        <f>VLOOKUP(E69,VIP!$A$2:$O9240,8,FALSE)</f>
        <v>Si</v>
      </c>
      <c r="J69" s="128" t="str">
        <f>VLOOKUP(E69,VIP!$A$2:$O9190,8,FALSE)</f>
        <v>Si</v>
      </c>
      <c r="K69" s="128" t="str">
        <f>VLOOKUP(E69,VIP!$A$2:$O12764,6,0)</f>
        <v>NO</v>
      </c>
      <c r="L69" s="113" t="s">
        <v>2488</v>
      </c>
      <c r="M69" s="111" t="s">
        <v>2465</v>
      </c>
      <c r="N69" s="123" t="s">
        <v>2472</v>
      </c>
      <c r="O69" s="149" t="s">
        <v>2474</v>
      </c>
      <c r="P69" s="110"/>
      <c r="Q69" s="114" t="s">
        <v>2488</v>
      </c>
    </row>
    <row r="70" spans="1:17" s="135" customFormat="1" ht="18" x14ac:dyDescent="0.25">
      <c r="A70" s="112" t="str">
        <f>VLOOKUP(E70,'LISTADO ATM'!$A$2:$C$901,3,0)</f>
        <v>DISTRITO NACIONAL</v>
      </c>
      <c r="B70" s="124">
        <v>335840649</v>
      </c>
      <c r="C70" s="118">
        <v>44287.814675925925</v>
      </c>
      <c r="D70" s="112" t="s">
        <v>2189</v>
      </c>
      <c r="E70" s="126">
        <v>493</v>
      </c>
      <c r="F70" s="128" t="str">
        <f>VLOOKUP(E70,VIP!$A$2:$O12360,2,0)</f>
        <v>DRBR493</v>
      </c>
      <c r="G70" s="128" t="str">
        <f>VLOOKUP(E70,'LISTADO ATM'!$A$2:$B$900,2,0)</f>
        <v xml:space="preserve">ATM Oficina Haina Occidental II </v>
      </c>
      <c r="H70" s="128" t="str">
        <f>VLOOKUP(E70,VIP!$A$2:$O17281,7,FALSE)</f>
        <v>Si</v>
      </c>
      <c r="I70" s="128" t="str">
        <f>VLOOKUP(E70,VIP!$A$2:$O9246,8,FALSE)</f>
        <v>Si</v>
      </c>
      <c r="J70" s="128" t="str">
        <f>VLOOKUP(E70,VIP!$A$2:$O9196,8,FALSE)</f>
        <v>Si</v>
      </c>
      <c r="K70" s="128" t="str">
        <f>VLOOKUP(E70,VIP!$A$2:$O12770,6,0)</f>
        <v>NO</v>
      </c>
      <c r="L70" s="113" t="s">
        <v>2488</v>
      </c>
      <c r="M70" s="111" t="s">
        <v>2465</v>
      </c>
      <c r="N70" s="123" t="s">
        <v>2472</v>
      </c>
      <c r="O70" s="149" t="s">
        <v>2474</v>
      </c>
      <c r="P70" s="110"/>
      <c r="Q70" s="114" t="s">
        <v>2488</v>
      </c>
    </row>
    <row r="71" spans="1:17" s="135" customFormat="1" ht="18" x14ac:dyDescent="0.25">
      <c r="A71" s="112" t="str">
        <f>VLOOKUP(E71,'LISTADO ATM'!$A$2:$C$901,3,0)</f>
        <v>DISTRITO NACIONAL</v>
      </c>
      <c r="B71" s="124">
        <v>335840653</v>
      </c>
      <c r="C71" s="118">
        <v>44287.834108796298</v>
      </c>
      <c r="D71" s="112" t="s">
        <v>2189</v>
      </c>
      <c r="E71" s="126">
        <v>335</v>
      </c>
      <c r="F71" s="128" t="str">
        <f>VLOOKUP(E71,VIP!$A$2:$O12356,2,0)</f>
        <v>DRBR335</v>
      </c>
      <c r="G71" s="128" t="str">
        <f>VLOOKUP(E71,'LISTADO ATM'!$A$2:$B$900,2,0)</f>
        <v>ATM Edificio Aster</v>
      </c>
      <c r="H71" s="128" t="str">
        <f>VLOOKUP(E71,VIP!$A$2:$O17277,7,FALSE)</f>
        <v>Si</v>
      </c>
      <c r="I71" s="128" t="str">
        <f>VLOOKUP(E71,VIP!$A$2:$O9242,8,FALSE)</f>
        <v>Si</v>
      </c>
      <c r="J71" s="128" t="str">
        <f>VLOOKUP(E71,VIP!$A$2:$O9192,8,FALSE)</f>
        <v>Si</v>
      </c>
      <c r="K71" s="128" t="str">
        <f>VLOOKUP(E71,VIP!$A$2:$O12766,6,0)</f>
        <v>NO</v>
      </c>
      <c r="L71" s="113" t="s">
        <v>2488</v>
      </c>
      <c r="M71" s="111" t="s">
        <v>2465</v>
      </c>
      <c r="N71" s="123" t="s">
        <v>2472</v>
      </c>
      <c r="O71" s="149" t="s">
        <v>2474</v>
      </c>
      <c r="P71" s="110"/>
      <c r="Q71" s="114" t="s">
        <v>2488</v>
      </c>
    </row>
    <row r="72" spans="1:17" s="135" customFormat="1" ht="18" x14ac:dyDescent="0.25">
      <c r="A72" s="112" t="str">
        <f>VLOOKUP(E72,'LISTADO ATM'!$A$2:$C$901,3,0)</f>
        <v>NORTE</v>
      </c>
      <c r="B72" s="124">
        <v>335840656</v>
      </c>
      <c r="C72" s="118">
        <v>44287.86482638889</v>
      </c>
      <c r="D72" s="112" t="s">
        <v>2190</v>
      </c>
      <c r="E72" s="126">
        <v>142</v>
      </c>
      <c r="F72" s="128" t="str">
        <f>VLOOKUP(E72,VIP!$A$2:$O12359,2,0)</f>
        <v>DRBR142</v>
      </c>
      <c r="G72" s="128" t="str">
        <f>VLOOKUP(E72,'LISTADO ATM'!$A$2:$B$900,2,0)</f>
        <v xml:space="preserve">ATM Centro de Caja Galerías Bonao </v>
      </c>
      <c r="H72" s="128" t="str">
        <f>VLOOKUP(E72,VIP!$A$2:$O17280,7,FALSE)</f>
        <v>Si</v>
      </c>
      <c r="I72" s="128" t="str">
        <f>VLOOKUP(E72,VIP!$A$2:$O9245,8,FALSE)</f>
        <v>Si</v>
      </c>
      <c r="J72" s="128" t="str">
        <f>VLOOKUP(E72,VIP!$A$2:$O9195,8,FALSE)</f>
        <v>Si</v>
      </c>
      <c r="K72" s="128" t="str">
        <f>VLOOKUP(E72,VIP!$A$2:$O12769,6,0)</f>
        <v>SI</v>
      </c>
      <c r="L72" s="113" t="s">
        <v>2488</v>
      </c>
      <c r="M72" s="111" t="s">
        <v>2465</v>
      </c>
      <c r="N72" s="123" t="s">
        <v>2472</v>
      </c>
      <c r="O72" s="149" t="s">
        <v>2521</v>
      </c>
      <c r="P72" s="110"/>
      <c r="Q72" s="114" t="s">
        <v>2488</v>
      </c>
    </row>
    <row r="73" spans="1:17" s="135" customFormat="1" ht="18" x14ac:dyDescent="0.25">
      <c r="A73" s="112" t="str">
        <f>VLOOKUP(E73,'LISTADO ATM'!$A$2:$C$901,3,0)</f>
        <v>NORTE</v>
      </c>
      <c r="B73" s="124" t="s">
        <v>2536</v>
      </c>
      <c r="C73" s="118">
        <v>44288.322858796295</v>
      </c>
      <c r="D73" s="112" t="s">
        <v>2190</v>
      </c>
      <c r="E73" s="126">
        <v>40</v>
      </c>
      <c r="F73" s="128" t="str">
        <f>VLOOKUP(E73,VIP!$A$2:$O12363,2,0)</f>
        <v>DRBR040</v>
      </c>
      <c r="G73" s="128" t="str">
        <f>VLOOKUP(E73,'LISTADO ATM'!$A$2:$B$900,2,0)</f>
        <v xml:space="preserve">ATM Oficina El Puñal </v>
      </c>
      <c r="H73" s="128" t="str">
        <f>VLOOKUP(E73,VIP!$A$2:$O17284,7,FALSE)</f>
        <v>Si</v>
      </c>
      <c r="I73" s="128" t="str">
        <f>VLOOKUP(E73,VIP!$A$2:$O9249,8,FALSE)</f>
        <v>Si</v>
      </c>
      <c r="J73" s="128" t="str">
        <f>VLOOKUP(E73,VIP!$A$2:$O9199,8,FALSE)</f>
        <v>Si</v>
      </c>
      <c r="K73" s="128" t="str">
        <f>VLOOKUP(E73,VIP!$A$2:$O12773,6,0)</f>
        <v>NO</v>
      </c>
      <c r="L73" s="113" t="s">
        <v>2488</v>
      </c>
      <c r="M73" s="111" t="s">
        <v>2465</v>
      </c>
      <c r="N73" s="123" t="s">
        <v>2472</v>
      </c>
      <c r="O73" s="149" t="s">
        <v>2505</v>
      </c>
      <c r="P73" s="110"/>
      <c r="Q73" s="114" t="s">
        <v>2488</v>
      </c>
    </row>
  </sheetData>
  <autoFilter ref="A4:Q32">
    <sortState ref="A5:Q73">
      <sortCondition ref="L4:L3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6" t="s">
        <v>0</v>
      </c>
      <c r="B1" s="18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8" t="s">
        <v>8</v>
      </c>
      <c r="B9" s="18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0" t="s">
        <v>9</v>
      </c>
      <c r="B14" s="19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zoomScaleNormal="100" workbookViewId="0">
      <selection activeCell="D5" sqref="D5"/>
    </sheetView>
  </sheetViews>
  <sheetFormatPr baseColWidth="10" defaultColWidth="52.7109375" defaultRowHeight="15" x14ac:dyDescent="0.25"/>
  <cols>
    <col min="1" max="1" width="52.7109375" style="135"/>
    <col min="2" max="2" width="28.28515625" style="135" customWidth="1"/>
    <col min="3" max="3" width="44.140625" style="135" customWidth="1"/>
    <col min="4" max="16384" width="52.7109375" style="135"/>
  </cols>
  <sheetData>
    <row r="1" spans="1:5" ht="22.5" x14ac:dyDescent="0.25">
      <c r="A1" s="164" t="s">
        <v>2158</v>
      </c>
      <c r="B1" s="165"/>
      <c r="C1" s="165"/>
      <c r="D1" s="165"/>
      <c r="E1" s="166"/>
    </row>
    <row r="2" spans="1:5" ht="25.5" x14ac:dyDescent="0.25">
      <c r="A2" s="167" t="s">
        <v>2470</v>
      </c>
      <c r="B2" s="168"/>
      <c r="C2" s="168"/>
      <c r="D2" s="168"/>
      <c r="E2" s="169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29">
        <v>44287.708333333336</v>
      </c>
      <c r="C4" s="94"/>
      <c r="D4" s="94"/>
      <c r="E4" s="104"/>
    </row>
    <row r="5" spans="1:5" ht="18.75" thickBot="1" x14ac:dyDescent="0.3">
      <c r="A5" s="102" t="s">
        <v>2424</v>
      </c>
      <c r="B5" s="129">
        <v>44288.25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x14ac:dyDescent="0.25">
      <c r="A7" s="170" t="s">
        <v>2425</v>
      </c>
      <c r="B7" s="171"/>
      <c r="C7" s="171"/>
      <c r="D7" s="171"/>
      <c r="E7" s="172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8" x14ac:dyDescent="0.25">
      <c r="A9" s="139" t="e">
        <f>VLOOKUP(B9,'[1]LISTADO ATM'!$A$2:$C$823,3,0)</f>
        <v>#N/A</v>
      </c>
      <c r="B9" s="136"/>
      <c r="C9" s="136" t="e">
        <f>VLOOKUP(B9,'[1]LISTADO ATM'!$A$2:$B$823,2,0)</f>
        <v>#N/A</v>
      </c>
      <c r="D9" s="138" t="s">
        <v>2522</v>
      </c>
      <c r="E9" s="141"/>
    </row>
    <row r="10" spans="1:5" ht="18.75" thickBot="1" x14ac:dyDescent="0.3">
      <c r="A10" s="117" t="s">
        <v>2498</v>
      </c>
      <c r="B10" s="100">
        <f>COUNT(B9:B9)</f>
        <v>0</v>
      </c>
      <c r="C10" s="173"/>
      <c r="D10" s="174"/>
      <c r="E10" s="175"/>
    </row>
    <row r="11" spans="1:5" x14ac:dyDescent="0.25">
      <c r="B11" s="98"/>
      <c r="E11" s="98"/>
    </row>
    <row r="12" spans="1:5" ht="18" x14ac:dyDescent="0.25">
      <c r="A12" s="170" t="s">
        <v>2499</v>
      </c>
      <c r="B12" s="171"/>
      <c r="C12" s="171"/>
      <c r="D12" s="171"/>
      <c r="E12" s="172"/>
    </row>
    <row r="13" spans="1:5" ht="18" x14ac:dyDescent="0.25">
      <c r="A13" s="95" t="s">
        <v>15</v>
      </c>
      <c r="B13" s="95" t="s">
        <v>2426</v>
      </c>
      <c r="C13" s="95" t="s">
        <v>46</v>
      </c>
      <c r="D13" s="105" t="s">
        <v>2429</v>
      </c>
      <c r="E13" s="105" t="s">
        <v>2427</v>
      </c>
    </row>
    <row r="14" spans="1:5" ht="18" x14ac:dyDescent="0.25">
      <c r="A14" s="136" t="e">
        <f>VLOOKUP(B14,'[1]LISTADO ATM'!$A$2:$C$823,3,0)</f>
        <v>#N/A</v>
      </c>
      <c r="B14" s="136"/>
      <c r="C14" s="136" t="e">
        <f>VLOOKUP(B14,'[1]LISTADO ATM'!$A$2:$B$823,2,0)</f>
        <v>#N/A</v>
      </c>
      <c r="D14" s="140" t="s">
        <v>2523</v>
      </c>
      <c r="E14" s="143"/>
    </row>
    <row r="15" spans="1:5" ht="18.75" thickBot="1" x14ac:dyDescent="0.3">
      <c r="A15" s="117" t="s">
        <v>2498</v>
      </c>
      <c r="B15" s="100">
        <f>COUNT(B14:B14)</f>
        <v>0</v>
      </c>
      <c r="C15" s="155"/>
      <c r="D15" s="156"/>
      <c r="E15" s="157"/>
    </row>
    <row r="16" spans="1:5" ht="15.75" thickBot="1" x14ac:dyDescent="0.3">
      <c r="B16" s="98"/>
      <c r="E16" s="98"/>
    </row>
    <row r="17" spans="1:5" ht="18.75" thickBot="1" x14ac:dyDescent="0.3">
      <c r="A17" s="158" t="s">
        <v>2500</v>
      </c>
      <c r="B17" s="159"/>
      <c r="C17" s="159"/>
      <c r="D17" s="159"/>
      <c r="E17" s="160"/>
    </row>
    <row r="18" spans="1:5" ht="18" x14ac:dyDescent="0.25">
      <c r="A18" s="95" t="s">
        <v>15</v>
      </c>
      <c r="B18" s="95" t="s">
        <v>2426</v>
      </c>
      <c r="C18" s="96" t="s">
        <v>46</v>
      </c>
      <c r="D18" s="96" t="s">
        <v>2429</v>
      </c>
      <c r="E18" s="96" t="s">
        <v>2427</v>
      </c>
    </row>
    <row r="19" spans="1:5" ht="18" x14ac:dyDescent="0.25">
      <c r="A19" s="139" t="str">
        <f>VLOOKUP(B19,'[1]LISTADO ATM'!$A$2:$C$823,3,0)</f>
        <v>DISTRITO NACIONAL</v>
      </c>
      <c r="B19" s="136">
        <v>743</v>
      </c>
      <c r="C19" s="136" t="str">
        <f>VLOOKUP(B19,'[1]LISTADO ATM'!$A$2:$B$823,2,0)</f>
        <v xml:space="preserve">ATM Oficina Los Frailes </v>
      </c>
      <c r="D19" s="130" t="s">
        <v>2451</v>
      </c>
      <c r="E19" s="125">
        <v>335840509</v>
      </c>
    </row>
    <row r="20" spans="1:5" ht="18" x14ac:dyDescent="0.25">
      <c r="A20" s="139" t="str">
        <f>VLOOKUP(B20,'[1]LISTADO ATM'!$A$2:$C$823,3,0)</f>
        <v>DISTRITO NACIONAL</v>
      </c>
      <c r="B20" s="136">
        <v>312</v>
      </c>
      <c r="C20" s="136" t="str">
        <f>VLOOKUP(B20,'[1]LISTADO ATM'!$A$2:$B$823,2,0)</f>
        <v xml:space="preserve">ATM Oficina Tiradentes II (Naco) </v>
      </c>
      <c r="D20" s="130" t="s">
        <v>2451</v>
      </c>
      <c r="E20" s="125">
        <v>335840583</v>
      </c>
    </row>
    <row r="21" spans="1:5" ht="18" x14ac:dyDescent="0.25">
      <c r="A21" s="139" t="str">
        <f>VLOOKUP(B21,'[1]LISTADO ATM'!$A$2:$C$823,3,0)</f>
        <v>ESTE</v>
      </c>
      <c r="B21" s="136">
        <v>822</v>
      </c>
      <c r="C21" s="136" t="str">
        <f>VLOOKUP(B21,'[1]LISTADO ATM'!$A$2:$B$823,2,0)</f>
        <v xml:space="preserve">ATM INDUSPALMA </v>
      </c>
      <c r="D21" s="130" t="s">
        <v>2451</v>
      </c>
      <c r="E21" s="125">
        <v>335840637</v>
      </c>
    </row>
    <row r="22" spans="1:5" ht="18" x14ac:dyDescent="0.25">
      <c r="A22" s="139" t="str">
        <f>VLOOKUP(B22,'[1]LISTADO ATM'!$A$2:$C$823,3,0)</f>
        <v>DISTRITO NACIONAL</v>
      </c>
      <c r="B22" s="136">
        <v>884</v>
      </c>
      <c r="C22" s="136" t="str">
        <f>VLOOKUP(B22,'[1]LISTADO ATM'!$A$2:$B$823,2,0)</f>
        <v xml:space="preserve">ATM UNP Olé Sabana Perdida </v>
      </c>
      <c r="D22" s="130" t="s">
        <v>2451</v>
      </c>
      <c r="E22" s="125">
        <v>335840638</v>
      </c>
    </row>
    <row r="23" spans="1:5" ht="18" x14ac:dyDescent="0.25">
      <c r="A23" s="139" t="str">
        <f>VLOOKUP(B23,'[1]LISTADO ATM'!$A$2:$C$823,3,0)</f>
        <v>DISTRITO NACIONAL</v>
      </c>
      <c r="B23" s="136">
        <v>671</v>
      </c>
      <c r="C23" s="136" t="str">
        <f>VLOOKUP(B23,'[1]LISTADO ATM'!$A$2:$B$823,2,0)</f>
        <v>ATM Ayuntamiento Sto. Dgo. Norte</v>
      </c>
      <c r="D23" s="130" t="s">
        <v>2451</v>
      </c>
      <c r="E23" s="125">
        <v>335840639</v>
      </c>
    </row>
    <row r="24" spans="1:5" ht="18" x14ac:dyDescent="0.25">
      <c r="A24" s="139" t="str">
        <f>VLOOKUP(B24,'[1]LISTADO ATM'!$A$2:$C$823,3,0)</f>
        <v>DISTRITO NACIONAL</v>
      </c>
      <c r="B24" s="136">
        <v>325</v>
      </c>
      <c r="C24" s="136" t="str">
        <f>VLOOKUP(B24,'[1]LISTADO ATM'!$A$2:$B$823,2,0)</f>
        <v>ATM Casa Edwin</v>
      </c>
      <c r="D24" s="130" t="s">
        <v>2451</v>
      </c>
      <c r="E24" s="125">
        <v>335840646</v>
      </c>
    </row>
    <row r="25" spans="1:5" ht="18" x14ac:dyDescent="0.25">
      <c r="A25" s="139" t="str">
        <f>VLOOKUP(B25,'[1]LISTADO ATM'!$A$2:$C$823,3,0)</f>
        <v>DISTRITO NACIONAL</v>
      </c>
      <c r="B25" s="136">
        <v>540</v>
      </c>
      <c r="C25" s="136" t="str">
        <f>VLOOKUP(B25,'[1]LISTADO ATM'!$A$2:$B$823,2,0)</f>
        <v xml:space="preserve">ATM Autoservicio Sambil I </v>
      </c>
      <c r="D25" s="130" t="s">
        <v>2451</v>
      </c>
      <c r="E25" s="125">
        <v>335840573</v>
      </c>
    </row>
    <row r="26" spans="1:5" ht="18" x14ac:dyDescent="0.25">
      <c r="A26" s="139" t="str">
        <f>VLOOKUP(B26,'[1]LISTADO ATM'!$A$2:$C$823,3,0)</f>
        <v>DISTRITO NACIONAL</v>
      </c>
      <c r="B26" s="136">
        <v>696</v>
      </c>
      <c r="C26" s="136" t="str">
        <f>VLOOKUP(B26,'[1]LISTADO ATM'!$A$2:$B$823,2,0)</f>
        <v>ATM Olé Jacobo Majluta</v>
      </c>
      <c r="D26" s="130" t="s">
        <v>2451</v>
      </c>
      <c r="E26" s="125">
        <v>335840664</v>
      </c>
    </row>
    <row r="27" spans="1:5" ht="18.75" thickBot="1" x14ac:dyDescent="0.3">
      <c r="A27" s="131" t="s">
        <v>2498</v>
      </c>
      <c r="B27" s="100">
        <f>COUNT(B19:B26)</f>
        <v>8</v>
      </c>
      <c r="C27" s="106"/>
      <c r="D27" s="106"/>
      <c r="E27" s="106"/>
    </row>
    <row r="28" spans="1:5" ht="15.75" thickBot="1" x14ac:dyDescent="0.3">
      <c r="B28" s="98"/>
      <c r="E28" s="98"/>
    </row>
    <row r="29" spans="1:5" ht="18.75" thickBot="1" x14ac:dyDescent="0.3">
      <c r="A29" s="158" t="s">
        <v>2501</v>
      </c>
      <c r="B29" s="159"/>
      <c r="C29" s="159"/>
      <c r="D29" s="159"/>
      <c r="E29" s="160"/>
    </row>
    <row r="30" spans="1:5" ht="18" x14ac:dyDescent="0.25">
      <c r="A30" s="95" t="s">
        <v>15</v>
      </c>
      <c r="B30" s="95" t="s">
        <v>2426</v>
      </c>
      <c r="C30" s="96" t="s">
        <v>46</v>
      </c>
      <c r="D30" s="96" t="s">
        <v>2429</v>
      </c>
      <c r="E30" s="96" t="s">
        <v>2427</v>
      </c>
    </row>
    <row r="31" spans="1:5" ht="18" x14ac:dyDescent="0.25">
      <c r="A31" s="139" t="str">
        <f>VLOOKUP(B31,'[1]LISTADO ATM'!$A$2:$C$823,3,0)</f>
        <v>DISTRITO NACIONAL</v>
      </c>
      <c r="B31" s="136">
        <v>577</v>
      </c>
      <c r="C31" s="136" t="str">
        <f>VLOOKUP(B31,'[1]LISTADO ATM'!$A$2:$B$823,2,0)</f>
        <v xml:space="preserve">ATM Olé Ave. Duarte </v>
      </c>
      <c r="D31" s="136" t="s">
        <v>2489</v>
      </c>
      <c r="E31" s="141">
        <v>335840591</v>
      </c>
    </row>
    <row r="32" spans="1:5" ht="18" x14ac:dyDescent="0.25">
      <c r="A32" s="139" t="str">
        <f>VLOOKUP(B32,'[1]LISTADO ATM'!$A$2:$C$823,3,0)</f>
        <v>DISTRITO NACIONAL</v>
      </c>
      <c r="B32" s="136">
        <v>938</v>
      </c>
      <c r="C32" s="136" t="str">
        <f>VLOOKUP(B32,'[1]LISTADO ATM'!$A$2:$B$823,2,0)</f>
        <v xml:space="preserve">ATM Autobanco Oficina Filadelfia Plaza </v>
      </c>
      <c r="D32" s="136" t="s">
        <v>2489</v>
      </c>
      <c r="E32" s="141">
        <v>335840609</v>
      </c>
    </row>
    <row r="33" spans="1:5" ht="18" x14ac:dyDescent="0.25">
      <c r="A33" s="139" t="str">
        <f>VLOOKUP(B33,'[1]LISTADO ATM'!$A$2:$C$823,3,0)</f>
        <v>ESTE</v>
      </c>
      <c r="B33" s="136">
        <v>495</v>
      </c>
      <c r="C33" s="136" t="str">
        <f>VLOOKUP(B33,'[1]LISTADO ATM'!$A$2:$B$823,2,0)</f>
        <v>ATM Cemento PANAM</v>
      </c>
      <c r="D33" s="136" t="s">
        <v>2489</v>
      </c>
      <c r="E33" s="141">
        <v>335840634</v>
      </c>
    </row>
    <row r="34" spans="1:5" ht="18" x14ac:dyDescent="0.25">
      <c r="A34" s="139" t="str">
        <f>VLOOKUP(B34,'[1]LISTADO ATM'!$A$2:$C$823,3,0)</f>
        <v>DISTRITO NACIONAL</v>
      </c>
      <c r="B34" s="136">
        <v>539</v>
      </c>
      <c r="C34" s="136" t="str">
        <f>VLOOKUP(B34,'[1]LISTADO ATM'!$A$2:$B$823,2,0)</f>
        <v>ATM S/M La Cadena Los Proceres</v>
      </c>
      <c r="D34" s="136" t="s">
        <v>2489</v>
      </c>
      <c r="E34" s="141">
        <v>335840348</v>
      </c>
    </row>
    <row r="35" spans="1:5" ht="18" x14ac:dyDescent="0.25">
      <c r="A35" s="139" t="str">
        <f>VLOOKUP(B35,'[1]LISTADO ATM'!$A$2:$C$823,3,0)</f>
        <v>DISTRITO NACIONAL</v>
      </c>
      <c r="B35" s="136">
        <v>786</v>
      </c>
      <c r="C35" s="136" t="str">
        <f>VLOOKUP(B35,'[1]LISTADO ATM'!$A$2:$B$823,2,0)</f>
        <v xml:space="preserve">ATM Oficina Agora Mall II </v>
      </c>
      <c r="D35" s="136" t="s">
        <v>2489</v>
      </c>
      <c r="E35" s="141">
        <v>335840556</v>
      </c>
    </row>
    <row r="36" spans="1:5" ht="18" x14ac:dyDescent="0.25">
      <c r="A36" s="139" t="str">
        <f>VLOOKUP(B36,'[1]LISTADO ATM'!$A$2:$C$823,3,0)</f>
        <v>DISTRITO NACIONAL</v>
      </c>
      <c r="B36" s="136">
        <v>578</v>
      </c>
      <c r="C36" s="136" t="str">
        <f>VLOOKUP(B36,'[1]LISTADO ATM'!$A$2:$B$823,2,0)</f>
        <v xml:space="preserve">ATM Procuraduría General de la República </v>
      </c>
      <c r="D36" s="136" t="s">
        <v>2489</v>
      </c>
      <c r="E36" s="141">
        <v>335840636</v>
      </c>
    </row>
    <row r="37" spans="1:5" ht="18" x14ac:dyDescent="0.25">
      <c r="A37" s="139" t="str">
        <f>VLOOKUP(B37,'[1]LISTADO ATM'!$A$2:$C$823,3,0)</f>
        <v>DISTRITO NACIONAL</v>
      </c>
      <c r="B37" s="136">
        <v>600</v>
      </c>
      <c r="C37" s="136" t="str">
        <f>VLOOKUP(B37,'[1]LISTADO ATM'!$A$2:$B$823,2,0)</f>
        <v>ATM S/M Bravo Hipica</v>
      </c>
      <c r="D37" s="136" t="s">
        <v>2489</v>
      </c>
      <c r="E37" s="141">
        <v>335840651</v>
      </c>
    </row>
    <row r="38" spans="1:5" ht="18.75" thickBot="1" x14ac:dyDescent="0.3">
      <c r="A38" s="117" t="s">
        <v>2498</v>
      </c>
      <c r="B38" s="100">
        <f>COUNT(B31:B37)</f>
        <v>7</v>
      </c>
      <c r="C38" s="106"/>
      <c r="D38" s="146"/>
      <c r="E38" s="147"/>
    </row>
    <row r="39" spans="1:5" ht="15.75" thickBot="1" x14ac:dyDescent="0.3">
      <c r="B39" s="98"/>
      <c r="E39" s="98"/>
    </row>
    <row r="40" spans="1:5" ht="18" x14ac:dyDescent="0.25">
      <c r="A40" s="161" t="s">
        <v>2502</v>
      </c>
      <c r="B40" s="162"/>
      <c r="C40" s="162"/>
      <c r="D40" s="162"/>
      <c r="E40" s="163"/>
    </row>
    <row r="41" spans="1:5" ht="18" x14ac:dyDescent="0.25">
      <c r="A41" s="101" t="s">
        <v>15</v>
      </c>
      <c r="B41" s="101" t="s">
        <v>2426</v>
      </c>
      <c r="C41" s="97" t="s">
        <v>46</v>
      </c>
      <c r="D41" s="132" t="s">
        <v>2429</v>
      </c>
      <c r="E41" s="101" t="s">
        <v>2427</v>
      </c>
    </row>
    <row r="42" spans="1:5" ht="18" x14ac:dyDescent="0.25">
      <c r="A42" s="136" t="str">
        <f>VLOOKUP(B42,'[1]LISTADO ATM'!$A$2:$C$823,3,0)</f>
        <v>DISTRITO NACIONAL</v>
      </c>
      <c r="B42" s="136">
        <v>165</v>
      </c>
      <c r="C42" s="136" t="str">
        <f>VLOOKUP(B42,'[1]LISTADO ATM'!$A$2:$B$823,2,0)</f>
        <v>ATM Autoservicio Megacentro</v>
      </c>
      <c r="D42" s="134" t="s">
        <v>2527</v>
      </c>
      <c r="E42" s="137">
        <v>335840013</v>
      </c>
    </row>
    <row r="43" spans="1:5" ht="18" x14ac:dyDescent="0.25">
      <c r="A43" s="136" t="str">
        <f>VLOOKUP(B43,'[1]LISTADO ATM'!$A$2:$C$823,3,0)</f>
        <v>DISTRITO NACIONAL</v>
      </c>
      <c r="B43" s="136">
        <v>980</v>
      </c>
      <c r="C43" s="136" t="str">
        <f>VLOOKUP(B43,'[1]LISTADO ATM'!$A$2:$B$823,2,0)</f>
        <v xml:space="preserve">ATM Oficina Bella Vista Mall II </v>
      </c>
      <c r="D43" s="134" t="s">
        <v>2527</v>
      </c>
      <c r="E43" s="137">
        <v>335840067</v>
      </c>
    </row>
    <row r="44" spans="1:5" ht="18" x14ac:dyDescent="0.25">
      <c r="A44" s="136" t="str">
        <f>VLOOKUP(B44,'[1]LISTADO ATM'!$A$2:$C$823,3,0)</f>
        <v>DISTRITO NACIONAL</v>
      </c>
      <c r="B44" s="136">
        <v>87</v>
      </c>
      <c r="C44" s="136" t="str">
        <f>VLOOKUP(B44,'[1]LISTADO ATM'!$A$2:$B$823,2,0)</f>
        <v xml:space="preserve">ATM Autoservicio Sarasota </v>
      </c>
      <c r="D44" s="134" t="s">
        <v>2527</v>
      </c>
      <c r="E44" s="137">
        <v>335840016</v>
      </c>
    </row>
    <row r="45" spans="1:5" ht="18" x14ac:dyDescent="0.25">
      <c r="A45" s="136" t="str">
        <f>VLOOKUP(B45,'[1]LISTADO ATM'!$A$2:$C$823,3,0)</f>
        <v>DISTRITO NACIONAL</v>
      </c>
      <c r="B45" s="136">
        <v>54</v>
      </c>
      <c r="C45" s="136" t="str">
        <f>VLOOKUP(B45,'[1]LISTADO ATM'!$A$2:$B$823,2,0)</f>
        <v xml:space="preserve">ATM Autoservicio Galería 360 </v>
      </c>
      <c r="D45" s="134" t="s">
        <v>2527</v>
      </c>
      <c r="E45" s="137">
        <v>335840604</v>
      </c>
    </row>
    <row r="46" spans="1:5" ht="18" x14ac:dyDescent="0.25">
      <c r="A46" s="136" t="str">
        <f>VLOOKUP(B46,'[1]LISTADO ATM'!$A$2:$C$823,3,0)</f>
        <v>DISTRITO NACIONAL</v>
      </c>
      <c r="B46" s="136">
        <v>836</v>
      </c>
      <c r="C46" s="136" t="str">
        <f>VLOOKUP(B46,'[1]LISTADO ATM'!$A$2:$B$823,2,0)</f>
        <v xml:space="preserve">ATM UNP Plaza Luperón </v>
      </c>
      <c r="D46" s="134" t="s">
        <v>2527</v>
      </c>
      <c r="E46" s="137">
        <v>335840605</v>
      </c>
    </row>
    <row r="47" spans="1:5" ht="18" x14ac:dyDescent="0.25">
      <c r="A47" s="136" t="str">
        <f>VLOOKUP(B47,'[1]LISTADO ATM'!$A$2:$C$823,3,0)</f>
        <v>SUR</v>
      </c>
      <c r="B47" s="136">
        <v>101</v>
      </c>
      <c r="C47" s="136" t="str">
        <f>VLOOKUP(B47,'[1]LISTADO ATM'!$A$2:$B$823,2,0)</f>
        <v xml:space="preserve">ATM Oficina San Juan de la Maguana I </v>
      </c>
      <c r="D47" s="127" t="s">
        <v>2528</v>
      </c>
      <c r="E47" s="137">
        <v>335840642</v>
      </c>
    </row>
    <row r="48" spans="1:5" ht="36" x14ac:dyDescent="0.25">
      <c r="A48" s="136" t="str">
        <f>VLOOKUP(B48,'[1]LISTADO ATM'!$A$2:$C$823,3,0)</f>
        <v>NORTE</v>
      </c>
      <c r="B48" s="136">
        <v>599</v>
      </c>
      <c r="C48" s="136" t="str">
        <f>VLOOKUP(B48,'[1]LISTADO ATM'!$A$2:$B$823,2,0)</f>
        <v xml:space="preserve">ATM Oficina Plaza Internacional (Santiago) </v>
      </c>
      <c r="D48" s="134" t="s">
        <v>2527</v>
      </c>
      <c r="E48" s="137">
        <v>335840657</v>
      </c>
    </row>
    <row r="49" spans="1:5" ht="18" x14ac:dyDescent="0.25">
      <c r="A49" s="136" t="str">
        <f>VLOOKUP(B49,'[1]LISTADO ATM'!$A$2:$C$823,3,0)</f>
        <v>DISTRITO NACIONAL</v>
      </c>
      <c r="B49" s="136">
        <v>946</v>
      </c>
      <c r="C49" s="136" t="str">
        <f>VLOOKUP(B49,'[1]LISTADO ATM'!$A$2:$B$823,2,0)</f>
        <v xml:space="preserve">ATM Oficina Núñez de Cáceres I </v>
      </c>
      <c r="D49" s="134" t="s">
        <v>2527</v>
      </c>
      <c r="E49" s="137">
        <v>335840658</v>
      </c>
    </row>
    <row r="50" spans="1:5" ht="18.75" thickBot="1" x14ac:dyDescent="0.3">
      <c r="A50" s="117" t="s">
        <v>2498</v>
      </c>
      <c r="B50" s="100">
        <f>COUNT(B42:B49)</f>
        <v>8</v>
      </c>
      <c r="C50" s="145"/>
      <c r="D50" s="133"/>
      <c r="E50" s="133"/>
    </row>
    <row r="51" spans="1:5" ht="15.75" thickBot="1" x14ac:dyDescent="0.3">
      <c r="B51" s="98"/>
      <c r="E51" s="98"/>
    </row>
    <row r="52" spans="1:5" ht="18.75" thickBot="1" x14ac:dyDescent="0.3">
      <c r="A52" s="176" t="s">
        <v>2503</v>
      </c>
      <c r="B52" s="177"/>
      <c r="D52" s="98"/>
      <c r="E52" s="98"/>
    </row>
    <row r="53" spans="1:5" ht="18.75" thickBot="1" x14ac:dyDescent="0.3">
      <c r="A53" s="178">
        <f>+B27+B38+B50</f>
        <v>23</v>
      </c>
      <c r="B53" s="179"/>
    </row>
    <row r="54" spans="1:5" ht="15.75" thickBot="1" x14ac:dyDescent="0.3">
      <c r="B54" s="98"/>
      <c r="E54" s="98"/>
    </row>
    <row r="55" spans="1:5" ht="18.75" thickBot="1" x14ac:dyDescent="0.3">
      <c r="A55" s="158" t="s">
        <v>2504</v>
      </c>
      <c r="B55" s="159"/>
      <c r="C55" s="159"/>
      <c r="D55" s="159"/>
      <c r="E55" s="160"/>
    </row>
    <row r="56" spans="1:5" ht="18" x14ac:dyDescent="0.25">
      <c r="A56" s="101" t="s">
        <v>15</v>
      </c>
      <c r="B56" s="101" t="s">
        <v>2426</v>
      </c>
      <c r="C56" s="97" t="s">
        <v>46</v>
      </c>
      <c r="D56" s="180" t="s">
        <v>2429</v>
      </c>
      <c r="E56" s="181"/>
    </row>
    <row r="57" spans="1:5" ht="18" x14ac:dyDescent="0.25">
      <c r="A57" s="136" t="str">
        <f>VLOOKUP(B57,'[1]LISTADO ATM'!$A$2:$C$823,3,0)</f>
        <v>DISTRITO NACIONAL</v>
      </c>
      <c r="B57" s="136">
        <v>812</v>
      </c>
      <c r="C57" s="136" t="str">
        <f>VLOOKUP(B57,'[1]LISTADO ATM'!$A$2:$B$823,2,0)</f>
        <v xml:space="preserve">ATM Canasta del Pueblo </v>
      </c>
      <c r="D57" s="153" t="s">
        <v>2517</v>
      </c>
      <c r="E57" s="154"/>
    </row>
    <row r="58" spans="1:5" ht="18" x14ac:dyDescent="0.25">
      <c r="A58" s="136" t="str">
        <f>VLOOKUP(B58,'[1]LISTADO ATM'!$A$2:$C$823,3,0)</f>
        <v>DISTRITO NACIONAL</v>
      </c>
      <c r="B58" s="136">
        <v>688</v>
      </c>
      <c r="C58" s="136" t="str">
        <f>VLOOKUP(B58,'[1]LISTADO ATM'!$A$2:$B$823,2,0)</f>
        <v>ATM Innova Centro Ave. Kennedy</v>
      </c>
      <c r="D58" s="153" t="s">
        <v>2517</v>
      </c>
      <c r="E58" s="154"/>
    </row>
    <row r="59" spans="1:5" ht="18" x14ac:dyDescent="0.25">
      <c r="A59" s="136" t="str">
        <f>VLOOKUP(B59,'[1]LISTADO ATM'!$A$2:$C$823,3,0)</f>
        <v>DISTRITO NACIONAL</v>
      </c>
      <c r="B59" s="136">
        <v>2</v>
      </c>
      <c r="C59" s="136" t="str">
        <f>VLOOKUP(B59,'[1]LISTADO ATM'!$A$2:$B$823,2,0)</f>
        <v>ATM Autoservicio Padre Castellano</v>
      </c>
      <c r="D59" s="153" t="s">
        <v>2517</v>
      </c>
      <c r="E59" s="154"/>
    </row>
    <row r="60" spans="1:5" ht="18" x14ac:dyDescent="0.25">
      <c r="A60" s="136" t="str">
        <f>VLOOKUP(B60,'[1]LISTADO ATM'!$A$2:$C$823,3,0)</f>
        <v>DISTRITO NACIONAL</v>
      </c>
      <c r="B60" s="136">
        <v>557</v>
      </c>
      <c r="C60" s="136" t="str">
        <f>VLOOKUP(B60,'[1]LISTADO ATM'!$A$2:$B$823,2,0)</f>
        <v xml:space="preserve">ATM Multicentro La Sirena Ave. Mella </v>
      </c>
      <c r="D60" s="153" t="s">
        <v>2530</v>
      </c>
      <c r="E60" s="154"/>
    </row>
    <row r="61" spans="1:5" ht="18" x14ac:dyDescent="0.25">
      <c r="A61" s="136" t="str">
        <f>VLOOKUP(B61,'[1]LISTADO ATM'!$A$2:$C$823,3,0)</f>
        <v>NORTE</v>
      </c>
      <c r="B61" s="136">
        <v>605</v>
      </c>
      <c r="C61" s="136" t="str">
        <f>VLOOKUP(B61,'[1]LISTADO ATM'!$A$2:$B$823,2,0)</f>
        <v xml:space="preserve">ATM Oficina Bonao I </v>
      </c>
      <c r="D61" s="153" t="s">
        <v>2517</v>
      </c>
      <c r="E61" s="154"/>
    </row>
    <row r="62" spans="1:5" ht="18" x14ac:dyDescent="0.25">
      <c r="A62" s="136" t="str">
        <f>VLOOKUP(B62,'[1]LISTADO ATM'!$A$2:$C$823,3,0)</f>
        <v>DISTRITO NACIONAL</v>
      </c>
      <c r="B62" s="136">
        <v>43</v>
      </c>
      <c r="C62" s="136" t="str">
        <f>VLOOKUP(B62,'[1]LISTADO ATM'!$A$2:$B$823,2,0)</f>
        <v xml:space="preserve">ATM Zona Franca San Isidro </v>
      </c>
      <c r="D62" s="153" t="s">
        <v>2517</v>
      </c>
      <c r="E62" s="154"/>
    </row>
    <row r="63" spans="1:5" ht="18" x14ac:dyDescent="0.25">
      <c r="A63" s="136" t="str">
        <f>VLOOKUP(B63,'[1]LISTADO ATM'!$A$2:$C$823,3,0)</f>
        <v>NORTE</v>
      </c>
      <c r="B63" s="136">
        <v>136</v>
      </c>
      <c r="C63" s="136" t="str">
        <f>VLOOKUP(B63,'[1]LISTADO ATM'!$A$2:$B$823,2,0)</f>
        <v>ATM S/M Xtra (Santiago)</v>
      </c>
      <c r="D63" s="153" t="s">
        <v>2517</v>
      </c>
      <c r="E63" s="154"/>
    </row>
    <row r="64" spans="1:5" ht="18" x14ac:dyDescent="0.25">
      <c r="A64" s="136" t="str">
        <f>VLOOKUP(B64,'[1]LISTADO ATM'!$A$2:$C$823,3,0)</f>
        <v>DISTRITO NACIONAL</v>
      </c>
      <c r="B64" s="136">
        <v>655</v>
      </c>
      <c r="C64" s="136" t="str">
        <f>VLOOKUP(B64,'[1]LISTADO ATM'!$A$2:$B$823,2,0)</f>
        <v>ATM Farmacia Sandra</v>
      </c>
      <c r="D64" s="153" t="s">
        <v>2517</v>
      </c>
      <c r="E64" s="154"/>
    </row>
    <row r="65" spans="1:5" ht="18.75" thickBot="1" x14ac:dyDescent="0.3">
      <c r="A65" s="117" t="s">
        <v>2498</v>
      </c>
      <c r="B65" s="100">
        <f>COUNT(B57:B64)</f>
        <v>8</v>
      </c>
      <c r="C65" s="145"/>
      <c r="D65" s="133"/>
      <c r="E65" s="133"/>
    </row>
  </sheetData>
  <mergeCells count="21">
    <mergeCell ref="A1:E1"/>
    <mergeCell ref="A2:E2"/>
    <mergeCell ref="A7:E7"/>
    <mergeCell ref="C10:E10"/>
    <mergeCell ref="A12:E12"/>
    <mergeCell ref="D63:E63"/>
    <mergeCell ref="D64:E64"/>
    <mergeCell ref="C15:E15"/>
    <mergeCell ref="A17:E17"/>
    <mergeCell ref="A29:E29"/>
    <mergeCell ref="A40:E40"/>
    <mergeCell ref="A52:B52"/>
    <mergeCell ref="A53:B53"/>
    <mergeCell ref="A55:E55"/>
    <mergeCell ref="D56:E56"/>
    <mergeCell ref="D57:E57"/>
    <mergeCell ref="D58:E58"/>
    <mergeCell ref="D59:E59"/>
    <mergeCell ref="D60:E60"/>
    <mergeCell ref="D61:E61"/>
    <mergeCell ref="D62:E62"/>
  </mergeCells>
  <phoneticPr fontId="46" type="noConversion"/>
  <conditionalFormatting sqref="E57">
    <cfRule type="duplicateValues" dxfId="238" priority="39"/>
  </conditionalFormatting>
  <conditionalFormatting sqref="E57">
    <cfRule type="duplicateValues" dxfId="237" priority="38"/>
  </conditionalFormatting>
  <conditionalFormatting sqref="E57">
    <cfRule type="duplicateValues" dxfId="236" priority="37"/>
  </conditionalFormatting>
  <conditionalFormatting sqref="E65 E1:E7 E27:E29 E50:E56 E10:E12 E38:E41 E15:E17">
    <cfRule type="duplicateValues" dxfId="235" priority="36"/>
  </conditionalFormatting>
  <conditionalFormatting sqref="E65 E27:E29 E1:E7 E50:E56 E10:E12 E38:E41 E15:E17">
    <cfRule type="duplicateValues" dxfId="234" priority="35"/>
  </conditionalFormatting>
  <conditionalFormatting sqref="E65 E27:E29 E1:E7 E50:E56 E10:E12 E15:E17 E38:E41">
    <cfRule type="duplicateValues" dxfId="233" priority="34"/>
  </conditionalFormatting>
  <conditionalFormatting sqref="E65 E27:E29 E1:E7 E50:E57 E10:E12 E15:E17 E38:E41">
    <cfRule type="duplicateValues" dxfId="232" priority="33"/>
  </conditionalFormatting>
  <conditionalFormatting sqref="E65 E27:E29 E1:E7 E50:E57 E31:E41 E9:E12 E14:E17">
    <cfRule type="duplicateValues" dxfId="231" priority="32"/>
  </conditionalFormatting>
  <conditionalFormatting sqref="E58">
    <cfRule type="duplicateValues" dxfId="230" priority="31"/>
  </conditionalFormatting>
  <conditionalFormatting sqref="E58">
    <cfRule type="duplicateValues" dxfId="229" priority="30"/>
  </conditionalFormatting>
  <conditionalFormatting sqref="E58">
    <cfRule type="duplicateValues" dxfId="228" priority="29"/>
  </conditionalFormatting>
  <conditionalFormatting sqref="E58">
    <cfRule type="duplicateValues" dxfId="227" priority="28"/>
  </conditionalFormatting>
  <conditionalFormatting sqref="E58">
    <cfRule type="duplicateValues" dxfId="226" priority="27"/>
  </conditionalFormatting>
  <conditionalFormatting sqref="E42:E43">
    <cfRule type="duplicateValues" dxfId="225" priority="26"/>
  </conditionalFormatting>
  <conditionalFormatting sqref="E59">
    <cfRule type="duplicateValues" dxfId="224" priority="25"/>
  </conditionalFormatting>
  <conditionalFormatting sqref="E59">
    <cfRule type="duplicateValues" dxfId="223" priority="24"/>
  </conditionalFormatting>
  <conditionalFormatting sqref="E59">
    <cfRule type="duplicateValues" dxfId="222" priority="23"/>
  </conditionalFormatting>
  <conditionalFormatting sqref="E59">
    <cfRule type="duplicateValues" dxfId="221" priority="22"/>
  </conditionalFormatting>
  <conditionalFormatting sqref="E59">
    <cfRule type="duplicateValues" dxfId="220" priority="21"/>
  </conditionalFormatting>
  <conditionalFormatting sqref="E59">
    <cfRule type="duplicateValues" dxfId="219" priority="20"/>
  </conditionalFormatting>
  <conditionalFormatting sqref="E60">
    <cfRule type="duplicateValues" dxfId="218" priority="19"/>
  </conditionalFormatting>
  <conditionalFormatting sqref="E60">
    <cfRule type="duplicateValues" dxfId="217" priority="18"/>
  </conditionalFormatting>
  <conditionalFormatting sqref="E60">
    <cfRule type="duplicateValues" dxfId="216" priority="17"/>
  </conditionalFormatting>
  <conditionalFormatting sqref="E60">
    <cfRule type="duplicateValues" dxfId="215" priority="16"/>
  </conditionalFormatting>
  <conditionalFormatting sqref="E60">
    <cfRule type="duplicateValues" dxfId="214" priority="15"/>
  </conditionalFormatting>
  <conditionalFormatting sqref="E60">
    <cfRule type="duplicateValues" dxfId="213" priority="14"/>
  </conditionalFormatting>
  <conditionalFormatting sqref="E61">
    <cfRule type="duplicateValues" dxfId="212" priority="13"/>
  </conditionalFormatting>
  <conditionalFormatting sqref="E61">
    <cfRule type="duplicateValues" dxfId="211" priority="12"/>
  </conditionalFormatting>
  <conditionalFormatting sqref="E61">
    <cfRule type="duplicateValues" dxfId="210" priority="11"/>
  </conditionalFormatting>
  <conditionalFormatting sqref="E61">
    <cfRule type="duplicateValues" dxfId="209" priority="10"/>
  </conditionalFormatting>
  <conditionalFormatting sqref="E61">
    <cfRule type="duplicateValues" dxfId="208" priority="9"/>
  </conditionalFormatting>
  <conditionalFormatting sqref="E61">
    <cfRule type="duplicateValues" dxfId="207" priority="8"/>
  </conditionalFormatting>
  <conditionalFormatting sqref="E14">
    <cfRule type="duplicateValues" dxfId="206" priority="7"/>
  </conditionalFormatting>
  <conditionalFormatting sqref="E62:E64">
    <cfRule type="duplicateValues" dxfId="205" priority="6"/>
  </conditionalFormatting>
  <conditionalFormatting sqref="E62:E64">
    <cfRule type="duplicateValues" dxfId="204" priority="5"/>
  </conditionalFormatting>
  <conditionalFormatting sqref="E62:E64">
    <cfRule type="duplicateValues" dxfId="203" priority="4"/>
  </conditionalFormatting>
  <conditionalFormatting sqref="E62:E64">
    <cfRule type="duplicateValues" dxfId="202" priority="3"/>
  </conditionalFormatting>
  <conditionalFormatting sqref="E62:E64">
    <cfRule type="duplicateValues" dxfId="201" priority="2"/>
  </conditionalFormatting>
  <conditionalFormatting sqref="E62:E64">
    <cfRule type="duplicateValues" dxfId="200" priority="1"/>
  </conditionalFormatting>
  <conditionalFormatting sqref="E19:E26">
    <cfRule type="duplicateValues" dxfId="199" priority="40"/>
  </conditionalFormatting>
  <conditionalFormatting sqref="B19:B26">
    <cfRule type="duplicateValues" dxfId="198" priority="41"/>
  </conditionalFormatting>
  <conditionalFormatting sqref="E44:E49">
    <cfRule type="duplicateValues" dxfId="197" priority="42"/>
  </conditionalFormatting>
  <conditionalFormatting sqref="E65 E1:E58">
    <cfRule type="duplicateValues" dxfId="196" priority="43"/>
  </conditionalFormatting>
  <conditionalFormatting sqref="B57:B65 B42:B55 B27:B29 B1:B3 B31:B40 B9:B12 B14:B18 B6:B7">
    <cfRule type="duplicateValues" dxfId="195" priority="44"/>
  </conditionalFormatting>
  <conditionalFormatting sqref="B1:B3 B6:B65">
    <cfRule type="duplicateValues" dxfId="194" priority="45"/>
    <cfRule type="duplicateValues" dxfId="193" priority="46"/>
  </conditionalFormatting>
  <conditionalFormatting sqref="B1:B4 B6:B65">
    <cfRule type="duplicateValues" dxfId="192" priority="47"/>
  </conditionalFormatting>
  <conditionalFormatting sqref="B1:B65">
    <cfRule type="duplicateValues" dxfId="191" priority="48"/>
  </conditionalFormatting>
  <conditionalFormatting sqref="B1:B3 B6:B65">
    <cfRule type="duplicateValues" dxfId="190" priority="4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2" t="s">
        <v>2433</v>
      </c>
      <c r="B1" s="183"/>
      <c r="C1" s="183"/>
      <c r="D1" s="183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2506</v>
      </c>
      <c r="B3" s="107">
        <v>816</v>
      </c>
      <c r="C3" s="67" t="s">
        <v>2437</v>
      </c>
      <c r="D3" s="67" t="s">
        <v>2507</v>
      </c>
      <c r="E3" s="69"/>
    </row>
    <row r="4" spans="1:5" ht="18" x14ac:dyDescent="0.25">
      <c r="A4" s="108" t="s">
        <v>2508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1">
        <v>335837667</v>
      </c>
      <c r="B8" s="54">
        <v>622</v>
      </c>
      <c r="C8" s="67" t="s">
        <v>2431</v>
      </c>
      <c r="D8" s="67" t="s">
        <v>2507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2" t="s">
        <v>2443</v>
      </c>
      <c r="B25" s="183"/>
      <c r="C25" s="183"/>
      <c r="D25" s="183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2509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2510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2511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2512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2513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2514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2515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2516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2"/>
      <c r="D39" s="122"/>
    </row>
    <row r="40" spans="1:4" s="93" customFormat="1" ht="18.75" thickBot="1" x14ac:dyDescent="0.3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2"/>
      <c r="D42" s="122"/>
    </row>
    <row r="43" spans="1:4" s="93" customFormat="1" ht="18" x14ac:dyDescent="0.25">
      <c r="A43" s="120"/>
      <c r="B43" s="119"/>
      <c r="C43" s="122"/>
      <c r="D43" s="122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89" priority="119253"/>
  </conditionalFormatting>
  <conditionalFormatting sqref="A9:A11">
    <cfRule type="duplicateValues" dxfId="188" priority="119257"/>
    <cfRule type="duplicateValues" dxfId="187" priority="119258"/>
  </conditionalFormatting>
  <conditionalFormatting sqref="A9:A11">
    <cfRule type="duplicateValues" dxfId="186" priority="119261"/>
    <cfRule type="duplicateValues" dxfId="185" priority="119262"/>
  </conditionalFormatting>
  <conditionalFormatting sqref="A5">
    <cfRule type="duplicateValues" dxfId="184" priority="289"/>
  </conditionalFormatting>
  <conditionalFormatting sqref="A5">
    <cfRule type="duplicateValues" dxfId="183" priority="287"/>
    <cfRule type="duplicateValues" dxfId="182" priority="288"/>
  </conditionalFormatting>
  <conditionalFormatting sqref="A5">
    <cfRule type="duplicateValues" dxfId="181" priority="285"/>
    <cfRule type="duplicateValues" dxfId="180" priority="286"/>
  </conditionalFormatting>
  <conditionalFormatting sqref="A5">
    <cfRule type="duplicateValues" dxfId="179" priority="266"/>
  </conditionalFormatting>
  <conditionalFormatting sqref="A5">
    <cfRule type="duplicateValues" dxfId="178" priority="264"/>
    <cfRule type="duplicateValues" dxfId="177" priority="265"/>
  </conditionalFormatting>
  <conditionalFormatting sqref="A5">
    <cfRule type="duplicateValues" dxfId="176" priority="262"/>
    <cfRule type="duplicateValues" dxfId="175" priority="263"/>
  </conditionalFormatting>
  <conditionalFormatting sqref="B5:B6">
    <cfRule type="duplicateValues" dxfId="174" priority="259"/>
    <cfRule type="duplicateValues" dxfId="173" priority="260"/>
  </conditionalFormatting>
  <conditionalFormatting sqref="B5:B6">
    <cfRule type="duplicateValues" dxfId="172" priority="258"/>
  </conditionalFormatting>
  <conditionalFormatting sqref="B5:B6">
    <cfRule type="duplicateValues" dxfId="171" priority="257"/>
  </conditionalFormatting>
  <conditionalFormatting sqref="B5:B6">
    <cfRule type="duplicateValues" dxfId="170" priority="255"/>
    <cfRule type="duplicateValues" dxfId="169" priority="256"/>
  </conditionalFormatting>
  <conditionalFormatting sqref="B27:B30">
    <cfRule type="duplicateValues" dxfId="168" priority="101"/>
  </conditionalFormatting>
  <conditionalFormatting sqref="B27:B30">
    <cfRule type="duplicateValues" dxfId="167" priority="99"/>
    <cfRule type="duplicateValues" dxfId="166" priority="100"/>
  </conditionalFormatting>
  <conditionalFormatting sqref="B27:B30">
    <cfRule type="duplicateValues" dxfId="165" priority="97"/>
    <cfRule type="duplicateValues" dxfId="164" priority="98"/>
  </conditionalFormatting>
  <conditionalFormatting sqref="B27:B30">
    <cfRule type="duplicateValues" dxfId="163" priority="96"/>
  </conditionalFormatting>
  <conditionalFormatting sqref="B27:B30">
    <cfRule type="duplicateValues" dxfId="162" priority="95"/>
  </conditionalFormatting>
  <conditionalFormatting sqref="B27:B30">
    <cfRule type="duplicateValues" dxfId="161" priority="94"/>
  </conditionalFormatting>
  <conditionalFormatting sqref="B27:B30">
    <cfRule type="duplicateValues" dxfId="160" priority="93"/>
  </conditionalFormatting>
  <conditionalFormatting sqref="B27:B30">
    <cfRule type="duplicateValues" dxfId="159" priority="91"/>
    <cfRule type="duplicateValues" dxfId="158" priority="92"/>
  </conditionalFormatting>
  <conditionalFormatting sqref="B27:B30">
    <cfRule type="duplicateValues" dxfId="157" priority="90"/>
  </conditionalFormatting>
  <conditionalFormatting sqref="B27:B30">
    <cfRule type="duplicateValues" dxfId="156" priority="88"/>
    <cfRule type="duplicateValues" dxfId="155" priority="89"/>
  </conditionalFormatting>
  <conditionalFormatting sqref="A27:A30">
    <cfRule type="duplicateValues" dxfId="154" priority="87"/>
  </conditionalFormatting>
  <conditionalFormatting sqref="A27:A30">
    <cfRule type="duplicateValues" dxfId="153" priority="86"/>
  </conditionalFormatting>
  <conditionalFormatting sqref="A27:A30">
    <cfRule type="duplicateValues" dxfId="152" priority="84"/>
    <cfRule type="duplicateValues" dxfId="151" priority="85"/>
  </conditionalFormatting>
  <conditionalFormatting sqref="A27:A30">
    <cfRule type="duplicateValues" dxfId="150" priority="83"/>
  </conditionalFormatting>
  <conditionalFormatting sqref="A27:A30">
    <cfRule type="duplicateValues" dxfId="149" priority="82"/>
  </conditionalFormatting>
  <conditionalFormatting sqref="A27:A30">
    <cfRule type="duplicateValues" dxfId="148" priority="81"/>
  </conditionalFormatting>
  <conditionalFormatting sqref="A27:A30">
    <cfRule type="duplicateValues" dxfId="147" priority="79"/>
    <cfRule type="duplicateValues" dxfId="146" priority="80"/>
  </conditionalFormatting>
  <conditionalFormatting sqref="B3">
    <cfRule type="duplicateValues" dxfId="145" priority="78"/>
  </conditionalFormatting>
  <conditionalFormatting sqref="B3">
    <cfRule type="duplicateValues" dxfId="144" priority="76"/>
    <cfRule type="duplicateValues" dxfId="143" priority="77"/>
  </conditionalFormatting>
  <conditionalFormatting sqref="B3">
    <cfRule type="duplicateValues" dxfId="142" priority="74"/>
    <cfRule type="duplicateValues" dxfId="141" priority="75"/>
  </conditionalFormatting>
  <conditionalFormatting sqref="B3">
    <cfRule type="duplicateValues" dxfId="140" priority="73"/>
  </conditionalFormatting>
  <conditionalFormatting sqref="B3">
    <cfRule type="duplicateValues" dxfId="139" priority="72"/>
  </conditionalFormatting>
  <conditionalFormatting sqref="B3">
    <cfRule type="duplicateValues" dxfId="138" priority="71"/>
  </conditionalFormatting>
  <conditionalFormatting sqref="B3">
    <cfRule type="duplicateValues" dxfId="137" priority="70"/>
  </conditionalFormatting>
  <conditionalFormatting sqref="B3">
    <cfRule type="duplicateValues" dxfId="136" priority="68"/>
    <cfRule type="duplicateValues" dxfId="135" priority="69"/>
  </conditionalFormatting>
  <conditionalFormatting sqref="B3">
    <cfRule type="duplicateValues" dxfId="134" priority="67"/>
  </conditionalFormatting>
  <conditionalFormatting sqref="B3">
    <cfRule type="duplicateValues" dxfId="133" priority="65"/>
    <cfRule type="duplicateValues" dxfId="132" priority="66"/>
  </conditionalFormatting>
  <conditionalFormatting sqref="A3">
    <cfRule type="duplicateValues" dxfId="131" priority="64"/>
  </conditionalFormatting>
  <conditionalFormatting sqref="A3">
    <cfRule type="duplicateValues" dxfId="130" priority="63"/>
  </conditionalFormatting>
  <conditionalFormatting sqref="A3">
    <cfRule type="duplicateValues" dxfId="129" priority="61"/>
    <cfRule type="duplicateValues" dxfId="128" priority="62"/>
  </conditionalFormatting>
  <conditionalFormatting sqref="A3">
    <cfRule type="duplicateValues" dxfId="127" priority="60"/>
  </conditionalFormatting>
  <conditionalFormatting sqref="A3">
    <cfRule type="duplicateValues" dxfId="126" priority="59"/>
  </conditionalFormatting>
  <conditionalFormatting sqref="A3">
    <cfRule type="duplicateValues" dxfId="125" priority="58"/>
  </conditionalFormatting>
  <conditionalFormatting sqref="A3">
    <cfRule type="duplicateValues" dxfId="124" priority="56"/>
    <cfRule type="duplicateValues" dxfId="123" priority="57"/>
  </conditionalFormatting>
  <conditionalFormatting sqref="B4">
    <cfRule type="duplicateValues" dxfId="122" priority="55"/>
  </conditionalFormatting>
  <conditionalFormatting sqref="B4">
    <cfRule type="duplicateValues" dxfId="121" priority="53"/>
    <cfRule type="duplicateValues" dxfId="120" priority="54"/>
  </conditionalFormatting>
  <conditionalFormatting sqref="B4">
    <cfRule type="duplicateValues" dxfId="119" priority="51"/>
    <cfRule type="duplicateValues" dxfId="118" priority="52"/>
  </conditionalFormatting>
  <conditionalFormatting sqref="B4">
    <cfRule type="duplicateValues" dxfId="117" priority="50"/>
  </conditionalFormatting>
  <conditionalFormatting sqref="B4">
    <cfRule type="duplicateValues" dxfId="116" priority="49"/>
  </conditionalFormatting>
  <conditionalFormatting sqref="B4">
    <cfRule type="duplicateValues" dxfId="115" priority="48"/>
  </conditionalFormatting>
  <conditionalFormatting sqref="B4">
    <cfRule type="duplicateValues" dxfId="114" priority="47"/>
  </conditionalFormatting>
  <conditionalFormatting sqref="B4">
    <cfRule type="duplicateValues" dxfId="113" priority="45"/>
    <cfRule type="duplicateValues" dxfId="112" priority="46"/>
  </conditionalFormatting>
  <conditionalFormatting sqref="B4">
    <cfRule type="duplicateValues" dxfId="111" priority="44"/>
  </conditionalFormatting>
  <conditionalFormatting sqref="B4">
    <cfRule type="duplicateValues" dxfId="110" priority="42"/>
    <cfRule type="duplicateValues" dxfId="109" priority="43"/>
  </conditionalFormatting>
  <conditionalFormatting sqref="A4">
    <cfRule type="duplicateValues" dxfId="108" priority="32"/>
  </conditionalFormatting>
  <conditionalFormatting sqref="A4">
    <cfRule type="duplicateValues" dxfId="107" priority="31"/>
  </conditionalFormatting>
  <conditionalFormatting sqref="A4">
    <cfRule type="duplicateValues" dxfId="106" priority="29"/>
    <cfRule type="duplicateValues" dxfId="105" priority="30"/>
  </conditionalFormatting>
  <conditionalFormatting sqref="A4">
    <cfRule type="duplicateValues" dxfId="104" priority="28"/>
  </conditionalFormatting>
  <conditionalFormatting sqref="A4">
    <cfRule type="duplicateValues" dxfId="103" priority="27"/>
  </conditionalFormatting>
  <conditionalFormatting sqref="A4">
    <cfRule type="duplicateValues" dxfId="102" priority="26"/>
  </conditionalFormatting>
  <conditionalFormatting sqref="A4">
    <cfRule type="duplicateValues" dxfId="101" priority="24"/>
    <cfRule type="duplicateValues" dxfId="100" priority="25"/>
  </conditionalFormatting>
  <conditionalFormatting sqref="B31:B43">
    <cfRule type="duplicateValues" dxfId="99" priority="23"/>
  </conditionalFormatting>
  <conditionalFormatting sqref="B31:B43">
    <cfRule type="duplicateValues" dxfId="98" priority="21"/>
    <cfRule type="duplicateValues" dxfId="97" priority="22"/>
  </conditionalFormatting>
  <conditionalFormatting sqref="B31:B43">
    <cfRule type="duplicateValues" dxfId="96" priority="19"/>
    <cfRule type="duplicateValues" dxfId="95" priority="20"/>
  </conditionalFormatting>
  <conditionalFormatting sqref="B31:B43">
    <cfRule type="duplicateValues" dxfId="94" priority="18"/>
  </conditionalFormatting>
  <conditionalFormatting sqref="B31:B43">
    <cfRule type="duplicateValues" dxfId="93" priority="17"/>
  </conditionalFormatting>
  <conditionalFormatting sqref="B31:B43">
    <cfRule type="duplicateValues" dxfId="92" priority="16"/>
  </conditionalFormatting>
  <conditionalFormatting sqref="B31:B43">
    <cfRule type="duplicateValues" dxfId="91" priority="15"/>
  </conditionalFormatting>
  <conditionalFormatting sqref="B31:B43">
    <cfRule type="duplicateValues" dxfId="90" priority="13"/>
    <cfRule type="duplicateValues" dxfId="89" priority="14"/>
  </conditionalFormatting>
  <conditionalFormatting sqref="B31:B43">
    <cfRule type="duplicateValues" dxfId="88" priority="12"/>
  </conditionalFormatting>
  <conditionalFormatting sqref="B31:B43">
    <cfRule type="duplicateValues" dxfId="87" priority="10"/>
    <cfRule type="duplicateValues" dxfId="86" priority="11"/>
  </conditionalFormatting>
  <conditionalFormatting sqref="A31:A39 A42:A43">
    <cfRule type="duplicateValues" dxfId="85" priority="9"/>
  </conditionalFormatting>
  <conditionalFormatting sqref="A31:A39 A42:A43">
    <cfRule type="duplicateValues" dxfId="84" priority="8"/>
  </conditionalFormatting>
  <conditionalFormatting sqref="A31:A39 A42:A43">
    <cfRule type="duplicateValues" dxfId="83" priority="6"/>
    <cfRule type="duplicateValues" dxfId="82" priority="7"/>
  </conditionalFormatting>
  <conditionalFormatting sqref="A31:A39 A42:A43">
    <cfRule type="duplicateValues" dxfId="81" priority="5"/>
  </conditionalFormatting>
  <conditionalFormatting sqref="A31:A39 A42:A43">
    <cfRule type="duplicateValues" dxfId="80" priority="4"/>
  </conditionalFormatting>
  <conditionalFormatting sqref="A31:A39 A42:A43">
    <cfRule type="duplicateValues" dxfId="79" priority="3"/>
  </conditionalFormatting>
  <conditionalFormatting sqref="A31:A39 A42:A43">
    <cfRule type="duplicateValues" dxfId="78" priority="1"/>
    <cfRule type="duplicateValues" dxfId="77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4" t="s">
        <v>58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195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176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175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175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174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173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134.5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133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133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139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92.15079861111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31.6746064814797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76" priority="69"/>
  </conditionalFormatting>
  <conditionalFormatting sqref="E9:E1048576 E1:E2">
    <cfRule type="duplicateValues" dxfId="75" priority="99250"/>
  </conditionalFormatting>
  <conditionalFormatting sqref="E4">
    <cfRule type="duplicateValues" dxfId="74" priority="62"/>
  </conditionalFormatting>
  <conditionalFormatting sqref="E5:E8">
    <cfRule type="duplicateValues" dxfId="73" priority="60"/>
  </conditionalFormatting>
  <conditionalFormatting sqref="B12">
    <cfRule type="duplicateValues" dxfId="72" priority="34"/>
    <cfRule type="duplicateValues" dxfId="71" priority="35"/>
    <cfRule type="duplicateValues" dxfId="70" priority="36"/>
  </conditionalFormatting>
  <conditionalFormatting sqref="B12">
    <cfRule type="duplicateValues" dxfId="69" priority="33"/>
  </conditionalFormatting>
  <conditionalFormatting sqref="B12">
    <cfRule type="duplicateValues" dxfId="68" priority="31"/>
    <cfRule type="duplicateValues" dxfId="67" priority="32"/>
  </conditionalFormatting>
  <conditionalFormatting sqref="B12">
    <cfRule type="duplicateValues" dxfId="66" priority="28"/>
    <cfRule type="duplicateValues" dxfId="65" priority="29"/>
    <cfRule type="duplicateValues" dxfId="64" priority="30"/>
  </conditionalFormatting>
  <conditionalFormatting sqref="B12">
    <cfRule type="duplicateValues" dxfId="63" priority="27"/>
  </conditionalFormatting>
  <conditionalFormatting sqref="B12">
    <cfRule type="duplicateValues" dxfId="62" priority="25"/>
    <cfRule type="duplicateValues" dxfId="61" priority="26"/>
  </conditionalFormatting>
  <conditionalFormatting sqref="B12">
    <cfRule type="duplicateValues" dxfId="60" priority="24"/>
  </conditionalFormatting>
  <conditionalFormatting sqref="B12">
    <cfRule type="duplicateValues" dxfId="59" priority="21"/>
    <cfRule type="duplicateValues" dxfId="58" priority="22"/>
    <cfRule type="duplicateValues" dxfId="57" priority="23"/>
  </conditionalFormatting>
  <conditionalFormatting sqref="B12">
    <cfRule type="duplicateValues" dxfId="56" priority="20"/>
  </conditionalFormatting>
  <conditionalFormatting sqref="B12">
    <cfRule type="duplicateValues" dxfId="55" priority="19"/>
  </conditionalFormatting>
  <conditionalFormatting sqref="B14">
    <cfRule type="duplicateValues" dxfId="54" priority="18"/>
  </conditionalFormatting>
  <conditionalFormatting sqref="B14">
    <cfRule type="duplicateValues" dxfId="53" priority="15"/>
    <cfRule type="duplicateValues" dxfId="52" priority="16"/>
    <cfRule type="duplicateValues" dxfId="51" priority="17"/>
  </conditionalFormatting>
  <conditionalFormatting sqref="B14">
    <cfRule type="duplicateValues" dxfId="50" priority="13"/>
    <cfRule type="duplicateValues" dxfId="49" priority="14"/>
  </conditionalFormatting>
  <conditionalFormatting sqref="B14">
    <cfRule type="duplicateValues" dxfId="48" priority="10"/>
    <cfRule type="duplicateValues" dxfId="47" priority="11"/>
    <cfRule type="duplicateValues" dxfId="46" priority="12"/>
  </conditionalFormatting>
  <conditionalFormatting sqref="B14">
    <cfRule type="duplicateValues" dxfId="45" priority="9"/>
  </conditionalFormatting>
  <conditionalFormatting sqref="B14">
    <cfRule type="duplicateValues" dxfId="44" priority="8"/>
  </conditionalFormatting>
  <conditionalFormatting sqref="B14">
    <cfRule type="duplicateValues" dxfId="43" priority="7"/>
  </conditionalFormatting>
  <conditionalFormatting sqref="B14">
    <cfRule type="duplicateValues" dxfId="42" priority="4"/>
    <cfRule type="duplicateValues" dxfId="41" priority="5"/>
    <cfRule type="duplicateValues" dxfId="40" priority="6"/>
  </conditionalFormatting>
  <conditionalFormatting sqref="B14">
    <cfRule type="duplicateValues" dxfId="39" priority="2"/>
    <cfRule type="duplicateValues" dxfId="38" priority="3"/>
  </conditionalFormatting>
  <conditionalFormatting sqref="C14">
    <cfRule type="duplicateValues" dxfId="3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0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2021-04-02T12:37:13Z</dcterms:modified>
</cp:coreProperties>
</file>