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87" i="16" l="1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69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9" i="16"/>
  <c r="A9" i="16"/>
  <c r="A30" i="1" l="1"/>
  <c r="A65" i="1"/>
  <c r="A31" i="1"/>
  <c r="A66" i="1"/>
  <c r="A32" i="1"/>
  <c r="A33" i="1"/>
  <c r="F30" i="1"/>
  <c r="G30" i="1"/>
  <c r="H30" i="1"/>
  <c r="I30" i="1"/>
  <c r="J30" i="1"/>
  <c r="K30" i="1"/>
  <c r="F65" i="1"/>
  <c r="G65" i="1"/>
  <c r="H65" i="1"/>
  <c r="I65" i="1"/>
  <c r="J65" i="1"/>
  <c r="K65" i="1"/>
  <c r="F31" i="1"/>
  <c r="G31" i="1"/>
  <c r="H31" i="1"/>
  <c r="I31" i="1"/>
  <c r="J31" i="1"/>
  <c r="K31" i="1"/>
  <c r="F66" i="1"/>
  <c r="G66" i="1"/>
  <c r="H66" i="1"/>
  <c r="I66" i="1"/>
  <c r="J66" i="1"/>
  <c r="K66" i="1"/>
  <c r="F32" i="1"/>
  <c r="G32" i="1"/>
  <c r="H32" i="1"/>
  <c r="I32" i="1"/>
  <c r="J32" i="1"/>
  <c r="K32" i="1"/>
  <c r="F33" i="1"/>
  <c r="G33" i="1"/>
  <c r="H33" i="1"/>
  <c r="I33" i="1"/>
  <c r="J33" i="1"/>
  <c r="K33" i="1"/>
  <c r="K59" i="1" l="1"/>
  <c r="J59" i="1"/>
  <c r="I59" i="1"/>
  <c r="H59" i="1"/>
  <c r="G59" i="1"/>
  <c r="F59" i="1"/>
  <c r="A59" i="1"/>
  <c r="A47" i="1" l="1"/>
  <c r="A39" i="1"/>
  <c r="A40" i="1"/>
  <c r="A41" i="1"/>
  <c r="A67" i="1"/>
  <c r="A68" i="1"/>
  <c r="A69" i="1"/>
  <c r="A83" i="1"/>
  <c r="F47" i="1"/>
  <c r="G47" i="1"/>
  <c r="H47" i="1"/>
  <c r="I47" i="1"/>
  <c r="J47" i="1"/>
  <c r="K47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83" i="1"/>
  <c r="G83" i="1"/>
  <c r="H83" i="1"/>
  <c r="I83" i="1"/>
  <c r="J83" i="1"/>
  <c r="K83" i="1"/>
  <c r="F42" i="1" l="1"/>
  <c r="G42" i="1"/>
  <c r="H42" i="1"/>
  <c r="I42" i="1"/>
  <c r="J42" i="1"/>
  <c r="K42" i="1"/>
  <c r="F70" i="1"/>
  <c r="G70" i="1"/>
  <c r="H70" i="1"/>
  <c r="I70" i="1"/>
  <c r="J70" i="1"/>
  <c r="K70" i="1"/>
  <c r="A42" i="1"/>
  <c r="A70" i="1"/>
  <c r="F84" i="1"/>
  <c r="G84" i="1"/>
  <c r="H84" i="1"/>
  <c r="I84" i="1"/>
  <c r="J84" i="1"/>
  <c r="K84" i="1"/>
  <c r="F55" i="1"/>
  <c r="G55" i="1"/>
  <c r="H55" i="1"/>
  <c r="I55" i="1"/>
  <c r="J55" i="1"/>
  <c r="K55" i="1"/>
  <c r="F56" i="1"/>
  <c r="G56" i="1"/>
  <c r="H56" i="1"/>
  <c r="I56" i="1"/>
  <c r="J56" i="1"/>
  <c r="K56" i="1"/>
  <c r="F71" i="1"/>
  <c r="G71" i="1"/>
  <c r="H71" i="1"/>
  <c r="I71" i="1"/>
  <c r="J71" i="1"/>
  <c r="K71" i="1"/>
  <c r="F72" i="1"/>
  <c r="G72" i="1"/>
  <c r="H72" i="1"/>
  <c r="I72" i="1"/>
  <c r="J72" i="1"/>
  <c r="K72" i="1"/>
  <c r="A84" i="1"/>
  <c r="A55" i="1"/>
  <c r="A56" i="1"/>
  <c r="A71" i="1"/>
  <c r="A72" i="1"/>
  <c r="A37" i="1" l="1"/>
  <c r="A38" i="1"/>
  <c r="A48" i="1"/>
  <c r="A85" i="1"/>
  <c r="A5" i="1"/>
  <c r="A86" i="1"/>
  <c r="F37" i="1"/>
  <c r="G37" i="1"/>
  <c r="H37" i="1"/>
  <c r="I37" i="1"/>
  <c r="J37" i="1"/>
  <c r="K37" i="1"/>
  <c r="F38" i="1"/>
  <c r="G38" i="1"/>
  <c r="H38" i="1"/>
  <c r="I38" i="1"/>
  <c r="J38" i="1"/>
  <c r="K38" i="1"/>
  <c r="F48" i="1"/>
  <c r="G48" i="1"/>
  <c r="H48" i="1"/>
  <c r="I48" i="1"/>
  <c r="J48" i="1"/>
  <c r="K48" i="1"/>
  <c r="F85" i="1"/>
  <c r="G85" i="1"/>
  <c r="H85" i="1"/>
  <c r="I85" i="1"/>
  <c r="J85" i="1"/>
  <c r="K85" i="1"/>
  <c r="F5" i="1"/>
  <c r="G5" i="1"/>
  <c r="H5" i="1"/>
  <c r="I5" i="1"/>
  <c r="J5" i="1"/>
  <c r="K5" i="1"/>
  <c r="F86" i="1"/>
  <c r="G86" i="1"/>
  <c r="H86" i="1"/>
  <c r="I86" i="1"/>
  <c r="J86" i="1"/>
  <c r="K86" i="1"/>
  <c r="F26" i="1"/>
  <c r="G26" i="1"/>
  <c r="H26" i="1"/>
  <c r="I26" i="1"/>
  <c r="J26" i="1"/>
  <c r="K26" i="1"/>
  <c r="A26" i="1"/>
  <c r="A87" i="1" l="1"/>
  <c r="A88" i="1"/>
  <c r="F87" i="1"/>
  <c r="G87" i="1"/>
  <c r="H87" i="1"/>
  <c r="I87" i="1"/>
  <c r="J87" i="1"/>
  <c r="K87" i="1"/>
  <c r="F88" i="1"/>
  <c r="G88" i="1"/>
  <c r="H88" i="1"/>
  <c r="I88" i="1"/>
  <c r="J88" i="1"/>
  <c r="K88" i="1"/>
  <c r="F6" i="1"/>
  <c r="G6" i="1"/>
  <c r="H6" i="1"/>
  <c r="I6" i="1"/>
  <c r="J6" i="1"/>
  <c r="K6" i="1"/>
  <c r="F7" i="1"/>
  <c r="G7" i="1"/>
  <c r="H7" i="1"/>
  <c r="I7" i="1"/>
  <c r="J7" i="1"/>
  <c r="K7" i="1"/>
  <c r="F73" i="1"/>
  <c r="G73" i="1"/>
  <c r="H73" i="1"/>
  <c r="I73" i="1"/>
  <c r="J73" i="1"/>
  <c r="K73" i="1"/>
  <c r="F93" i="1"/>
  <c r="G93" i="1"/>
  <c r="H93" i="1"/>
  <c r="I93" i="1"/>
  <c r="J93" i="1"/>
  <c r="K93" i="1"/>
  <c r="A6" i="1"/>
  <c r="A7" i="1"/>
  <c r="A73" i="1"/>
  <c r="A93" i="1"/>
  <c r="A89" i="1"/>
  <c r="A8" i="1"/>
  <c r="A9" i="1"/>
  <c r="A94" i="1"/>
  <c r="A10" i="1"/>
  <c r="A11" i="1"/>
  <c r="A34" i="1"/>
  <c r="A35" i="1"/>
  <c r="F89" i="1"/>
  <c r="G89" i="1"/>
  <c r="H89" i="1"/>
  <c r="I89" i="1"/>
  <c r="J89" i="1"/>
  <c r="K89" i="1"/>
  <c r="F8" i="1"/>
  <c r="G8" i="1"/>
  <c r="H8" i="1"/>
  <c r="I8" i="1"/>
  <c r="J8" i="1"/>
  <c r="K8" i="1"/>
  <c r="F9" i="1"/>
  <c r="G9" i="1"/>
  <c r="H9" i="1"/>
  <c r="I9" i="1"/>
  <c r="J9" i="1"/>
  <c r="K9" i="1"/>
  <c r="F94" i="1"/>
  <c r="G94" i="1"/>
  <c r="H94" i="1"/>
  <c r="I94" i="1"/>
  <c r="J94" i="1"/>
  <c r="K94" i="1"/>
  <c r="F10" i="1"/>
  <c r="G10" i="1"/>
  <c r="H10" i="1"/>
  <c r="I10" i="1"/>
  <c r="J10" i="1"/>
  <c r="K10" i="1"/>
  <c r="F11" i="1"/>
  <c r="G11" i="1"/>
  <c r="H11" i="1"/>
  <c r="I11" i="1"/>
  <c r="J11" i="1"/>
  <c r="K11" i="1"/>
  <c r="F34" i="1"/>
  <c r="G34" i="1"/>
  <c r="H34" i="1"/>
  <c r="I34" i="1"/>
  <c r="J34" i="1"/>
  <c r="K34" i="1"/>
  <c r="F35" i="1"/>
  <c r="G35" i="1"/>
  <c r="H35" i="1"/>
  <c r="I35" i="1"/>
  <c r="J35" i="1"/>
  <c r="K35" i="1"/>
  <c r="A45" i="1"/>
  <c r="A74" i="1"/>
  <c r="A36" i="1"/>
  <c r="F45" i="1"/>
  <c r="G45" i="1"/>
  <c r="H45" i="1"/>
  <c r="I45" i="1"/>
  <c r="J45" i="1"/>
  <c r="K45" i="1"/>
  <c r="F74" i="1"/>
  <c r="G74" i="1"/>
  <c r="H74" i="1"/>
  <c r="I74" i="1"/>
  <c r="J74" i="1"/>
  <c r="K74" i="1"/>
  <c r="F36" i="1"/>
  <c r="G36" i="1"/>
  <c r="H36" i="1"/>
  <c r="I36" i="1"/>
  <c r="J36" i="1"/>
  <c r="K36" i="1"/>
  <c r="A75" i="1" l="1"/>
  <c r="F75" i="1"/>
  <c r="G75" i="1"/>
  <c r="H75" i="1"/>
  <c r="I75" i="1"/>
  <c r="J75" i="1"/>
  <c r="K75" i="1"/>
  <c r="K43" i="1"/>
  <c r="J43" i="1"/>
  <c r="I43" i="1"/>
  <c r="H43" i="1"/>
  <c r="G43" i="1"/>
  <c r="F43" i="1"/>
  <c r="A43" i="1"/>
  <c r="A49" i="1" l="1"/>
  <c r="A50" i="1"/>
  <c r="A12" i="1"/>
  <c r="A13" i="1"/>
  <c r="F49" i="1"/>
  <c r="G49" i="1"/>
  <c r="H49" i="1"/>
  <c r="I49" i="1"/>
  <c r="J49" i="1"/>
  <c r="K49" i="1"/>
  <c r="F50" i="1"/>
  <c r="G50" i="1"/>
  <c r="H50" i="1"/>
  <c r="I50" i="1"/>
  <c r="J50" i="1"/>
  <c r="K50" i="1"/>
  <c r="F12" i="1"/>
  <c r="G12" i="1"/>
  <c r="H12" i="1"/>
  <c r="I12" i="1"/>
  <c r="J12" i="1"/>
  <c r="K12" i="1"/>
  <c r="F13" i="1"/>
  <c r="G13" i="1"/>
  <c r="H13" i="1"/>
  <c r="I13" i="1"/>
  <c r="J13" i="1"/>
  <c r="K13" i="1"/>
  <c r="A90" i="1" l="1"/>
  <c r="A14" i="1"/>
  <c r="A57" i="1"/>
  <c r="A91" i="1"/>
  <c r="A15" i="1"/>
  <c r="A16" i="1"/>
  <c r="A76" i="1"/>
  <c r="F90" i="1"/>
  <c r="G90" i="1"/>
  <c r="H90" i="1"/>
  <c r="I90" i="1"/>
  <c r="J90" i="1"/>
  <c r="K90" i="1"/>
  <c r="F14" i="1"/>
  <c r="G14" i="1"/>
  <c r="H14" i="1"/>
  <c r="I14" i="1"/>
  <c r="J14" i="1"/>
  <c r="K14" i="1"/>
  <c r="F57" i="1"/>
  <c r="G57" i="1"/>
  <c r="H57" i="1"/>
  <c r="I57" i="1"/>
  <c r="J57" i="1"/>
  <c r="K57" i="1"/>
  <c r="F91" i="1"/>
  <c r="G91" i="1"/>
  <c r="H91" i="1"/>
  <c r="I91" i="1"/>
  <c r="J91" i="1"/>
  <c r="K91" i="1"/>
  <c r="F15" i="1"/>
  <c r="G15" i="1"/>
  <c r="H15" i="1"/>
  <c r="I15" i="1"/>
  <c r="J15" i="1"/>
  <c r="K15" i="1"/>
  <c r="F16" i="1"/>
  <c r="G16" i="1"/>
  <c r="H16" i="1"/>
  <c r="I16" i="1"/>
  <c r="J16" i="1"/>
  <c r="K16" i="1"/>
  <c r="F76" i="1"/>
  <c r="G76" i="1"/>
  <c r="H76" i="1"/>
  <c r="I76" i="1"/>
  <c r="J76" i="1"/>
  <c r="K76" i="1"/>
  <c r="A17" i="1"/>
  <c r="A18" i="1"/>
  <c r="A77" i="1"/>
  <c r="A78" i="1"/>
  <c r="A79" i="1"/>
  <c r="A58" i="1"/>
  <c r="F17" i="1"/>
  <c r="G17" i="1"/>
  <c r="H17" i="1"/>
  <c r="I17" i="1"/>
  <c r="J17" i="1"/>
  <c r="K17" i="1"/>
  <c r="F18" i="1"/>
  <c r="G18" i="1"/>
  <c r="H18" i="1"/>
  <c r="I18" i="1"/>
  <c r="J18" i="1"/>
  <c r="K18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58" i="1"/>
  <c r="G58" i="1"/>
  <c r="H58" i="1"/>
  <c r="I58" i="1"/>
  <c r="J58" i="1"/>
  <c r="K58" i="1"/>
  <c r="F92" i="1" l="1"/>
  <c r="G92" i="1"/>
  <c r="H92" i="1"/>
  <c r="I92" i="1"/>
  <c r="J92" i="1"/>
  <c r="K92" i="1"/>
  <c r="F44" i="1"/>
  <c r="G44" i="1"/>
  <c r="H44" i="1"/>
  <c r="I44" i="1"/>
  <c r="J44" i="1"/>
  <c r="K44" i="1"/>
  <c r="F64" i="1"/>
  <c r="G64" i="1"/>
  <c r="H64" i="1"/>
  <c r="I64" i="1"/>
  <c r="J64" i="1"/>
  <c r="K64" i="1"/>
  <c r="F19" i="1"/>
  <c r="G19" i="1"/>
  <c r="H19" i="1"/>
  <c r="I19" i="1"/>
  <c r="J19" i="1"/>
  <c r="K19" i="1"/>
  <c r="F60" i="1"/>
  <c r="G60" i="1"/>
  <c r="H60" i="1"/>
  <c r="I60" i="1"/>
  <c r="J60" i="1"/>
  <c r="K60" i="1"/>
  <c r="A92" i="1"/>
  <c r="A44" i="1"/>
  <c r="A64" i="1"/>
  <c r="A19" i="1"/>
  <c r="A60" i="1"/>
  <c r="A51" i="1" l="1"/>
  <c r="A20" i="1"/>
  <c r="A21" i="1"/>
  <c r="A63" i="1"/>
  <c r="A81" i="1"/>
  <c r="A52" i="1"/>
  <c r="A82" i="1"/>
  <c r="F51" i="1"/>
  <c r="G51" i="1"/>
  <c r="H51" i="1"/>
  <c r="I51" i="1"/>
  <c r="J51" i="1"/>
  <c r="K51" i="1"/>
  <c r="F20" i="1"/>
  <c r="G20" i="1"/>
  <c r="H20" i="1"/>
  <c r="I20" i="1"/>
  <c r="J20" i="1"/>
  <c r="K20" i="1"/>
  <c r="F21" i="1"/>
  <c r="G21" i="1"/>
  <c r="H21" i="1"/>
  <c r="I21" i="1"/>
  <c r="J21" i="1"/>
  <c r="K21" i="1"/>
  <c r="F63" i="1"/>
  <c r="G63" i="1"/>
  <c r="H63" i="1"/>
  <c r="I63" i="1"/>
  <c r="J63" i="1"/>
  <c r="K63" i="1"/>
  <c r="F81" i="1"/>
  <c r="G81" i="1"/>
  <c r="H81" i="1"/>
  <c r="I81" i="1"/>
  <c r="J81" i="1"/>
  <c r="K81" i="1"/>
  <c r="F52" i="1"/>
  <c r="G52" i="1"/>
  <c r="H52" i="1"/>
  <c r="I52" i="1"/>
  <c r="J52" i="1"/>
  <c r="K52" i="1"/>
  <c r="F82" i="1"/>
  <c r="G82" i="1"/>
  <c r="H82" i="1"/>
  <c r="I82" i="1"/>
  <c r="J82" i="1"/>
  <c r="K82" i="1"/>
  <c r="F61" i="1"/>
  <c r="G61" i="1"/>
  <c r="H61" i="1"/>
  <c r="I61" i="1"/>
  <c r="J61" i="1"/>
  <c r="K61" i="1"/>
  <c r="F80" i="1"/>
  <c r="G80" i="1"/>
  <c r="H80" i="1"/>
  <c r="I80" i="1"/>
  <c r="J80" i="1"/>
  <c r="K80" i="1"/>
  <c r="A61" i="1"/>
  <c r="A80" i="1"/>
  <c r="F22" i="1"/>
  <c r="G22" i="1"/>
  <c r="H22" i="1"/>
  <c r="I22" i="1"/>
  <c r="J22" i="1"/>
  <c r="K22" i="1"/>
  <c r="F62" i="1"/>
  <c r="G62" i="1"/>
  <c r="H62" i="1"/>
  <c r="I62" i="1"/>
  <c r="J62" i="1"/>
  <c r="K62" i="1"/>
  <c r="A22" i="1"/>
  <c r="A62" i="1"/>
  <c r="A23" i="1" l="1"/>
  <c r="F23" i="1"/>
  <c r="G23" i="1"/>
  <c r="H23" i="1"/>
  <c r="I23" i="1"/>
  <c r="J23" i="1"/>
  <c r="K23" i="1"/>
  <c r="F24" i="1" l="1"/>
  <c r="G24" i="1"/>
  <c r="H24" i="1"/>
  <c r="I24" i="1"/>
  <c r="J24" i="1"/>
  <c r="K24" i="1"/>
  <c r="F25" i="1"/>
  <c r="G25" i="1"/>
  <c r="H25" i="1"/>
  <c r="I25" i="1"/>
  <c r="J25" i="1"/>
  <c r="K25" i="1"/>
  <c r="A24" i="1"/>
  <c r="A25" i="1"/>
  <c r="A53" i="1" l="1"/>
  <c r="F53" i="1"/>
  <c r="G53" i="1"/>
  <c r="H53" i="1"/>
  <c r="I53" i="1"/>
  <c r="J53" i="1"/>
  <c r="K53" i="1"/>
  <c r="A27" i="1"/>
  <c r="A46" i="1"/>
  <c r="A54" i="1"/>
  <c r="F27" i="1"/>
  <c r="G27" i="1"/>
  <c r="H27" i="1"/>
  <c r="I27" i="1"/>
  <c r="J27" i="1"/>
  <c r="K27" i="1"/>
  <c r="F46" i="1"/>
  <c r="G46" i="1"/>
  <c r="H46" i="1"/>
  <c r="I46" i="1"/>
  <c r="J46" i="1"/>
  <c r="K46" i="1"/>
  <c r="F54" i="1"/>
  <c r="G54" i="1"/>
  <c r="H54" i="1"/>
  <c r="I54" i="1"/>
  <c r="J54" i="1"/>
  <c r="K54" i="1"/>
  <c r="A28" i="1" l="1"/>
  <c r="A29" i="1"/>
  <c r="F28" i="1"/>
  <c r="G28" i="1"/>
  <c r="H28" i="1"/>
  <c r="I28" i="1"/>
  <c r="J28" i="1"/>
  <c r="K28" i="1"/>
  <c r="F29" i="1"/>
  <c r="G29" i="1"/>
  <c r="H29" i="1"/>
  <c r="I29" i="1"/>
  <c r="J29" i="1"/>
  <c r="K2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<sst xmlns="http://schemas.openxmlformats.org/spreadsheetml/2006/main" count="13395" uniqueCount="2581">
  <si>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</si>
  <si>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</si>
  <si>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</si>
  <si>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</si>
  <si>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</si>
  <si>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</si>
  <si>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</si>
  <si>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</si>
  <si>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</si>
  <si>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</si>
  <si>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</si>
  <si>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</si>
  <si>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</si>
  <si>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</si>
  <si>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</si>
  <si>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</si>
  <si>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</si>
  <si>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</si>
  <si>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</si>
  <si>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</si>
  <si>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</si>
  <si>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</si>
  <si>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</si>
  <si>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</si>
  <si>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</si>
  <si>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</si>
  <si>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</si>
  <si>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</si>
  <si>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</si>
  <si>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</si>
  <si>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</si>
  <si>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</si>
  <si>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</si>
  <si>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</si>
  <si>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</si>
  <si>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</si>
  <si>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</si>
  <si>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</si>
  <si>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</si>
  <si>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</si>
  <si>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</si>
  <si>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</si>
  <si>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</si>
  <si>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</si>
  <si>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</si>
  <si>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</si>
  <si>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</si>
  <si>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</si>
  <si>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</si>
  <si>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</si>
  <si>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</si>
  <si>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</si>
  <si>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</si>
  <si>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</si>
  <si>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</si>
  <si>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</si>
  <si>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</si>
  <si>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</si>
  <si>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</si>
  <si>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</si>
  <si>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</si>
  <si>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</si>
  <si>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</si>
  <si>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</si>
  <si>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</si>
  <si>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</si>
  <si>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</si>
  <si>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</si>
  <si>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</si>
  <si>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</si>
  <si>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</si>
  <si>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</si>
  <si>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</si>
  <si>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</si>
  <si>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</si>
  <si>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</si>
  <si>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</si>
  <si>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</si>
  <si>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</si>
  <si>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</si>
  <si>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</si>
  <si>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</si>
  <si>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</si>
  <si>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</si>
  <si>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</si>
  <si>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</si>
  <si>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</si>
  <si>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</si>
  <si>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</si>
  <si>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</si>
  <si>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</si>
  <si>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</si>
  <si>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</si>
  <si>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</si>
  <si>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</si>
  <si>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</si>
  <si>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</si>
  <si>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</si>
  <si>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</si>
  <si>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</si>
  <si>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</si>
  <si>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</si>
  <si>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</si>
  <si>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</si>
  <si>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</si>
  <si>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</si>
  <si>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</si>
  <si>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</si>
  <si>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</si>
  <si>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</si>
  <si>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</si>
  <si>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</si>
  <si>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</si>
  <si>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</si>
  <si>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</si>
  <si>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</si>
  <si>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</si>
  <si>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</si>
  <si>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</si>
  <si>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</si>
  <si>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</si>
  <si>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</si>
  <si>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</si>
  <si>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</si>
  <si>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</si>
  <si>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</si>
  <si>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</si>
  <si>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</si>
  <si>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</si>
  <si>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</si>
  <si>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</si>
  <si>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</si>
  <si>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</si>
  <si>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</si>
  <si>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</si>
  <si>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</si>
  <si>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</si>
  <si>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</si>
  <si>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</si>
  <si>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</si>
  <si>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</si>
  <si>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</si>
  <si>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</si>
  <si>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</si>
  <si>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</si>
  <si>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</si>
  <si>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</si>
  <si>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</si>
  <si>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</si>
  <si>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</si>
  <si>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</si>
  <si>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</si>
  <si>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</si>
  <si>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</si>
  <si>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</si>
  <si>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</si>
  <si>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</si>
  <si>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</si>
  <si>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</si>
  <si>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</si>
  <si>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</si>
  <si>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</si>
  <si>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</si>
  <si>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</si>
  <si>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</si>
  <si>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</si>
  <si>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</si>
  <si>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</si>
  <si>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</si>
  <si>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</si>
  <si>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</si>
  <si>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</si>
  <si>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</si>
  <si>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</si>
  <si>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</si>
  <si>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</si>
  <si>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</si>
  <si>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</si>
  <si>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</si>
  <si>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</si>
  <si>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</si>
  <si>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</si>
  <si>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</si>
  <si>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</si>
  <si>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</si>
  <si>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</si>
  <si>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</si>
  <si>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</si>
  <si>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</si>
  <si>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</si>
  <si>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</si>
  <si>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</si>
  <si>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</si>
  <si>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</si>
  <si>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</si>
  <si>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</si>
  <si>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</si>
  <si>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</si>
  <si>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</si>
  <si>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</si>
  <si>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</si>
  <si>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</si>
  <si>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</si>
  <si>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</si>
  <si>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</si>
  <si>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</si>
  <si>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</si>
  <si>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</si>
  <si>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</si>
  <si>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</si>
  <si>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</si>
  <si>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</si>
  <si>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</si>
  <si>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</si>
  <si>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</si>
  <si>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</si>
  <si>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</si>
  <si>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</si>
  <si>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</si>
  <si>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</si>
  <si>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</si>
  <si>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</si>
  <si>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</si>
  <si>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</si>
  <si>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</si>
  <si>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</si>
  <si>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</si>
  <si>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</si>
  <si>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</si>
  <si>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</si>
  <si>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</si>
  <si>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</si>
  <si>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</si>
  <si>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</si>
  <si>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</si>
  <si>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</si>
  <si>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</si>
  <si>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</si>
  <si>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</si>
  <si>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</si>
  <si>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</si>
  <si>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</si>
  <si>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</si>
  <si>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</si>
  <si>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</si>
  <si>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</si>
  <si>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</si>
  <si>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</si>
  <si>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</si>
  <si>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</si>
  <si>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</si>
  <si>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</si>
  <si>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</si>
  <si>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</si>
  <si>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</si>
  <si>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</si>
  <si>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</si>
  <si>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</si>
  <si>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</si>
  <si>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</si>
  <si>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</si>
  <si>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</si>
  <si>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</si>
  <si>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</si>
  <si>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</si>
  <si>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</si>
  <si>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</si>
  <si>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</si>
  <si>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</si>
  <si>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</si>
  <si>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</si>
  <si>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</si>
  <si>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</si>
  <si>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</si>
  <si>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</si>
  <si>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</si>
  <si>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</si>
  <si>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</si>
  <si>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</si>
  <si>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</si>
  <si>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</si>
  <si>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</si>
  <si>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</si>
  <si>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</si>
  <si>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</si>
  <si>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</si>
  <si>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</si>
  <si>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</si>
  <si>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</si>
  <si>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</si>
  <si>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</si>
  <si>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</si>
  <si>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</si>
  <si>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</si>
  <si>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</si>
  <si>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</si>
  <si>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</si>
  <si>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</si>
  <si>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</si>
  <si>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</si>
  <si>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</si>
  <si>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</si>
  <si>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</si>
  <si>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</si>
  <si>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</si>
  <si>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</si>
  <si>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</si>
  <si>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</si>
  <si>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</si>
  <si>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</si>
  <si>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</si>
  <si>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</si>
  <si>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</si>
  <si>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</si>
  <si>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</si>
  <si>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</si>
  <si>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</si>
  <si>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</si>
  <si>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</si>
  <si>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</si>
  <si>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</si>
  <si>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</si>
  <si>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</si>
  <si>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</si>
  <si>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</si>
  <si>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</si>
  <si>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</si>
  <si>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</si>
  <si>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</si>
  <si>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</si>
  <si>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</si>
  <si>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</si>
  <si>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</si>
  <si>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</si>
  <si>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</si>
  <si>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</si>
  <si>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</si>
  <si>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</si>
  <si>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</si>
  <si>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</si>
  <si>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</si>
  <si>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</si>
  <si>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</si>
  <si>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</si>
  <si>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</si>
  <si>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</si>
  <si>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</si>
  <si>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</si>
  <si>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</si>
  <si>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</si>
  <si>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</si>
  <si>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</si>
  <si>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</si>
  <si>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</si>
  <si>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</si>
  <si>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</si>
  <si>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</si>
  <si>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</si>
  <si>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</si>
  <si>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</si>
  <si>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</si>
  <si>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</si>
  <si>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</si>
  <si>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</si>
  <si>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</si>
  <si>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</si>
  <si>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</si>
  <si>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</si>
  <si>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</si>
  <si>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</si>
  <si>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</si>
  <si>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</si>
  <si>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</si>
  <si>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</si>
  <si>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</si>
  <si>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</si>
  <si>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</si>
  <si>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</si>
  <si>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</si>
  <si>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</si>
  <si>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</si>
  <si>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</si>
  <si>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</si>
  <si>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</si>
  <si>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</si>
  <si>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</si>
  <si>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</si>
  <si>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</si>
  <si>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</si>
  <si>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</si>
  <si>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</si>
  <si>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</si>
  <si>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</si>
  <si>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</si>
  <si>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</si>
  <si>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</si>
  <si>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</si>
  <si>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</si>
  <si>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</si>
  <si>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</si>
  <si>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</si>
  <si>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</si>
  <si>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</si>
  <si>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</si>
  <si>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</si>
  <si>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</si>
  <si>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</si>
  <si>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</si>
  <si>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</si>
  <si>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</si>
  <si>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</si>
  <si>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</si>
  <si>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</si>
  <si>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</si>
  <si>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</si>
  <si>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</si>
  <si>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</si>
  <si>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</si>
  <si>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</si>
  <si>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</si>
  <si>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</si>
  <si>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</si>
  <si>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</si>
  <si>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</si>
  <si>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</si>
  <si>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</si>
  <si>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</si>
  <si>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</si>
  <si>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</si>
  <si>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</si>
  <si>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</si>
  <si>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</si>
  <si>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</si>
  <si>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</si>
  <si>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</si>
  <si>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</si>
  <si>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</si>
  <si>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</si>
  <si>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</si>
  <si>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</si>
  <si>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</si>
  <si>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</si>
  <si>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</si>
  <si>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</si>
  <si>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</si>
  <si>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</si>
  <si>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</si>
  <si>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</si>
  <si>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</si>
  <si>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</si>
  <si>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</si>
  <si>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</si>
  <si>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</si>
  <si>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</si>
  <si>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</si>
  <si>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</si>
  <si>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</si>
  <si>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</si>
  <si>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</si>
  <si>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</si>
  <si>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</si>
  <si>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</si>
  <si>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</si>
  <si>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</si>
  <si>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</si>
  <si>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</si>
  <si>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</si>
  <si>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</si>
  <si>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</si>
  <si>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</si>
  <si>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</si>
  <si>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</si>
  <si>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</si>
  <si>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</si>
  <si>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</si>
  <si>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</si>
  <si>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</si>
  <si>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</si>
  <si>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</si>
  <si>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</si>
  <si>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</si>
  <si>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</si>
  <si>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</si>
  <si>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</si>
  <si>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</si>
  <si>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</si>
  <si>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</si>
  <si>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</si>
  <si>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</si>
  <si>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</si>
  <si>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</si>
  <si>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</si>
  <si>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</si>
  <si>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</si>
  <si>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</si>
  <si>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</si>
  <si>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</si>
  <si>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</si>
  <si>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</si>
  <si>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</si>
  <si>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</si>
  <si>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</si>
  <si>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</si>
  <si>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</si>
  <si>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</si>
  <si>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</si>
  <si>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</si>
  <si>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</si>
  <si>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</si>
  <si>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</si>
  <si>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</si>
  <si>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</si>
  <si>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</si>
  <si>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</si>
  <si>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</si>
  <si>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</si>
  <si>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</si>
  <si>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</si>
  <si>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</si>
  <si>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</si>
  <si>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</si>
  <si>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</si>
  <si>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</si>
  <si>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</si>
  <si>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</si>
  <si>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</si>
  <si>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</si>
  <si>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</si>
  <si>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</si>
  <si>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</si>
  <si>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</si>
  <si>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</si>
  <si>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</si>
  <si>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</si>
  <si>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</si>
  <si>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</si>
  <si>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</si>
  <si>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</si>
  <si>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</si>
  <si>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</si>
  <si>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</si>
  <si>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</si>
  <si>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</si>
  <si>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</si>
  <si>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</si>
  <si>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</si>
  <si>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</si>
  <si>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</si>
  <si>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</si>
  <si>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</si>
  <si>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</si>
  <si>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</si>
  <si>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</si>
  <si>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</si>
  <si>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</si>
  <si>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</si>
  <si>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</si>
  <si>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</si>
  <si>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</si>
  <si>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</si>
  <si>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</si>
  <si>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</si>
  <si>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</si>
  <si>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</si>
  <si>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</si>
  <si>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</si>
  <si>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</si>
  <si>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</si>
  <si>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</si>
  <si>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</si>
  <si>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</si>
  <si>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</si>
  <si>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</si>
  <si>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</si>
  <si>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</si>
  <si>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</si>
  <si>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</si>
  <si>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</si>
  <si>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</si>
  <si>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</si>
  <si>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</si>
  <si>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</si>
  <si>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</si>
  <si>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</si>
  <si>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</si>
  <si>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</si>
  <si>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</si>
  <si>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</si>
  <si>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</si>
  <si>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</si>
  <si>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</si>
  <si>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</si>
  <si>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</si>
  <si>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</si>
  <si>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</si>
  <si>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</si>
  <si>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</si>
  <si>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</si>
  <si>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</si>
  <si>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</si>
  <si>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</si>
  <si>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</si>
  <si>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</si>
  <si>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</si>
  <si>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</si>
  <si>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</si>
  <si>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</si>
  <si>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</si>
  <si>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</si>
  <si>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</si>
  <si>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</si>
  <si>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</si>
  <si>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</si>
  <si>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</si>
  <si>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</si>
  <si>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</si>
  <si>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</si>
  <si>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</si>
  <si>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</si>
  <si>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</si>
  <si>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</si>
  <si>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</si>
  <si>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</si>
  <si>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</si>
  <si>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</si>
  <si>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</si>
  <si>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</si>
  <si>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</si>
  <si>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</si>
  <si>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</si>
  <si>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</si>
  <si>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</si>
  <si>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</si>
  <si>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</si>
  <si>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</si>
  <si>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</si>
  <si>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</si>
  <si>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</si>
  <si>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</si>
  <si>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</si>
  <si>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</si>
  <si>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</si>
  <si>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</si>
  <si>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</si>
  <si>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</si>
  <si>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</si>
  <si>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</si>
  <si>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</si>
  <si>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</si>
  <si>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</si>
  <si>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</si>
  <si>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</si>
  <si>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</si>
  <si>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</si>
  <si>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</si>
  <si>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</si>
  <si>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</si>
  <si>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</si>
  <si>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</si>
  <si>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</si>
  <si>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</si>
  <si>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</si>
  <si>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</si>
  <si>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</si>
  <si>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</si>
  <si>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</si>
  <si>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</si>
  <si>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</si>
  <si>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</si>
  <si>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</si>
  <si>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</si>
  <si>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</si>
  <si>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</si>
  <si>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</si>
  <si>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</si>
  <si>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</si>
  <si>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</si>
  <si>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</si>
  <si>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</si>
  <si>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</si>
  <si>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</si>
  <si>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</si>
  <si>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</si>
  <si>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</si>
  <si>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</si>
  <si>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</si>
  <si>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</si>
  <si>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</si>
  <si>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</si>
  <si>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</si>
  <si>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</si>
  <si>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</si>
  <si>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</si>
  <si>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</si>
  <si>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</si>
  <si>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</si>
  <si>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</si>
  <si>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</si>
  <si>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</si>
  <si>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</si>
  <si>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</si>
  <si>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</si>
  <si>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</si>
  <si>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</si>
  <si>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</si>
  <si>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</si>
  <si>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</si>
  <si>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</si>
  <si>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</si>
  <si>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</si>
  <si>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</si>
  <si>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</si>
  <si>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</si>
  <si>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</si>
  <si>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</si>
  <si>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</si>
  <si>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</si>
  <si>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</si>
  <si>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</si>
  <si>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</si>
  <si>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</si>
  <si>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</si>
  <si>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</si>
  <si>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</si>
  <si>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</si>
  <si>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</si>
  <si>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</si>
  <si>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</si>
  <si>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</si>
  <si>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</si>
  <si>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</si>
  <si>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</si>
  <si>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</si>
  <si>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</si>
  <si>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</si>
  <si>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</si>
  <si>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</si>
  <si>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</si>
  <si>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</si>
  <si>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</si>
  <si>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</si>
  <si>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</si>
  <si>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</si>
  <si>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</si>
  <si>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</si>
  <si>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</si>
  <si>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</si>
  <si>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</si>
  <si>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</si>
  <si>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</si>
  <si>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</si>
  <si>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</si>
  <si>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</si>
  <si>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</si>
  <si>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</si>
  <si>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</si>
  <si>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</si>
  <si>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</si>
  <si>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</si>
  <si>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</si>
  <si>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</si>
  <si>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</si>
  <si>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</si>
  <si>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</si>
  <si>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</si>
  <si>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</si>
  <si>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</si>
  <si>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</si>
  <si>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</si>
  <si>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</si>
  <si>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</si>
  <si>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</si>
  <si>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</si>
  <si>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</si>
  <si>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</si>
  <si>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</si>
  <si>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</si>
  <si>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</si>
  <si>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</si>
  <si>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</si>
  <si>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</si>
  <si>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</si>
  <si>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</si>
  <si>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</si>
  <si>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</si>
  <si>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</si>
  <si>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</si>
  <si>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</si>
  <si>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</si>
  <si>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</si>
  <si>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</si>
  <si>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</si>
  <si>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</si>
  <si>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</si>
  <si>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</si>
  <si>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</si>
  <si>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</si>
  <si>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</si>
  <si>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</si>
  <si>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</si>
  <si>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</si>
  <si>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</si>
  <si>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</si>
  <si>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</si>
  <si>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</si>
  <si>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</si>
  <si>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</si>
  <si>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</si>
  <si>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</si>
  <si>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</si>
  <si>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</si>
  <si>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</si>
  <si>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</si>
  <si>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</si>
  <si>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</si>
  <si>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</si>
  <si>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</si>
  <si>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</si>
  <si>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</si>
  <si>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</si>
  <si>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</si>
  <si>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</si>
  <si>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</si>
  <si>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</si>
  <si>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</si>
  <si>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</si>
  <si>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</si>
  <si>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</si>
  <si>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</si>
  <si>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</si>
  <si>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</si>
  <si>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</si>
  <si>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</si>
  <si>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</si>
  <si>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</si>
  <si>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</si>
  <si>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</si>
  <si>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</si>
  <si>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</si>
  <si>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</si>
  <si>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</si>
  <si>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</si>
  <si>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</si>
  <si>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</si>
  <si>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</si>
  <si>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</si>
  <si>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</si>
  <si>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</si>
  <si>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</si>
  <si>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</si>
  <si>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</si>
  <si>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</si>
  <si>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</si>
  <si>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</si>
  <si>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</si>
  <si>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</si>
  <si>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</si>
  <si>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</si>
  <si>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</si>
  <si>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</si>
  <si>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</si>
  <si>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</si>
  <si>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</si>
  <si>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</si>
  <si>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</si>
  <si>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</si>
  <si>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</si>
  <si>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</si>
  <si>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</si>
  <si>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</si>
  <si>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</si>
  <si>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</si>
  <si>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</si>
  <si>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</si>
  <si>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</si>
  <si>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</si>
  <si>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</si>
  <si>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</si>
  <si>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</si>
  <si>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</si>
  <si>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</si>
  <si>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</si>
  <si>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</si>
  <si>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</si>
  <si>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</si>
  <si>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</si>
  <si>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</si>
  <si>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</si>
  <si>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</si>
  <si>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</si>
  <si>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</si>
  <si>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</si>
  <si>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</si>
  <si>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</si>
  <si>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</si>
  <si>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</si>
  <si>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</si>
  <si>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</si>
  <si>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</si>
  <si>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</si>
  <si>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</si>
  <si>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</si>
  <si>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</si>
  <si>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</si>
  <si>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</si>
  <si>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</si>
  <si>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</si>
  <si>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</si>
  <si>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</si>
  <si>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</si>
  <si>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</si>
  <si>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</si>
  <si>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</si>
  <si>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</si>
  <si>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</si>
  <si>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</si>
  <si>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</si>
  <si>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</si>
  <si>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</si>
  <si>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</si>
  <si>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</si>
  <si>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</si>
  <si>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</si>
  <si>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</si>
  <si>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</si>
  <si>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</si>
  <si>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</si>
  <si>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</si>
  <si>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</si>
  <si>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</si>
  <si>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</si>
  <si>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</si>
  <si>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</si>
  <si>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</si>
  <si>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</si>
  <si>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</si>
  <si>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</si>
  <si>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</si>
  <si>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</si>
  <si>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</si>
  <si>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</si>
  <si>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</si>
  <si>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</si>
  <si>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</si>
  <si>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</si>
  <si>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</si>
  <si>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</si>
  <si>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</si>
  <si>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</si>
  <si>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</si>
  <si>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</si>
  <si>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</si>
  <si>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</si>
  <si>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</si>
  <si>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</si>
  <si>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</si>
  <si>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</si>
  <si>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</si>
  <si>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</si>
  <si>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</si>
  <si>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</si>
  <si>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</si>
  <si>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</si>
  <si>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</si>
  <si>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</si>
  <si>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</si>
  <si>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</si>
  <si>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</si>
  <si>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</si>
  <si>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</si>
  <si>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</si>
  <si>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</si>
  <si>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</si>
  <si>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</si>
  <si>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</si>
  <si>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</si>
  <si>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</si>
  <si>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</si>
  <si>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</si>
  <si>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</si>
  <si>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</si>
  <si>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</si>
  <si>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</si>
  <si>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</si>
  <si>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</si>
  <si>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</si>
  <si>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</si>
  <si>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</si>
  <si>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</si>
  <si>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</si>
  <si>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</si>
  <si>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</si>
  <si>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</si>
  <si>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</si>
  <si>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</si>
  <si>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</si>
  <si>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</si>
  <si>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</si>
  <si>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</si>
  <si>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</si>
  <si>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</si>
  <si>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</si>
  <si>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</si>
  <si>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</si>
  <si>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</si>
  <si>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</si>
  <si>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</si>
  <si>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</si>
  <si>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</si>
  <si>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</si>
  <si>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</si>
  <si>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</si>
  <si>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</si>
  <si>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</si>
  <si>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</si>
  <si>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</si>
  <si>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</si>
  <si>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</si>
  <si>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</si>
  <si>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</si>
  <si>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</si>
  <si>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</si>
  <si>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</si>
  <si>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</si>
  <si>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</si>
  <si>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</si>
  <si>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</si>
  <si>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</si>
  <si>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</si>
  <si>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</si>
  <si>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</si>
  <si>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</si>
  <si>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</si>
  <si>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</si>
  <si>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</si>
  <si>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</si>
  <si>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</si>
  <si>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</si>
  <si>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</si>
  <si>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</si>
  <si>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</si>
  <si>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</si>
  <si>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</si>
  <si>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</si>
  <si>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</si>
  <si>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</si>
  <si>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</si>
  <si>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</si>
  <si>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</si>
  <si>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</si>
  <si>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</si>
  <si>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</si>
  <si>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</si>
  <si>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</si>
  <si>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</si>
  <si>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</si>
  <si>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</si>
  <si>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</si>
  <si>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</si>
  <si>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</si>
  <si>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</si>
  <si>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</si>
  <si>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</si>
  <si>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</si>
  <si>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</si>
  <si>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</si>
  <si>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</si>
  <si>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</si>
  <si>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</si>
  <si>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</si>
  <si>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</si>
  <si>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</si>
  <si>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</si>
  <si>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</si>
  <si>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</si>
  <si>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</si>
  <si>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</si>
  <si>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</si>
  <si>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</si>
  <si>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</si>
  <si>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</si>
  <si>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</si>
  <si>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</si>
  <si>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</si>
  <si>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</si>
  <si>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</si>
  <si>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</si>
  <si>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</si>
  <si>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</si>
  <si>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</si>
  <si>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</si>
  <si>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</si>
  <si>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</si>
  <si>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</si>
  <si>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</si>
  <si>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</si>
  <si>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</si>
  <si>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</si>
  <si>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</si>
  <si>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</si>
  <si>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</si>
  <si>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</si>
  <si>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</si>
  <si>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</si>
  <si>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</si>
  <si>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</si>
  <si>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</si>
  <si>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</si>
  <si>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</si>
  <si>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</si>
  <si>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</si>
  <si>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</si>
  <si>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</si>
  <si>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</si>
  <si>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</si>
  <si>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</si>
  <si>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</si>
  <si>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</si>
  <si>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</si>
  <si>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</si>
  <si>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</si>
  <si>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</si>
  <si>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</si>
  <si>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</si>
  <si>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</si>
  <si>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</si>
  <si>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</si>
  <si>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</si>
  <si>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</si>
  <si>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</si>
  <si>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</si>
  <si>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</si>
  <si>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</si>
  <si>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</si>
  <si>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</si>
  <si>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</si>
  <si>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</si>
  <si>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</si>
  <si>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</si>
  <si>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</si>
  <si>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</si>
  <si>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</si>
  <si>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</si>
  <si>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</si>
  <si>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</si>
  <si>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</si>
  <si>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</si>
  <si>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</si>
  <si>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</si>
  <si>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</si>
  <si>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</si>
  <si>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</si>
  <si>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</si>
  <si>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</si>
  <si>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</si>
  <si>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</si>
  <si>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</si>
  <si>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</si>
  <si>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</si>
  <si>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</si>
  <si>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</si>
  <si>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</si>
  <si>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</si>
  <si>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</si>
  <si>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</si>
  <si>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</si>
  <si>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</si>
  <si>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</si>
  <si>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</si>
  <si>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</si>
  <si>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</si>
  <si>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</si>
  <si>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</si>
  <si>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</si>
  <si>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</si>
  <si>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</si>
  <si>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</si>
  <si>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</si>
  <si>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</si>
  <si>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</si>
  <si>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</si>
  <si>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</si>
  <si>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</si>
  <si>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</si>
  <si>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</si>
  <si>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</si>
  <si>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</si>
  <si>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</si>
  <si>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</si>
  <si>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</si>
  <si>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</si>
  <si>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</si>
  <si>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</si>
  <si>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</si>
  <si>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</si>
  <si>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</si>
  <si>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</si>
  <si>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</si>
  <si>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</si>
  <si>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</si>
  <si>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</si>
  <si>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</si>
  <si>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</si>
  <si>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</si>
  <si>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</si>
  <si>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</si>
  <si>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</si>
  <si>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</si>
  <si>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</si>
  <si>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</si>
  <si>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</si>
  <si>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</si>
  <si>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</si>
  <si>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</si>
  <si>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</si>
  <si>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</si>
  <si>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</si>
  <si>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</si>
  <si>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</si>
  <si>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</si>
  <si>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</si>
  <si>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</si>
  <si>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</si>
  <si>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</si>
  <si>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</si>
  <si>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</si>
  <si>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</si>
  <si>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</si>
  <si>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</si>
  <si>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</si>
  <si>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</si>
  <si>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</si>
  <si>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</si>
  <si>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</si>
  <si>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</si>
  <si>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</si>
  <si>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</si>
  <si>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</si>
  <si>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</si>
  <si>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</si>
  <si>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</si>
  <si>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</si>
  <si>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</si>
  <si>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</si>
  <si>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</si>
  <si>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</si>
  <si>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</si>
  <si>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</si>
  <si>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</si>
  <si>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</si>
  <si>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</si>
  <si>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</si>
  <si>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</si>
  <si>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</si>
  <si>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</si>
  <si>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</si>
  <si>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</si>
  <si>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</si>
  <si>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</si>
  <si>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</si>
  <si>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</si>
  <si>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</si>
  <si>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</si>
  <si>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</si>
  <si>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</si>
  <si>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</si>
  <si>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</si>
  <si>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</si>
  <si>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</si>
  <si>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</si>
  <si>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</si>
  <si>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</si>
  <si>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</si>
  <si>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</si>
  <si>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</si>
  <si>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</si>
  <si>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</si>
  <si>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</si>
  <si>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</si>
  <si>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</si>
  <si>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</si>
  <si>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</si>
  <si>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</si>
  <si>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</si>
  <si>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</si>
  <si>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</si>
  <si>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</si>
  <si>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</si>
  <si>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</si>
  <si>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</si>
  <si>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</si>
  <si>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</si>
  <si>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</si>
  <si>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</si>
  <si>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</si>
  <si>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</si>
  <si>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</si>
  <si>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</si>
  <si>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</si>
  <si>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</si>
  <si>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</si>
  <si>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</si>
  <si>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</si>
  <si>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</si>
  <si>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</si>
  <si>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</si>
  <si>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</si>
  <si>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</si>
  <si>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</si>
  <si>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</si>
  <si>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</si>
  <si>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</si>
  <si>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</si>
  <si>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</si>
  <si>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</si>
  <si>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</si>
  <si>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</si>
  <si>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</si>
  <si>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</si>
  <si>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</si>
  <si>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</si>
  <si>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</si>
  <si>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</si>
  <si>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</si>
  <si>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</si>
  <si>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</si>
  <si>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</si>
  <si>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</si>
  <si>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</si>
  <si>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</si>
  <si>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</si>
  <si>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</si>
  <si>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</si>
  <si>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</si>
  <si>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</si>
  <si>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</si>
  <si>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</si>
  <si>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</si>
  <si>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</si>
  <si>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</si>
  <si>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</si>
  <si>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</si>
  <si>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</si>
  <si>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</si>
  <si>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</si>
  <si>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</si>
  <si>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</si>
  <si>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</si>
  <si>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</si>
  <si>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</si>
  <si>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</si>
  <si>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</si>
  <si>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</si>
  <si>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</si>
  <si>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</si>
  <si>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</si>
  <si>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</si>
  <si>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</si>
  <si>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</si>
  <si>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</si>
  <si>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</si>
  <si>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</si>
  <si>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</si>
  <si>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</si>
  <si>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</si>
  <si>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</si>
  <si>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</si>
  <si>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</si>
  <si>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</si>
  <si>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</si>
  <si>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</si>
  <si>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</si>
  <si>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</si>
  <si>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</si>
  <si>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</si>
  <si>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</si>
  <si>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</si>
  <si>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</si>
  <si>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</si>
  <si>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</si>
  <si>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</si>
  <si>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</si>
  <si>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</si>
  <si>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</si>
  <si>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</si>
  <si>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</si>
  <si>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</si>
  <si>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</si>
  <si>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</si>
  <si>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</si>
  <si>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</si>
  <si>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</si>
  <si>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</si>
  <si>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</si>
  <si>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</si>
  <si>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</si>
  <si>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</si>
  <si>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</si>
  <si>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</si>
  <si>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</si>
  <si>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</si>
  <si>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</si>
  <si>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</si>
  <si>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</si>
  <si>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</si>
  <si>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</si>
  <si>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</si>
  <si>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</si>
  <si>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</si>
  <si>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</si>
  <si>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</si>
  <si>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</si>
  <si>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</si>
  <si>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</si>
  <si>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</si>
  <si>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</si>
  <si>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</si>
  <si>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</si>
  <si>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</si>
  <si>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</si>
  <si>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</si>
  <si>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</si>
  <si>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</si>
  <si>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</si>
  <si>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</si>
  <si>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</si>
  <si>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</si>
  <si>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</si>
  <si>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</si>
  <si>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</si>
  <si>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</si>
  <si>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</si>
  <si>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</si>
  <si>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</si>
  <si>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</si>
  <si>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</si>
  <si>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</si>
  <si>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</si>
  <si>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</si>
  <si>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</si>
  <si>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</si>
  <si>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</si>
  <si>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</si>
  <si>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</si>
  <si>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</si>
  <si>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</si>
  <si>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</si>
  <si>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</si>
  <si>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</si>
  <si>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</si>
  <si>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</si>
  <si>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</si>
  <si>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</si>
  <si>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</si>
  <si>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</si>
  <si>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</si>
  <si>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</si>
  <si>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</si>
  <si>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</si>
  <si>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</si>
  <si>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</si>
  <si>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</si>
  <si>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</si>
  <si>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</si>
  <si>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</si>
  <si>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</si>
  <si>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</si>
  <si>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</si>
  <si>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</si>
  <si>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</si>
  <si>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</si>
  <si>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</si>
  <si>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</si>
  <si>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</si>
  <si>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</si>
  <si>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</si>
  <si>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</si>
  <si>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</si>
  <si>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</si>
  <si>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</si>
  <si>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</si>
  <si>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</si>
  <si>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</si>
  <si>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</si>
  <si>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</si>
  <si>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</si>
  <si>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</si>
  <si>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</si>
  <si>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</si>
  <si>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</si>
  <si>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</si>
  <si>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</si>
  <si>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</si>
  <si>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</si>
  <si>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</si>
  <si>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</si>
  <si>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</si>
  <si>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</si>
  <si>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</si>
  <si>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</si>
  <si>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</si>
  <si>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</si>
  <si>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</si>
  <si>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</si>
  <si>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</si>
  <si>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</si>
  <si>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</si>
  <si>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</si>
  <si>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</si>
  <si>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</si>
  <si>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</si>
  <si>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</si>
  <si>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</si>
  <si>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</si>
  <si>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</si>
  <si>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</si>
  <si>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</si>
  <si>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</si>
  <si>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</si>
  <si>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</si>
  <si>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</si>
  <si>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</si>
  <si>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</si>
  <si>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</si>
  <si>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</si>
  <si>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</si>
  <si>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</si>
  <si>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</si>
  <si>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</si>
  <si>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</si>
  <si>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</si>
  <si>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</si>
  <si>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</si>
  <si>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</si>
  <si>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</si>
  <si>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</si>
  <si>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</si>
  <si>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</si>
  <si>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</si>
  <si>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</si>
  <si>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</si>
  <si>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</si>
  <si>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</si>
  <si>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</si>
  <si>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</si>
  <si>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</si>
  <si>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</si>
  <si>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</si>
  <si>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</si>
  <si>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</si>
  <si>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</si>
  <si>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</si>
  <si>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</si>
  <si>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</si>
  <si>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</si>
  <si>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</si>
  <si>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</si>
  <si>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</si>
  <si>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</si>
  <si>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</si>
  <si>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</si>
  <si>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</si>
  <si>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</si>
  <si>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</si>
  <si>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</si>
  <si>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</si>
  <si>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</si>
  <si>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</si>
  <si>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</si>
  <si>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</si>
  <si>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</si>
  <si>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</si>
  <si>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</si>
  <si>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</si>
  <si>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</si>
  <si>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</si>
  <si>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</si>
  <si>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</si>
  <si>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</si>
  <si>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</si>
  <si>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</si>
  <si>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</si>
  <si>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</si>
  <si>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</si>
  <si>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</si>
  <si>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</si>
  <si>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</si>
  <si>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</si>
  <si>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</si>
  <si>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</si>
  <si>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</si>
  <si>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</si>
  <si>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</si>
  <si>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</si>
  <si>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</si>
  <si>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</si>
  <si>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</si>
  <si>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</si>
  <si>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</si>
  <si>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</si>
  <si>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</si>
  <si>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</si>
  <si>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</si>
  <si>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</si>
  <si>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</si>
  <si>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</si>
  <si>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</si>
  <si>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</si>
  <si>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</si>
  <si>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</si>
  <si>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</si>
  <si>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</si>
  <si>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</si>
  <si>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</si>
  <si>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</si>
  <si>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</si>
  <si>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</si>
  <si>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</si>
  <si>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</si>
  <si>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</si>
  <si>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</si>
  <si>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</si>
  <si>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</si>
  <si>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</si>
  <si>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</si>
  <si>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</si>
  <si>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</si>
  <si>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</si>
  <si>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</si>
  <si>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</si>
  <si>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</si>
  <si>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</si>
  <si>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</si>
  <si>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</si>
  <si>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</si>
  <si>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</si>
  <si>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</si>
  <si>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</si>
  <si>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</si>
  <si>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</si>
  <si>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</si>
  <si>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</si>
  <si>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</si>
  <si>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</si>
  <si>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</si>
  <si>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</si>
  <si>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</si>
  <si>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</si>
  <si>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</si>
  <si>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</si>
  <si>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</si>
  <si>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</si>
  <si>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</si>
  <si>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</si>
  <si>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</si>
  <si>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</si>
  <si>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</si>
  <si>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</si>
  <si>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</si>
  <si>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</si>
  <si>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</si>
  <si>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</si>
  <si>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</si>
  <si>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</si>
  <si>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</si>
  <si>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</si>
  <si>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</si>
  <si>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</si>
  <si>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</si>
  <si>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</si>
  <si>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</si>
  <si>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</si>
  <si>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</si>
  <si>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</si>
  <si>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</si>
  <si>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</si>
  <si>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</si>
  <si>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</si>
  <si>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</si>
  <si>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</si>
  <si>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</si>
  <si>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</si>
  <si>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</si>
  <si>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</si>
  <si>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</si>
  <si>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</si>
  <si>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</si>
  <si>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</si>
  <si>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</si>
  <si>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</si>
  <si>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</si>
  <si>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</si>
  <si>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</si>
  <si>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</si>
  <si>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</si>
  <si>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</si>
  <si>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</si>
  <si>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</si>
  <si>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</si>
  <si>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</si>
  <si>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</si>
  <si>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</si>
  <si>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</si>
  <si>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</si>
  <si>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</si>
  <si>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</si>
  <si>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</si>
  <si>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</si>
  <si>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</si>
  <si>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</si>
  <si>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</si>
  <si>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</si>
  <si>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</si>
  <si>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</si>
  <si>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</si>
  <si>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</si>
  <si>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</si>
  <si>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</si>
  <si>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</si>
  <si>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</si>
  <si>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</si>
  <si>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</si>
  <si>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</si>
  <si>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</si>
  <si>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</si>
  <si>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</si>
  <si>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</si>
  <si>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</si>
  <si>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</si>
  <si>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</si>
  <si>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</si>
  <si>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</si>
  <si>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</si>
  <si>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</si>
  <si>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</si>
  <si>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</si>
  <si>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</si>
  <si>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</si>
  <si>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</si>
  <si>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</si>
  <si>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</si>
  <si>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</si>
  <si>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</si>
  <si>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</si>
  <si>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</si>
  <si>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</si>
  <si>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</si>
  <si>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</si>
  <si>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</si>
  <si>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</si>
  <si>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</si>
  <si>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</si>
  <si>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</si>
  <si>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</si>
  <si>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</si>
  <si>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</si>
  <si>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</si>
  <si>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</si>
  <si>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</si>
  <si>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</si>
  <si>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</si>
  <si>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</si>
  <si>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</si>
  <si>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</si>
  <si>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</si>
  <si>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</si>
  <si>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</si>
  <si>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</si>
  <si>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</si>
  <si>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</si>
  <si>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</si>
  <si>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</si>
  <si>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</si>
  <si>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</si>
  <si>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</si>
  <si>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</si>
  <si>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</si>
  <si>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</si>
  <si>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</si>
  <si>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</si>
  <si>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</si>
  <si>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</si>
  <si>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</si>
  <si>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</si>
  <si>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</si>
  <si>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</si>
  <si>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</si>
  <si>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</si>
  <si>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</si>
  <si>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</si>
  <si>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</si>
  <si>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</si>
  <si>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</si>
  <si>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</si>
  <si>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</si>
  <si>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</si>
  <si>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</si>
  <si>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</si>
  <si>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</si>
  <si>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</si>
  <si>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</si>
  <si>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</si>
  <si>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</si>
  <si>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</si>
  <si>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</si>
  <si>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</si>
  <si>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</si>
  <si>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</si>
  <si>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</si>
  <si>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</si>
  <si>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</si>
  <si>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</si>
  <si>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</si>
  <si>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</si>
  <si>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</si>
  <si>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</si>
  <si>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</si>
  <si>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</si>
  <si>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</si>
  <si>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</si>
  <si>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</si>
  <si>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</si>
  <si>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</si>
  <si>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</si>
  <si>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</si>
  <si>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</si>
  <si>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</si>
  <si>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</si>
  <si>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</si>
  <si>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</si>
  <si>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</si>
  <si>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</si>
  <si>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</si>
  <si>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</si>
  <si>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</si>
  <si>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</si>
  <si>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</si>
  <si>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</si>
  <si>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</si>
  <si>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</si>
  <si>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</si>
  <si>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</si>
  <si>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</si>
  <si>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</si>
  <si>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</si>
  <si>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</si>
  <si>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</si>
  <si>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</si>
  <si>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</si>
  <si>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</si>
  <si>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</si>
  <si>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</si>
  <si>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</si>
  <si>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</si>
  <si>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</si>
  <si>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</si>
  <si>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</si>
  <si>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</si>
  <si>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</si>
  <si>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</si>
  <si>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</si>
  <si>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</si>
  <si>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</si>
  <si>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</si>
  <si>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</si>
  <si>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</si>
  <si>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</si>
  <si>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</si>
  <si>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</si>
  <si>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</si>
  <si>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</si>
  <si>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</si>
  <si>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</si>
  <si>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</si>
  <si>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</si>
  <si>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</si>
  <si>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</si>
  <si>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</si>
  <si>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</si>
  <si>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</si>
  <si>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</si>
  <si>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</si>
  <si>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</si>
  <si>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</si>
  <si>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</si>
  <si>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</si>
  <si>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</si>
  <si>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</si>
  <si>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</si>
  <si>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</si>
  <si>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</si>
  <si>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</si>
  <si>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</si>
  <si>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</si>
  <si>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</si>
  <si>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</si>
  <si>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</si>
  <si>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</si>
  <si>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</si>
  <si>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</si>
  <si>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</si>
  <si>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</si>
  <si>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</si>
  <si>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</si>
  <si>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</si>
  <si>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</si>
  <si>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</si>
  <si>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</si>
  <si>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</si>
  <si>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</si>
  <si>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</si>
  <si>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</si>
  <si>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</si>
  <si>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</si>
  <si>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</si>
  <si>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</si>
  <si>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</si>
  <si>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</si>
  <si>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</si>
  <si>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</si>
  <si>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</si>
  <si>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</si>
  <si>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</si>
  <si>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</si>
  <si>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</si>
  <si>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</si>
  <si>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</si>
  <si>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</si>
  <si>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</si>
  <si>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</si>
  <si>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</si>
  <si>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</si>
  <si>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</si>
  <si>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</si>
  <si>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</si>
  <si>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</si>
  <si>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</si>
  <si>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</si>
  <si>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</si>
  <si>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</si>
  <si>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</si>
  <si>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</si>
  <si>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</si>
  <si>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</si>
  <si>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</si>
  <si>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</si>
  <si>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</si>
  <si>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</si>
  <si>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</si>
  <si>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</si>
  <si>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</si>
  <si>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</si>
  <si>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</si>
  <si>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</si>
  <si>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</si>
  <si>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</si>
  <si>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</si>
  <si>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</si>
  <si>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</si>
  <si>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</si>
  <si>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</si>
  <si>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</si>
  <si>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</si>
  <si>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</si>
  <si>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</si>
  <si>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</si>
  <si>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</si>
  <si>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</si>
  <si>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</si>
  <si>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</si>
  <si>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</si>
  <si>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</si>
  <si>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</si>
  <si>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</si>
  <si>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</si>
  <si>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</si>
  <si>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</si>
  <si>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</si>
  <si>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</si>
  <si>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</si>
  <si>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</si>
  <si>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</si>
  <si>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</si>
  <si>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</si>
  <si>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</si>
  <si>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</si>
  <si>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</si>
  <si>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</si>
  <si>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</si>
  <si>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</si>
  <si>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</si>
  <si>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</si>
  <si>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</si>
  <si>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</si>
  <si>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</si>
  <si>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</si>
  <si>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</si>
  <si>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</si>
  <si>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</si>
  <si>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</si>
  <si>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</si>
  <si>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</si>
  <si>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</si>
  <si>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</si>
  <si>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</si>
  <si>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</si>
  <si>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</si>
  <si>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</si>
  <si>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</si>
  <si>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</si>
  <si>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</si>
  <si>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</si>
  <si>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</si>
  <si>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</si>
  <si>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</si>
  <si>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</si>
  <si>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</si>
  <si>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</si>
  <si>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</si>
  <si>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</si>
  <si>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</si>
  <si>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</si>
  <si>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</si>
  <si>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</si>
  <si>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</si>
  <si>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</si>
  <si>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</si>
  <si>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</si>
  <si>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</si>
  <si>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</si>
  <si>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</si>
  <si>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</si>
  <si>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</si>
  <si>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</si>
  <si>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</si>
  <si>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</si>
  <si>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</si>
  <si>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</si>
  <si>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</si>
  <si>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</si>
  <si>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</si>
  <si>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</si>
  <si>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</si>
  <si>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</si>
  <si>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</si>
  <si>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</si>
  <si>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</si>
  <si>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</si>
  <si>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</si>
  <si>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</si>
  <si>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</si>
  <si>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</si>
  <si>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</si>
  <si>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</si>
  <si>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</si>
  <si>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</si>
  <si>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</si>
  <si>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</si>
  <si>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</si>
  <si>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</si>
  <si>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</si>
  <si>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</si>
  <si>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</si>
  <si>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</si>
  <si>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</si>
  <si>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</si>
  <si>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</si>
  <si>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</si>
  <si>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</si>
  <si>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</si>
  <si>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</si>
  <si>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</si>
  <si>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</si>
  <si>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</si>
  <si>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</si>
  <si>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</si>
  <si>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</si>
  <si>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</si>
  <si>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</si>
  <si>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</si>
  <si>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</si>
  <si>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</si>
  <si>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</si>
  <si>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</si>
  <si>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</si>
  <si>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</si>
  <si>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</si>
  <si>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</si>
  <si>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</si>
  <si>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</si>
  <si>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</si>
  <si>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</si>
  <si>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</si>
  <si>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</si>
  <si>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</si>
  <si>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</si>
  <si>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</si>
  <si>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</si>
  <si>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</si>
  <si>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</si>
  <si>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</si>
  <si>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</si>
  <si>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</si>
  <si>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</si>
  <si>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</si>
  <si>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</si>
  <si>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</si>
  <si>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</si>
  <si>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</si>
  <si>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</si>
  <si>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</si>
  <si>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</si>
  <si>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</si>
  <si>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</si>
  <si>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</si>
  <si>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</si>
  <si>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</si>
  <si>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</si>
  <si>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</si>
  <si>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</si>
  <si>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</si>
  <si>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</si>
  <si>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</si>
  <si>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</si>
  <si>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</si>
  <si>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</si>
  <si>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</si>
  <si>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</si>
  <si>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</si>
  <si>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</si>
  <si>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</si>
  <si>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</si>
  <si>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</si>
  <si>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</si>
  <si>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</si>
  <si>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</si>
  <si>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</si>
  <si>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</si>
  <si>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</si>
  <si>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</si>
  <si>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</si>
  <si>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</si>
  <si>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</si>
  <si>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</si>
  <si>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</si>
  <si>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</si>
  <si>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</si>
  <si>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</si>
  <si>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</si>
  <si>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</si>
  <si>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</si>
  <si>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</si>
  <si>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</si>
  <si>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</si>
  <si>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</si>
  <si>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</si>
  <si>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</si>
  <si>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</si>
  <si>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</si>
  <si>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</si>
  <si>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</si>
  <si>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</si>
  <si>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</si>
  <si>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</si>
  <si>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</si>
  <si>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</si>
  <si>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</si>
  <si>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</si>
  <si>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</si>
  <si>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</si>
  <si>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</si>
  <si>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</si>
  <si>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</si>
  <si>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</si>
  <si>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</si>
  <si>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</si>
  <si>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</si>
  <si>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</si>
  <si>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</si>
  <si>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</si>
  <si>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</si>
  <si>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</si>
  <si>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</si>
  <si>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</si>
  <si>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</si>
  <si>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</si>
  <si>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</si>
  <si>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</si>
  <si>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</si>
  <si>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</si>
  <si>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</si>
  <si>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</si>
  <si>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</si>
  <si>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</si>
  <si>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</si>
  <si>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</si>
  <si>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</si>
  <si>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</si>
  <si>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</si>
  <si>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</si>
  <si>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</si>
  <si>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</si>
  <si>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</si>
  <si>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</si>
  <si>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</si>
  <si>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</si>
  <si>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</si>
  <si>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</si>
  <si>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</si>
  <si>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</si>
  <si>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</si>
  <si>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</si>
  <si>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</si>
  <si>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</si>
  <si>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</si>
  <si>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</si>
  <si>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</si>
  <si>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</si>
  <si>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</si>
  <si>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</si>
  <si>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</si>
  <si>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</si>
  <si>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</si>
  <si>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</si>
  <si>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</si>
  <si>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</si>
  <si>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</si>
  <si>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</si>
  <si>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</si>
  <si>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</si>
  <si>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</si>
  <si>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</si>
  <si>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</si>
  <si>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</si>
  <si>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</si>
  <si>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</si>
  <si>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</si>
  <si>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</si>
  <si>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</si>
  <si>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</si>
  <si>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</si>
  <si>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</si>
  <si>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</si>
  <si>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</si>
  <si>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</si>
  <si>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</si>
  <si>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</si>
  <si>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</si>
  <si>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</si>
  <si>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</si>
  <si>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</si>
  <si>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</si>
  <si>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</si>
  <si>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</si>
  <si>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</si>
  <si>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</si>
  <si>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</si>
  <si>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</si>
  <si>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</si>
  <si>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</si>
  <si>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</si>
  <si>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</si>
  <si>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</si>
  <si>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</si>
  <si>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</si>
  <si>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</si>
  <si>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</si>
  <si>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</si>
  <si>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</si>
  <si>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</si>
  <si>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</si>
  <si>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</si>
  <si>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</si>
  <si>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</si>
  <si>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</si>
  <si>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</si>
  <si>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</si>
  <si>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</si>
  <si>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</si>
  <si>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</si>
  <si>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</si>
  <si>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</si>
  <si>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</si>
  <si>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</si>
  <si>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</si>
  <si>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</si>
  <si>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</si>
  <si>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</si>
  <si>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</si>
  <si>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</si>
  <si>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</si>
  <si>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</si>
  <si>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</si>
  <si>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</si>
  <si>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</si>
  <si>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</si>
  <si>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</si>
  <si>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</si>
  <si>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</si>
  <si>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</si>
  <si>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</si>
  <si>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</si>
  <si>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</si>
  <si>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</si>
  <si>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</si>
  <si>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</si>
  <si>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</si>
  <si>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</si>
  <si>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</si>
  <si>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</si>
  <si>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</si>
  <si>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</si>
  <si>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</si>
  <si>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</si>
  <si>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</si>
  <si>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</si>
  <si>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</si>
  <si>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</si>
  <si>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</si>
  <si>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</si>
  <si>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</si>
  <si>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</si>
  <si>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</si>
  <si>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</si>
  <si>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</si>
  <si>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</si>
  <si>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</si>
  <si>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</si>
  <si>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</si>
  <si>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</si>
  <si>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</si>
  <si>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</si>
  <si>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</si>
  <si>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</si>
  <si>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</si>
  <si>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</si>
  <si>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</si>
  <si>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</si>
  <si>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</si>
  <si>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</si>
  <si>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</si>
  <si>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</si>
  <si>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</si>
  <si>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</si>
  <si>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</si>
  <si>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</si>
  <si>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</si>
  <si>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</si>
  <si>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</si>
  <si>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</si>
  <si>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</si>
  <si>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</si>
  <si>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</si>
  <si>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</si>
  <si>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</si>
  <si>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</si>
  <si>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</si>
  <si>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</si>
  <si>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</si>
  <si>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</si>
  <si>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</si>
  <si>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</si>
  <si>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</si>
  <si>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</si>
  <si>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</si>
  <si>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</si>
  <si>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</si>
  <si>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</si>
  <si>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</si>
  <si>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</si>
  <si>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</si>
  <si>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</si>
  <si>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</si>
  <si>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</si>
  <si>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</si>
  <si>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</si>
  <si>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</si>
  <si>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</si>
  <si>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</si>
  <si>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</si>
  <si>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</si>
  <si>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</si>
  <si>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</si>
  <si>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</si>
  <si>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</si>
  <si>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</si>
  <si>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</si>
  <si>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</si>
  <si>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</si>
  <si>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</si>
  <si>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</si>
  <si>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</si>
  <si>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</si>
  <si>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</si>
  <si>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</si>
  <si>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</si>
  <si>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</si>
  <si>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</si>
  <si>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</si>
  <si>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</si>
  <si>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</si>
  <si>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</si>
  <si>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</si>
  <si>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</si>
  <si>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</si>
  <si>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</si>
  <si>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</si>
  <si>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</si>
  <si>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</si>
  <si>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</si>
  <si>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</si>
  <si>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</si>
  <si>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</si>
  <si>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</si>
  <si>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</si>
  <si>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</si>
  <si>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</si>
  <si>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</si>
  <si>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</si>
  <si>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</si>
  <si>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</si>
  <si>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</si>
  <si>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</si>
  <si>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</si>
  <si>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</si>
  <si>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</si>
  <si>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</si>
  <si>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</si>
  <si>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</si>
  <si>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</si>
  <si>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</si>
  <si>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</si>
  <si>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</si>
  <si>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</si>
  <si>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</si>
  <si>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</si>
  <si>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</si>
  <si>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</si>
  <si>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</si>
  <si>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</si>
  <si>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</si>
  <si>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</si>
  <si>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</si>
  <si>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</si>
  <si>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</si>
  <si>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</si>
  <si>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</si>
  <si>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</si>
  <si>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</si>
  <si>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</si>
  <si>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</si>
  <si>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</si>
  <si>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</si>
  <si>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</si>
  <si>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</si>
  <si>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</si>
  <si>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</si>
  <si>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</si>
  <si>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</si>
  <si>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</si>
  <si>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</si>
  <si>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</si>
  <si>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</si>
  <si>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</si>
  <si>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</si>
  <si>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</si>
  <si>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</si>
  <si>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</si>
  <si>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</si>
  <si>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</si>
  <si>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</si>
  <si>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</si>
  <si>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</si>
  <si>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</si>
  <si>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</si>
  <si>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</si>
  <si>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</si>
  <si>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</si>
  <si>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</si>
  <si>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</si>
  <si>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</si>
  <si>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</si>
  <si>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</si>
  <si>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</si>
  <si>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</si>
  <si>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</si>
  <si>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</si>
  <si>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</si>
  <si>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</si>
  <si>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</si>
  <si>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</si>
  <si>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</si>
  <si>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</si>
  <si>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</si>
  <si>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</si>
  <si>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</si>
  <si>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</si>
  <si>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</si>
  <si>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</si>
  <si>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</si>
  <si>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</si>
  <si>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</si>
  <si>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</si>
  <si>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</si>
  <si>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</si>
  <si>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</si>
  <si>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</si>
  <si>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</si>
  <si>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</si>
  <si>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</si>
  <si>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</si>
  <si>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</si>
  <si>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</si>
  <si>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</si>
  <si>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</si>
  <si>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</si>
  <si>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</si>
  <si>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</si>
  <si>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</si>
  <si>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</si>
  <si>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</si>
  <si>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</si>
  <si>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DSPENSADOR</t>
  </si>
  <si>
    <t>GAVETA VACIAS + GAVETAS FALLANDO</t>
  </si>
  <si>
    <t>2 Gavetas Vacías + 1 Fallando</t>
  </si>
  <si>
    <t>335840676</t>
  </si>
  <si>
    <t>335840672</t>
  </si>
  <si>
    <t>335840670</t>
  </si>
  <si>
    <t>DRBR495</t>
  </si>
  <si>
    <t>DRBR614</t>
  </si>
  <si>
    <t xml:space="preserve">SI </t>
  </si>
  <si>
    <t>335840691</t>
  </si>
  <si>
    <t>335840690</t>
  </si>
  <si>
    <t>335840689</t>
  </si>
  <si>
    <t>335840688</t>
  </si>
  <si>
    <t>335840686</t>
  </si>
  <si>
    <t>335840685</t>
  </si>
  <si>
    <t>335840684</t>
  </si>
  <si>
    <t>335840682</t>
  </si>
  <si>
    <t>335840703</t>
  </si>
  <si>
    <t>335840701</t>
  </si>
  <si>
    <t>335840700</t>
  </si>
  <si>
    <t>335840698</t>
  </si>
  <si>
    <t>335840709</t>
  </si>
  <si>
    <t>335840708</t>
  </si>
  <si>
    <t>335840717</t>
  </si>
  <si>
    <t>335840716</t>
  </si>
  <si>
    <t>335840715</t>
  </si>
  <si>
    <t>335840714</t>
  </si>
  <si>
    <t>335840712</t>
  </si>
  <si>
    <t>335840711</t>
  </si>
  <si>
    <t>ERRO DE PRINTER</t>
  </si>
  <si>
    <t>335840727</t>
  </si>
  <si>
    <t>335840724</t>
  </si>
  <si>
    <t>335840722</t>
  </si>
  <si>
    <t>335840720</t>
  </si>
  <si>
    <t>335840719</t>
  </si>
  <si>
    <t>335840729</t>
  </si>
  <si>
    <t>335840728</t>
  </si>
  <si>
    <t>03 Abril de 2021</t>
  </si>
  <si>
    <t>335840738</t>
  </si>
  <si>
    <t>335840737</t>
  </si>
  <si>
    <t>335840736</t>
  </si>
  <si>
    <t>335840735</t>
  </si>
  <si>
    <t>335840734</t>
  </si>
  <si>
    <t>335840733</t>
  </si>
  <si>
    <t>335840731</t>
  </si>
  <si>
    <t>335840730</t>
  </si>
  <si>
    <t>335840672 </t>
  </si>
  <si>
    <t>335840700 </t>
  </si>
  <si>
    <t>Gaveta de Depósito Llena</t>
  </si>
  <si>
    <t>335840715 </t>
  </si>
  <si>
    <t>1 Gavetas Vacías + 2 Fallando</t>
  </si>
  <si>
    <t>En Servicio</t>
  </si>
  <si>
    <t>335840753</t>
  </si>
  <si>
    <t>335840751</t>
  </si>
  <si>
    <t>335840749</t>
  </si>
  <si>
    <t>335840748</t>
  </si>
  <si>
    <t>335840747</t>
  </si>
  <si>
    <t>335840741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</si>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</sst>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30" fillId="40" borderId="41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6"/>
      <tableStyleElement type="headerRow" dxfId="315"/>
      <tableStyleElement type="totalRow" dxfId="314"/>
      <tableStyleElement type="firstColumn" dxfId="313"/>
      <tableStyleElement type="lastColumn" dxfId="312"/>
      <tableStyleElement type="firstRowStripe" dxfId="311"/>
      <tableStyleElement type="firstColumnStripe" dxfId="3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4"/>
  <sheetViews>
    <sheetView tabSelected="1" zoomScale="85" zoomScaleNormal="85" workbookViewId="0">
      <pane ySplit="4" topLeftCell="A62" activePane="bottomLeft" state="frozen"/>
      <selection pane="bottomLeft" activeCell="A3" sqref="A3:Q3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bestFit="1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2559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 t="s">
        <v>2549</v>
      </c>
      <c r="C5" s="118">
        <v>44288.644270833334</v>
      </c>
      <c r="D5" s="112" t="s">
        <v>2189</v>
      </c>
      <c r="E5" s="125">
        <v>517</v>
      </c>
      <c r="F5" s="126" t="str">
        <f>VLOOKUP(E5,VIP!$A$2:$O12372,2,0)</f>
        <v>DRBR517</v>
      </c>
      <c r="G5" s="126" t="str">
        <f>VLOOKUP(E5,'LISTADO ATM'!$A$2:$B$900,2,0)</f>
        <v xml:space="preserve">ATM Autobanco Oficina Sans Soucí </v>
      </c>
      <c r="H5" s="126" t="str">
        <f>VLOOKUP(E5,VIP!$A$2:$O17293,7,FALSE)</f>
        <v>Si</v>
      </c>
      <c r="I5" s="126" t="str">
        <f>VLOOKUP(E5,VIP!$A$2:$O9258,8,FALSE)</f>
        <v>Si</v>
      </c>
      <c r="J5" s="126" t="str">
        <f>VLOOKUP(E5,VIP!$A$2:$O9208,8,FALSE)</f>
        <v>Si</v>
      </c>
      <c r="K5" s="126" t="str">
        <f>VLOOKUP(E5,VIP!$A$2:$O12782,6,0)</f>
        <v>SI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ESTE</v>
      </c>
      <c r="B6" s="124" t="s">
        <v>2539</v>
      </c>
      <c r="C6" s="118">
        <v>44288.536273148151</v>
      </c>
      <c r="D6" s="112" t="s">
        <v>2189</v>
      </c>
      <c r="E6" s="125">
        <v>661</v>
      </c>
      <c r="F6" s="126" t="str">
        <f>VLOOKUP(E6,VIP!$A$2:$O12365,2,0)</f>
        <v>DRBR661</v>
      </c>
      <c r="G6" s="126" t="str">
        <f>VLOOKUP(E6,'LISTADO ATM'!$A$2:$B$900,2,0)</f>
        <v xml:space="preserve">ATM Almacenes Iberia (San Pedro) </v>
      </c>
      <c r="H6" s="126" t="str">
        <f>VLOOKUP(E6,VIP!$A$2:$O17286,7,FALSE)</f>
        <v>N/A</v>
      </c>
      <c r="I6" s="126" t="str">
        <f>VLOOKUP(E6,VIP!$A$2:$O9251,8,FALSE)</f>
        <v>N/A</v>
      </c>
      <c r="J6" s="126" t="str">
        <f>VLOOKUP(E6,VIP!$A$2:$O9201,8,FALSE)</f>
        <v>N/A</v>
      </c>
      <c r="K6" s="126" t="str">
        <f>VLOOKUP(E6,VIP!$A$2:$O12775,6,0)</f>
        <v>N/A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DISTRITO NACIONAL</v>
      </c>
      <c r="B7" s="124" t="s">
        <v>2540</v>
      </c>
      <c r="C7" s="118">
        <v>44288.53056712963</v>
      </c>
      <c r="D7" s="112" t="s">
        <v>2189</v>
      </c>
      <c r="E7" s="125">
        <v>958</v>
      </c>
      <c r="F7" s="126" t="str">
        <f>VLOOKUP(E7,VIP!$A$2:$O12366,2,0)</f>
        <v>DRBR958</v>
      </c>
      <c r="G7" s="126" t="str">
        <f>VLOOKUP(E7,'LISTADO ATM'!$A$2:$B$900,2,0)</f>
        <v xml:space="preserve">ATM Olé Aut. San Isidro </v>
      </c>
      <c r="H7" s="126" t="str">
        <f>VLOOKUP(E7,VIP!$A$2:$O17287,7,FALSE)</f>
        <v>Si</v>
      </c>
      <c r="I7" s="126" t="str">
        <f>VLOOKUP(E7,VIP!$A$2:$O9252,8,FALSE)</f>
        <v>Si</v>
      </c>
      <c r="J7" s="126" t="str">
        <f>VLOOKUP(E7,VIP!$A$2:$O9202,8,FALSE)</f>
        <v>Si</v>
      </c>
      <c r="K7" s="126" t="str">
        <f>VLOOKUP(E7,VIP!$A$2:$O12776,6,0)</f>
        <v>NO</v>
      </c>
      <c r="L7" s="113" t="s">
        <v>2228</v>
      </c>
      <c r="M7" s="111" t="s">
        <v>2465</v>
      </c>
      <c r="N7" s="123" t="s">
        <v>2472</v>
      </c>
      <c r="O7" s="133" t="s">
        <v>2474</v>
      </c>
      <c r="P7" s="110"/>
      <c r="Q7" s="114" t="s">
        <v>2228</v>
      </c>
    </row>
    <row r="8" spans="1:18" s="131" customFormat="1" ht="18" x14ac:dyDescent="0.25">
      <c r="A8" s="112" t="str">
        <f>VLOOKUP(E8,'LISTADO ATM'!$A$2:$C$901,3,0)</f>
        <v>DISTRITO NACIONAL</v>
      </c>
      <c r="B8" s="124" t="s">
        <v>2532</v>
      </c>
      <c r="C8" s="118">
        <v>44288.443784722222</v>
      </c>
      <c r="D8" s="112" t="s">
        <v>2189</v>
      </c>
      <c r="E8" s="125">
        <v>37</v>
      </c>
      <c r="F8" s="126" t="str">
        <f>VLOOKUP(E8,VIP!$A$2:$O12365,2,0)</f>
        <v>DRBR037</v>
      </c>
      <c r="G8" s="126" t="str">
        <f>VLOOKUP(E8,'LISTADO ATM'!$A$2:$B$900,2,0)</f>
        <v xml:space="preserve">ATM Oficina Villa Mella </v>
      </c>
      <c r="H8" s="126" t="str">
        <f>VLOOKUP(E8,VIP!$A$2:$O17286,7,FALSE)</f>
        <v>Si</v>
      </c>
      <c r="I8" s="126" t="str">
        <f>VLOOKUP(E8,VIP!$A$2:$O9251,8,FALSE)</f>
        <v>Si</v>
      </c>
      <c r="J8" s="126" t="str">
        <f>VLOOKUP(E8,VIP!$A$2:$O9201,8,FALSE)</f>
        <v>Si</v>
      </c>
      <c r="K8" s="126" t="str">
        <f>VLOOKUP(E8,VIP!$A$2:$O12775,6,0)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1" customFormat="1" ht="18" x14ac:dyDescent="0.25">
      <c r="A9" s="112" t="str">
        <f>VLOOKUP(E9,'LISTADO ATM'!$A$2:$C$901,3,0)</f>
        <v>DISTRITO NACIONAL</v>
      </c>
      <c r="B9" s="124" t="s">
        <v>2533</v>
      </c>
      <c r="C9" s="118">
        <v>44288.442858796298</v>
      </c>
      <c r="D9" s="112" t="s">
        <v>2189</v>
      </c>
      <c r="E9" s="125">
        <v>184</v>
      </c>
      <c r="F9" s="126" t="str">
        <f>VLOOKUP(E9,VIP!$A$2:$O12366,2,0)</f>
        <v>DRBR184</v>
      </c>
      <c r="G9" s="126" t="str">
        <f>VLOOKUP(E9,'LISTADO ATM'!$A$2:$B$900,2,0)</f>
        <v xml:space="preserve">ATM Hermanas Mirabal </v>
      </c>
      <c r="H9" s="126" t="str">
        <f>VLOOKUP(E9,VIP!$A$2:$O17287,7,FALSE)</f>
        <v>Si</v>
      </c>
      <c r="I9" s="126" t="str">
        <f>VLOOKUP(E9,VIP!$A$2:$O9252,8,FALSE)</f>
        <v>Si</v>
      </c>
      <c r="J9" s="126" t="str">
        <f>VLOOKUP(E9,VIP!$A$2:$O9202,8,FALSE)</f>
        <v>Si</v>
      </c>
      <c r="K9" s="126" t="str">
        <f>VLOOKUP(E9,VIP!$A$2:$O12776,6,0)</f>
        <v>SI</v>
      </c>
      <c r="L9" s="113" t="s">
        <v>2228</v>
      </c>
      <c r="M9" s="111" t="s">
        <v>2465</v>
      </c>
      <c r="N9" s="123" t="s">
        <v>2472</v>
      </c>
      <c r="O9" s="133" t="s">
        <v>2474</v>
      </c>
      <c r="P9" s="110"/>
      <c r="Q9" s="114" t="s">
        <v>2228</v>
      </c>
    </row>
    <row r="10" spans="1:18" s="131" customFormat="1" ht="18" x14ac:dyDescent="0.25">
      <c r="A10" s="112" t="str">
        <f>VLOOKUP(E10,'LISTADO ATM'!$A$2:$C$901,3,0)</f>
        <v>SUR</v>
      </c>
      <c r="B10" s="124" t="s">
        <v>2535</v>
      </c>
      <c r="C10" s="118">
        <v>44288.426805555559</v>
      </c>
      <c r="D10" s="112" t="s">
        <v>2189</v>
      </c>
      <c r="E10" s="125">
        <v>33</v>
      </c>
      <c r="F10" s="126" t="str">
        <f>VLOOKUP(E10,VIP!$A$2:$O12368,2,0)</f>
        <v>DRBR033</v>
      </c>
      <c r="G10" s="126" t="str">
        <f>VLOOKUP(E10,'LISTADO ATM'!$A$2:$B$900,2,0)</f>
        <v xml:space="preserve">ATM UNP Juan de Herrera </v>
      </c>
      <c r="H10" s="126" t="str">
        <f>VLOOKUP(E10,VIP!$A$2:$O17289,7,FALSE)</f>
        <v>Si</v>
      </c>
      <c r="I10" s="126" t="str">
        <f>VLOOKUP(E10,VIP!$A$2:$O9254,8,FALSE)</f>
        <v>Si</v>
      </c>
      <c r="J10" s="126" t="str">
        <f>VLOOKUP(E10,VIP!$A$2:$O9204,8,FALSE)</f>
        <v>Si</v>
      </c>
      <c r="K10" s="126" t="str">
        <f>VLOOKUP(E10,VIP!$A$2:$O12778,6,0)</f>
        <v>NO</v>
      </c>
      <c r="L10" s="113" t="s">
        <v>2228</v>
      </c>
      <c r="M10" s="111" t="s">
        <v>2465</v>
      </c>
      <c r="N10" s="123" t="s">
        <v>2472</v>
      </c>
      <c r="O10" s="133" t="s">
        <v>2474</v>
      </c>
      <c r="P10" s="110"/>
      <c r="Q10" s="114" t="s">
        <v>2228</v>
      </c>
    </row>
    <row r="11" spans="1:18" s="131" customFormat="1" ht="18" x14ac:dyDescent="0.25">
      <c r="A11" s="112" t="str">
        <f>VLOOKUP(E11,'LISTADO ATM'!$A$2:$C$901,3,0)</f>
        <v>SUR</v>
      </c>
      <c r="B11" s="124" t="s">
        <v>2536</v>
      </c>
      <c r="C11" s="118">
        <v>44288.425706018519</v>
      </c>
      <c r="D11" s="112" t="s">
        <v>2189</v>
      </c>
      <c r="E11" s="125">
        <v>131</v>
      </c>
      <c r="F11" s="126" t="str">
        <f>VLOOKUP(E11,VIP!$A$2:$O12369,2,0)</f>
        <v>DRBR131</v>
      </c>
      <c r="G11" s="126" t="str">
        <f>VLOOKUP(E11,'LISTADO ATM'!$A$2:$B$900,2,0)</f>
        <v xml:space="preserve">ATM Oficina Baní I </v>
      </c>
      <c r="H11" s="126" t="str">
        <f>VLOOKUP(E11,VIP!$A$2:$O17290,7,FALSE)</f>
        <v>Si</v>
      </c>
      <c r="I11" s="126" t="str">
        <f>VLOOKUP(E11,VIP!$A$2:$O9255,8,FALSE)</f>
        <v>Si</v>
      </c>
      <c r="J11" s="126" t="str">
        <f>VLOOKUP(E11,VIP!$A$2:$O9205,8,FALSE)</f>
        <v>Si</v>
      </c>
      <c r="K11" s="126" t="str">
        <f>VLOOKUP(E11,VIP!$A$2:$O12779,6,0)</f>
        <v>NO</v>
      </c>
      <c r="L11" s="113" t="s">
        <v>2228</v>
      </c>
      <c r="M11" s="111" t="s">
        <v>2465</v>
      </c>
      <c r="N11" s="123" t="s">
        <v>2472</v>
      </c>
      <c r="O11" s="133" t="s">
        <v>2474</v>
      </c>
      <c r="P11" s="110"/>
      <c r="Q11" s="114" t="s">
        <v>2228</v>
      </c>
    </row>
    <row r="12" spans="1:18" s="131" customFormat="1" ht="18" x14ac:dyDescent="0.25">
      <c r="A12" s="112" t="str">
        <f>VLOOKUP(E12,'LISTADO ATM'!$A$2:$C$901,3,0)</f>
        <v>SUR</v>
      </c>
      <c r="B12" s="124">
        <v>335840655</v>
      </c>
      <c r="C12" s="118">
        <v>44287.844849537039</v>
      </c>
      <c r="D12" s="112" t="s">
        <v>2189</v>
      </c>
      <c r="E12" s="125">
        <v>5</v>
      </c>
      <c r="F12" s="126" t="str">
        <f>VLOOKUP(E12,VIP!$A$2:$O12362,2,0)</f>
        <v>DRBR005</v>
      </c>
      <c r="G12" s="126" t="str">
        <f>VLOOKUP(E12,'LISTADO ATM'!$A$2:$B$900,2,0)</f>
        <v>ATM Oficina Autoservicio Villa Ofelia (San Juan)</v>
      </c>
      <c r="H12" s="126" t="str">
        <f>VLOOKUP(E12,VIP!$A$2:$O17283,7,FALSE)</f>
        <v>Si</v>
      </c>
      <c r="I12" s="126" t="str">
        <f>VLOOKUP(E12,VIP!$A$2:$O9248,8,FALSE)</f>
        <v>Si</v>
      </c>
      <c r="J12" s="126" t="str">
        <f>VLOOKUP(E12,VIP!$A$2:$O9198,8,FALSE)</f>
        <v>Si</v>
      </c>
      <c r="K12" s="126" t="str">
        <f>VLOOKUP(E12,VIP!$A$2:$O12772,6,0)</f>
        <v>NO</v>
      </c>
      <c r="L12" s="113" t="s">
        <v>2228</v>
      </c>
      <c r="M12" s="111" t="s">
        <v>2465</v>
      </c>
      <c r="N12" s="123" t="s">
        <v>2472</v>
      </c>
      <c r="O12" s="133" t="s">
        <v>2474</v>
      </c>
      <c r="P12" s="110"/>
      <c r="Q12" s="114" t="s">
        <v>2228</v>
      </c>
    </row>
    <row r="13" spans="1:18" s="131" customFormat="1" ht="18" x14ac:dyDescent="0.25">
      <c r="A13" s="112" t="str">
        <f>VLOOKUP(E13,'LISTADO ATM'!$A$2:$C$901,3,0)</f>
        <v>DISTRITO NACIONAL</v>
      </c>
      <c r="B13" s="124">
        <v>335840654</v>
      </c>
      <c r="C13" s="118">
        <v>44287.843657407408</v>
      </c>
      <c r="D13" s="112" t="s">
        <v>2189</v>
      </c>
      <c r="E13" s="125">
        <v>589</v>
      </c>
      <c r="F13" s="126" t="str">
        <f>VLOOKUP(E13,VIP!$A$2:$O12363,2,0)</f>
        <v>DRBR23E</v>
      </c>
      <c r="G13" s="126" t="str">
        <f>VLOOKUP(E13,'LISTADO ATM'!$A$2:$B$900,2,0)</f>
        <v xml:space="preserve">ATM S/M Bravo San Vicente de Paul </v>
      </c>
      <c r="H13" s="126" t="str">
        <f>VLOOKUP(E13,VIP!$A$2:$O17284,7,FALSE)</f>
        <v>Si</v>
      </c>
      <c r="I13" s="126" t="str">
        <f>VLOOKUP(E13,VIP!$A$2:$O9249,8,FALSE)</f>
        <v>No</v>
      </c>
      <c r="J13" s="126" t="str">
        <f>VLOOKUP(E13,VIP!$A$2:$O9199,8,FALSE)</f>
        <v>No</v>
      </c>
      <c r="K13" s="126" t="str">
        <f>VLOOKUP(E13,VIP!$A$2:$O12773,6,0)</f>
        <v>NO</v>
      </c>
      <c r="L13" s="113" t="s">
        <v>2228</v>
      </c>
      <c r="M13" s="111" t="s">
        <v>2465</v>
      </c>
      <c r="N13" s="123" t="s">
        <v>2472</v>
      </c>
      <c r="O13" s="133" t="s">
        <v>2474</v>
      </c>
      <c r="P13" s="110"/>
      <c r="Q13" s="114" t="s">
        <v>2228</v>
      </c>
    </row>
    <row r="14" spans="1:18" s="131" customFormat="1" ht="18" x14ac:dyDescent="0.25">
      <c r="A14" s="112" t="str">
        <f>VLOOKUP(E14,'LISTADO ATM'!$A$2:$C$901,3,0)</f>
        <v>DISTRITO NACIONAL</v>
      </c>
      <c r="B14" s="124">
        <v>335840652</v>
      </c>
      <c r="C14" s="118">
        <v>44287.833101851851</v>
      </c>
      <c r="D14" s="112" t="s">
        <v>2189</v>
      </c>
      <c r="E14" s="125">
        <v>917</v>
      </c>
      <c r="F14" s="126" t="str">
        <f>VLOOKUP(E14,VIP!$A$2:$O12359,2,0)</f>
        <v>DRBR01B</v>
      </c>
      <c r="G14" s="126" t="str">
        <f>VLOOKUP(E14,'LISTADO ATM'!$A$2:$B$900,2,0)</f>
        <v xml:space="preserve">ATM Oficina Los Mina </v>
      </c>
      <c r="H14" s="126" t="str">
        <f>VLOOKUP(E14,VIP!$A$2:$O17280,7,FALSE)</f>
        <v>Si</v>
      </c>
      <c r="I14" s="126" t="str">
        <f>VLOOKUP(E14,VIP!$A$2:$O9245,8,FALSE)</f>
        <v>Si</v>
      </c>
      <c r="J14" s="126" t="str">
        <f>VLOOKUP(E14,VIP!$A$2:$O9195,8,FALSE)</f>
        <v>Si</v>
      </c>
      <c r="K14" s="126" t="str">
        <f>VLOOKUP(E14,VIP!$A$2:$O12769,6,0)</f>
        <v>NO</v>
      </c>
      <c r="L14" s="113" t="s">
        <v>2228</v>
      </c>
      <c r="M14" s="111" t="s">
        <v>2465</v>
      </c>
      <c r="N14" s="123" t="s">
        <v>2472</v>
      </c>
      <c r="O14" s="133" t="s">
        <v>2474</v>
      </c>
      <c r="P14" s="110"/>
      <c r="Q14" s="114" t="s">
        <v>2228</v>
      </c>
    </row>
    <row r="15" spans="1:18" ht="18" x14ac:dyDescent="0.25">
      <c r="A15" s="112" t="str">
        <f>VLOOKUP(E15,'LISTADO ATM'!$A$2:$C$901,3,0)</f>
        <v>SUR</v>
      </c>
      <c r="B15" s="124">
        <v>335840648</v>
      </c>
      <c r="C15" s="118">
        <v>44287.813796296294</v>
      </c>
      <c r="D15" s="112" t="s">
        <v>2189</v>
      </c>
      <c r="E15" s="125">
        <v>751</v>
      </c>
      <c r="F15" s="126" t="str">
        <f>VLOOKUP(E15,VIP!$A$2:$O12363,2,0)</f>
        <v>DRBR751</v>
      </c>
      <c r="G15" s="126" t="str">
        <f>VLOOKUP(E15,'LISTADO ATM'!$A$2:$B$900,2,0)</f>
        <v>ATM Eco Petroleo Camilo</v>
      </c>
      <c r="H15" s="126" t="str">
        <f>VLOOKUP(E15,VIP!$A$2:$O17284,7,FALSE)</f>
        <v>N/A</v>
      </c>
      <c r="I15" s="126" t="str">
        <f>VLOOKUP(E15,VIP!$A$2:$O9249,8,FALSE)</f>
        <v>N/A</v>
      </c>
      <c r="J15" s="126" t="str">
        <f>VLOOKUP(E15,VIP!$A$2:$O9199,8,FALSE)</f>
        <v>N/A</v>
      </c>
      <c r="K15" s="126" t="str">
        <f>VLOOKUP(E15,VIP!$A$2:$O12773,6,0)</f>
        <v>N/A</v>
      </c>
      <c r="L15" s="113" t="s">
        <v>2228</v>
      </c>
      <c r="M15" s="111" t="s">
        <v>2465</v>
      </c>
      <c r="N15" s="123" t="s">
        <v>2472</v>
      </c>
      <c r="O15" s="134" t="s">
        <v>2474</v>
      </c>
      <c r="P15" s="110"/>
      <c r="Q15" s="114" t="s">
        <v>2228</v>
      </c>
    </row>
    <row r="16" spans="1:18" ht="18" x14ac:dyDescent="0.25">
      <c r="A16" s="112" t="str">
        <f>VLOOKUP(E16,'LISTADO ATM'!$A$2:$C$901,3,0)</f>
        <v>DISTRITO NACIONAL</v>
      </c>
      <c r="B16" s="124">
        <v>335840647</v>
      </c>
      <c r="C16" s="118">
        <v>44287.812476851854</v>
      </c>
      <c r="D16" s="112" t="s">
        <v>2189</v>
      </c>
      <c r="E16" s="125">
        <v>686</v>
      </c>
      <c r="F16" s="126" t="str">
        <f>VLOOKUP(E16,VIP!$A$2:$O12364,2,0)</f>
        <v>DRBR686</v>
      </c>
      <c r="G16" s="126" t="str">
        <f>VLOOKUP(E16,'LISTADO ATM'!$A$2:$B$900,2,0)</f>
        <v>ATM Autoservicio Oficina Máximo Gómez</v>
      </c>
      <c r="H16" s="126" t="str">
        <f>VLOOKUP(E16,VIP!$A$2:$O17285,7,FALSE)</f>
        <v>Si</v>
      </c>
      <c r="I16" s="126" t="str">
        <f>VLOOKUP(E16,VIP!$A$2:$O9250,8,FALSE)</f>
        <v>Si</v>
      </c>
      <c r="J16" s="126" t="str">
        <f>VLOOKUP(E16,VIP!$A$2:$O9200,8,FALSE)</f>
        <v>Si</v>
      </c>
      <c r="K16" s="126" t="str">
        <f>VLOOKUP(E16,VIP!$A$2:$O12774,6,0)</f>
        <v>NO</v>
      </c>
      <c r="L16" s="113" t="s">
        <v>2228</v>
      </c>
      <c r="M16" s="111" t="s">
        <v>2465</v>
      </c>
      <c r="N16" s="123" t="s">
        <v>2472</v>
      </c>
      <c r="O16" s="134" t="s">
        <v>2474</v>
      </c>
      <c r="P16" s="110"/>
      <c r="Q16" s="114" t="s">
        <v>2228</v>
      </c>
    </row>
    <row r="17" spans="1:17" ht="18" x14ac:dyDescent="0.25">
      <c r="A17" s="112" t="str">
        <f>VLOOKUP(E17,'LISTADO ATM'!$A$2:$C$901,3,0)</f>
        <v>ESTE</v>
      </c>
      <c r="B17" s="124">
        <v>335840644</v>
      </c>
      <c r="C17" s="118">
        <v>44287.723587962966</v>
      </c>
      <c r="D17" s="112" t="s">
        <v>2189</v>
      </c>
      <c r="E17" s="125">
        <v>386</v>
      </c>
      <c r="F17" s="126" t="str">
        <f>VLOOKUP(E17,VIP!$A$2:$O12357,2,0)</f>
        <v>DRBR386</v>
      </c>
      <c r="G17" s="126" t="str">
        <f>VLOOKUP(E17,'LISTADO ATM'!$A$2:$B$900,2,0)</f>
        <v xml:space="preserve">ATM Plaza Verón II </v>
      </c>
      <c r="H17" s="126" t="str">
        <f>VLOOKUP(E17,VIP!$A$2:$O17278,7,FALSE)</f>
        <v>Si</v>
      </c>
      <c r="I17" s="126" t="str">
        <f>VLOOKUP(E17,VIP!$A$2:$O9243,8,FALSE)</f>
        <v>Si</v>
      </c>
      <c r="J17" s="126" t="str">
        <f>VLOOKUP(E17,VIP!$A$2:$O9193,8,FALSE)</f>
        <v>Si</v>
      </c>
      <c r="K17" s="126" t="str">
        <f>VLOOKUP(E17,VIP!$A$2:$O12767,6,0)</f>
        <v>NO</v>
      </c>
      <c r="L17" s="113" t="s">
        <v>2228</v>
      </c>
      <c r="M17" s="111" t="s">
        <v>2465</v>
      </c>
      <c r="N17" s="123" t="s">
        <v>2472</v>
      </c>
      <c r="O17" s="134" t="s">
        <v>2474</v>
      </c>
      <c r="P17" s="110"/>
      <c r="Q17" s="114" t="s">
        <v>2228</v>
      </c>
    </row>
    <row r="18" spans="1:17" ht="18" x14ac:dyDescent="0.25">
      <c r="A18" s="112" t="str">
        <f>VLOOKUP(E18,'LISTADO ATM'!$A$2:$C$901,3,0)</f>
        <v>ESTE</v>
      </c>
      <c r="B18" s="124">
        <v>335840643</v>
      </c>
      <c r="C18" s="118">
        <v>44287.722233796296</v>
      </c>
      <c r="D18" s="112" t="s">
        <v>2189</v>
      </c>
      <c r="E18" s="125">
        <v>385</v>
      </c>
      <c r="F18" s="126" t="str">
        <f>VLOOKUP(E18,VIP!$A$2:$O12358,2,0)</f>
        <v>DRBR385</v>
      </c>
      <c r="G18" s="126" t="str">
        <f>VLOOKUP(E18,'LISTADO ATM'!$A$2:$B$900,2,0)</f>
        <v xml:space="preserve">ATM Plaza Verón I </v>
      </c>
      <c r="H18" s="126" t="str">
        <f>VLOOKUP(E18,VIP!$A$2:$O17279,7,FALSE)</f>
        <v>Si</v>
      </c>
      <c r="I18" s="126" t="str">
        <f>VLOOKUP(E18,VIP!$A$2:$O9244,8,FALSE)</f>
        <v>Si</v>
      </c>
      <c r="J18" s="126" t="str">
        <f>VLOOKUP(E18,VIP!$A$2:$O9194,8,FALSE)</f>
        <v>Si</v>
      </c>
      <c r="K18" s="126" t="str">
        <f>VLOOKUP(E18,VIP!$A$2:$O12768,6,0)</f>
        <v>NO</v>
      </c>
      <c r="L18" s="113" t="s">
        <v>2228</v>
      </c>
      <c r="M18" s="111" t="s">
        <v>2465</v>
      </c>
      <c r="N18" s="123" t="s">
        <v>2472</v>
      </c>
      <c r="O18" s="134" t="s">
        <v>2474</v>
      </c>
      <c r="P18" s="110"/>
      <c r="Q18" s="114" t="s">
        <v>2228</v>
      </c>
    </row>
    <row r="19" spans="1:17" ht="18" x14ac:dyDescent="0.25">
      <c r="A19" s="112" t="str">
        <f>VLOOKUP(E19,'LISTADO ATM'!$A$2:$C$901,3,0)</f>
        <v>SUR</v>
      </c>
      <c r="B19" s="124">
        <v>335840610</v>
      </c>
      <c r="C19" s="118">
        <v>44287.644004629627</v>
      </c>
      <c r="D19" s="112" t="s">
        <v>2189</v>
      </c>
      <c r="E19" s="125">
        <v>470</v>
      </c>
      <c r="F19" s="126" t="str">
        <f>VLOOKUP(E19,VIP!$A$2:$O12361,2,0)</f>
        <v>DRBR470</v>
      </c>
      <c r="G19" s="126" t="str">
        <f>VLOOKUP(E19,'LISTADO ATM'!$A$2:$B$900,2,0)</f>
        <v xml:space="preserve">ATM Hospital Taiwán (Azua) </v>
      </c>
      <c r="H19" s="126" t="str">
        <f>VLOOKUP(E19,VIP!$A$2:$O17282,7,FALSE)</f>
        <v>Si</v>
      </c>
      <c r="I19" s="126" t="str">
        <f>VLOOKUP(E19,VIP!$A$2:$O9247,8,FALSE)</f>
        <v>Si</v>
      </c>
      <c r="J19" s="126" t="str">
        <f>VLOOKUP(E19,VIP!$A$2:$O9197,8,FALSE)</f>
        <v>Si</v>
      </c>
      <c r="K19" s="126" t="str">
        <f>VLOOKUP(E19,VIP!$A$2:$O12771,6,0)</f>
        <v>NO</v>
      </c>
      <c r="L19" s="113" t="s">
        <v>2228</v>
      </c>
      <c r="M19" s="111" t="s">
        <v>2465</v>
      </c>
      <c r="N19" s="123" t="s">
        <v>2472</v>
      </c>
      <c r="O19" s="134" t="s">
        <v>2474</v>
      </c>
      <c r="P19" s="110"/>
      <c r="Q19" s="114" t="s">
        <v>2228</v>
      </c>
    </row>
    <row r="20" spans="1:17" ht="18" x14ac:dyDescent="0.25">
      <c r="A20" s="112" t="str">
        <f>VLOOKUP(E20,'LISTADO ATM'!$A$2:$C$901,3,0)</f>
        <v>DISTRITO NACIONAL</v>
      </c>
      <c r="B20" s="124">
        <v>335840602</v>
      </c>
      <c r="C20" s="118">
        <v>44287.60596064815</v>
      </c>
      <c r="D20" s="112" t="s">
        <v>2189</v>
      </c>
      <c r="E20" s="125">
        <v>498</v>
      </c>
      <c r="F20" s="126" t="str">
        <f>VLOOKUP(E20,VIP!$A$2:$O12354,2,0)</f>
        <v>DRBR498</v>
      </c>
      <c r="G20" s="126" t="str">
        <f>VLOOKUP(E20,'LISTADO ATM'!$A$2:$B$900,2,0)</f>
        <v xml:space="preserve">ATM Estación Sunix 27 de Febrero </v>
      </c>
      <c r="H20" s="126" t="str">
        <f>VLOOKUP(E20,VIP!$A$2:$O17275,7,FALSE)</f>
        <v>Si</v>
      </c>
      <c r="I20" s="126" t="str">
        <f>VLOOKUP(E20,VIP!$A$2:$O9240,8,FALSE)</f>
        <v>Si</v>
      </c>
      <c r="J20" s="126" t="str">
        <f>VLOOKUP(E20,VIP!$A$2:$O9190,8,FALSE)</f>
        <v>Si</v>
      </c>
      <c r="K20" s="126" t="str">
        <f>VLOOKUP(E20,VIP!$A$2:$O12764,6,0)</f>
        <v>NO</v>
      </c>
      <c r="L20" s="113" t="s">
        <v>2228</v>
      </c>
      <c r="M20" s="111" t="s">
        <v>2465</v>
      </c>
      <c r="N20" s="123" t="s">
        <v>2472</v>
      </c>
      <c r="O20" s="134" t="s">
        <v>2474</v>
      </c>
      <c r="P20" s="110"/>
      <c r="Q20" s="114" t="s">
        <v>2228</v>
      </c>
    </row>
    <row r="21" spans="1:17" ht="18" x14ac:dyDescent="0.25">
      <c r="A21" s="112" t="str">
        <f>VLOOKUP(E21,'LISTADO ATM'!$A$2:$C$901,3,0)</f>
        <v>DISTRITO NACIONAL</v>
      </c>
      <c r="B21" s="124">
        <v>335840594</v>
      </c>
      <c r="C21" s="118">
        <v>44287.597418981481</v>
      </c>
      <c r="D21" s="112" t="s">
        <v>2189</v>
      </c>
      <c r="E21" s="125">
        <v>35</v>
      </c>
      <c r="F21" s="126" t="str">
        <f>VLOOKUP(E21,VIP!$A$2:$O12360,2,0)</f>
        <v>DRBR035</v>
      </c>
      <c r="G21" s="126" t="str">
        <f>VLOOKUP(E21,'LISTADO ATM'!$A$2:$B$900,2,0)</f>
        <v xml:space="preserve">ATM Dirección General de Aduanas I </v>
      </c>
      <c r="H21" s="126" t="str">
        <f>VLOOKUP(E21,VIP!$A$2:$O17281,7,FALSE)</f>
        <v>Si</v>
      </c>
      <c r="I21" s="126" t="str">
        <f>VLOOKUP(E21,VIP!$A$2:$O9246,8,FALSE)</f>
        <v>Si</v>
      </c>
      <c r="J21" s="126" t="str">
        <f>VLOOKUP(E21,VIP!$A$2:$O9196,8,FALSE)</f>
        <v>Si</v>
      </c>
      <c r="K21" s="126" t="str">
        <f>VLOOKUP(E21,VIP!$A$2:$O12770,6,0)</f>
        <v>NO</v>
      </c>
      <c r="L21" s="113" t="s">
        <v>2228</v>
      </c>
      <c r="M21" s="111" t="s">
        <v>2465</v>
      </c>
      <c r="N21" s="123" t="s">
        <v>2472</v>
      </c>
      <c r="O21" s="134" t="s">
        <v>2474</v>
      </c>
      <c r="P21" s="110"/>
      <c r="Q21" s="114" t="s">
        <v>2228</v>
      </c>
    </row>
    <row r="22" spans="1:17" ht="18" x14ac:dyDescent="0.25">
      <c r="A22" s="112" t="str">
        <f>VLOOKUP(E22,'LISTADO ATM'!$A$2:$C$901,3,0)</f>
        <v>NORTE</v>
      </c>
      <c r="B22" s="124">
        <v>335840355</v>
      </c>
      <c r="C22" s="118">
        <v>44287.437615740739</v>
      </c>
      <c r="D22" s="112" t="s">
        <v>2190</v>
      </c>
      <c r="E22" s="125">
        <v>903</v>
      </c>
      <c r="F22" s="126" t="str">
        <f>VLOOKUP(E22,VIP!$A$2:$O12394,2,0)</f>
        <v>DRBR903</v>
      </c>
      <c r="G22" s="126" t="str">
        <f>VLOOKUP(E22,'LISTADO ATM'!$A$2:$B$900,2,0)</f>
        <v xml:space="preserve">ATM Oficina La Vega Real I </v>
      </c>
      <c r="H22" s="126" t="str">
        <f>VLOOKUP(E22,VIP!$A$2:$O17315,7,FALSE)</f>
        <v>Si</v>
      </c>
      <c r="I22" s="126" t="str">
        <f>VLOOKUP(E22,VIP!$A$2:$O9280,8,FALSE)</f>
        <v>Si</v>
      </c>
      <c r="J22" s="126" t="str">
        <f>VLOOKUP(E22,VIP!$A$2:$O9230,8,FALSE)</f>
        <v>Si</v>
      </c>
      <c r="K22" s="126" t="str">
        <f>VLOOKUP(E22,VIP!$A$2:$O12804,6,0)</f>
        <v>NO</v>
      </c>
      <c r="L22" s="113" t="s">
        <v>2228</v>
      </c>
      <c r="M22" s="111" t="s">
        <v>2465</v>
      </c>
      <c r="N22" s="123" t="s">
        <v>2472</v>
      </c>
      <c r="O22" s="134" t="s">
        <v>2504</v>
      </c>
      <c r="P22" s="110"/>
      <c r="Q22" s="114" t="s">
        <v>2228</v>
      </c>
    </row>
    <row r="23" spans="1:17" ht="18" x14ac:dyDescent="0.25">
      <c r="A23" s="112" t="str">
        <f>VLOOKUP(E23,'LISTADO ATM'!$A$2:$C$901,3,0)</f>
        <v>DISTRITO NACIONAL</v>
      </c>
      <c r="B23" s="124">
        <v>335840091</v>
      </c>
      <c r="C23" s="118">
        <v>44287.082256944443</v>
      </c>
      <c r="D23" s="112" t="s">
        <v>2189</v>
      </c>
      <c r="E23" s="125">
        <v>858</v>
      </c>
      <c r="F23" s="126" t="str">
        <f>VLOOKUP(E23,VIP!$A$2:$O12389,2,0)</f>
        <v>DRBR858</v>
      </c>
      <c r="G23" s="126" t="str">
        <f>VLOOKUP(E23,'LISTADO ATM'!$A$2:$B$900,2,0)</f>
        <v xml:space="preserve">ATM Cooperativa Maestros (COOPNAMA) </v>
      </c>
      <c r="H23" s="126" t="str">
        <f>VLOOKUP(E23,VIP!$A$2:$O17310,7,FALSE)</f>
        <v>Si</v>
      </c>
      <c r="I23" s="126" t="str">
        <f>VLOOKUP(E23,VIP!$A$2:$O9275,8,FALSE)</f>
        <v>No</v>
      </c>
      <c r="J23" s="126" t="str">
        <f>VLOOKUP(E23,VIP!$A$2:$O9225,8,FALSE)</f>
        <v>No</v>
      </c>
      <c r="K23" s="126" t="str">
        <f>VLOOKUP(E23,VIP!$A$2:$O12799,6,0)</f>
        <v>NO</v>
      </c>
      <c r="L23" s="113" t="s">
        <v>2228</v>
      </c>
      <c r="M23" s="111" t="s">
        <v>2465</v>
      </c>
      <c r="N23" s="123" t="s">
        <v>2472</v>
      </c>
      <c r="O23" s="134" t="s">
        <v>2474</v>
      </c>
      <c r="P23" s="110"/>
      <c r="Q23" s="114" t="s">
        <v>2228</v>
      </c>
    </row>
    <row r="24" spans="1:17" ht="18" x14ac:dyDescent="0.25">
      <c r="A24" s="112" t="str">
        <f>VLOOKUP(E24,'LISTADO ATM'!$A$2:$C$901,3,0)</f>
        <v>DISTRITO NACIONAL</v>
      </c>
      <c r="B24" s="124">
        <v>335840087</v>
      </c>
      <c r="C24" s="118">
        <v>44287.020208333335</v>
      </c>
      <c r="D24" s="112" t="s">
        <v>2189</v>
      </c>
      <c r="E24" s="125">
        <v>232</v>
      </c>
      <c r="F24" s="126" t="str">
        <f>VLOOKUP(E24,VIP!$A$2:$O12398,2,0)</f>
        <v>DRBR232</v>
      </c>
      <c r="G24" s="126" t="str">
        <f>VLOOKUP(E24,'LISTADO ATM'!$A$2:$B$900,2,0)</f>
        <v xml:space="preserve">ATM S/M Nacional Charles de Gaulle </v>
      </c>
      <c r="H24" s="126" t="str">
        <f>VLOOKUP(E24,VIP!$A$2:$O17319,7,FALSE)</f>
        <v>Si</v>
      </c>
      <c r="I24" s="126" t="str">
        <f>VLOOKUP(E24,VIP!$A$2:$O9284,8,FALSE)</f>
        <v>Si</v>
      </c>
      <c r="J24" s="126" t="str">
        <f>VLOOKUP(E24,VIP!$A$2:$O9234,8,FALSE)</f>
        <v>Si</v>
      </c>
      <c r="K24" s="126" t="str">
        <f>VLOOKUP(E24,VIP!$A$2:$O12808,6,0)</f>
        <v>SI</v>
      </c>
      <c r="L24" s="113" t="s">
        <v>2228</v>
      </c>
      <c r="M24" s="111" t="s">
        <v>2465</v>
      </c>
      <c r="N24" s="123" t="s">
        <v>2472</v>
      </c>
      <c r="O24" s="134" t="s">
        <v>2474</v>
      </c>
      <c r="P24" s="110"/>
      <c r="Q24" s="114" t="s">
        <v>2228</v>
      </c>
    </row>
    <row r="25" spans="1:17" ht="18" x14ac:dyDescent="0.25">
      <c r="A25" s="112" t="str">
        <f>VLOOKUP(E25,'LISTADO ATM'!$A$2:$C$901,3,0)</f>
        <v>DISTRITO NACIONAL</v>
      </c>
      <c r="B25" s="124">
        <v>335840085</v>
      </c>
      <c r="C25" s="118">
        <v>44287.019120370373</v>
      </c>
      <c r="D25" s="112" t="s">
        <v>2189</v>
      </c>
      <c r="E25" s="125">
        <v>57</v>
      </c>
      <c r="F25" s="126" t="str">
        <f>VLOOKUP(E25,VIP!$A$2:$O12400,2,0)</f>
        <v>DRBR057</v>
      </c>
      <c r="G25" s="126" t="str">
        <f>VLOOKUP(E25,'LISTADO ATM'!$A$2:$B$900,2,0)</f>
        <v xml:space="preserve">ATM Oficina Malecon Center </v>
      </c>
      <c r="H25" s="126" t="str">
        <f>VLOOKUP(E25,VIP!$A$2:$O17321,7,FALSE)</f>
        <v>Si</v>
      </c>
      <c r="I25" s="126" t="str">
        <f>VLOOKUP(E25,VIP!$A$2:$O9286,8,FALSE)</f>
        <v>Si</v>
      </c>
      <c r="J25" s="126" t="str">
        <f>VLOOKUP(E25,VIP!$A$2:$O9236,8,FALSE)</f>
        <v>Si</v>
      </c>
      <c r="K25" s="126" t="str">
        <f>VLOOKUP(E25,VIP!$A$2:$O12810,6,0)</f>
        <v>NO</v>
      </c>
      <c r="L25" s="113" t="s">
        <v>2228</v>
      </c>
      <c r="M25" s="111" t="s">
        <v>2465</v>
      </c>
      <c r="N25" s="123" t="s">
        <v>2472</v>
      </c>
      <c r="O25" s="134" t="s">
        <v>2474</v>
      </c>
      <c r="P25" s="110"/>
      <c r="Q25" s="114" t="s">
        <v>2228</v>
      </c>
    </row>
    <row r="26" spans="1:17" ht="18" x14ac:dyDescent="0.25">
      <c r="A26" s="112" t="str">
        <f>VLOOKUP(E26,'LISTADO ATM'!$A$2:$C$901,3,0)</f>
        <v>DISTRITO NACIONAL</v>
      </c>
      <c r="B26" s="124">
        <v>335840078</v>
      </c>
      <c r="C26" s="118">
        <v>44287.01458333333</v>
      </c>
      <c r="D26" s="112" t="s">
        <v>2189</v>
      </c>
      <c r="E26" s="125">
        <v>10</v>
      </c>
      <c r="F26" s="126" t="str">
        <f>VLOOKUP(E26,VIP!$A$2:$O12367,2,0)</f>
        <v>DRBR010</v>
      </c>
      <c r="G26" s="126" t="str">
        <f>VLOOKUP(E26,'LISTADO ATM'!$A$2:$B$900,2,0)</f>
        <v xml:space="preserve">ATM Ministerio Salud Pública </v>
      </c>
      <c r="H26" s="126" t="str">
        <f>VLOOKUP(E26,VIP!$A$2:$O17288,7,FALSE)</f>
        <v>Si</v>
      </c>
      <c r="I26" s="126" t="str">
        <f>VLOOKUP(E26,VIP!$A$2:$O9253,8,FALSE)</f>
        <v>Si</v>
      </c>
      <c r="J26" s="126" t="str">
        <f>VLOOKUP(E26,VIP!$A$2:$O9203,8,FALSE)</f>
        <v>Si</v>
      </c>
      <c r="K26" s="126" t="str">
        <f>VLOOKUP(E26,VIP!$A$2:$O12777,6,0)</f>
        <v>NO</v>
      </c>
      <c r="L26" s="113" t="s">
        <v>2228</v>
      </c>
      <c r="M26" s="111" t="s">
        <v>2465</v>
      </c>
      <c r="N26" s="123" t="s">
        <v>2493</v>
      </c>
      <c r="O26" s="134" t="s">
        <v>2474</v>
      </c>
      <c r="P26" s="110"/>
      <c r="Q26" s="114" t="s">
        <v>2228</v>
      </c>
    </row>
    <row r="27" spans="1:17" ht="18" x14ac:dyDescent="0.25">
      <c r="A27" s="112" t="str">
        <f>VLOOKUP(E27,'LISTADO ATM'!$A$2:$C$901,3,0)</f>
        <v>DISTRITO NACIONAL</v>
      </c>
      <c r="B27" s="124">
        <v>335839977</v>
      </c>
      <c r="C27" s="118">
        <v>44286.741053240738</v>
      </c>
      <c r="D27" s="112" t="s">
        <v>2189</v>
      </c>
      <c r="E27" s="125">
        <v>560</v>
      </c>
      <c r="F27" s="126" t="str">
        <f>VLOOKUP(E27,VIP!$A$2:$O12356,2,0)</f>
        <v>DRBR229</v>
      </c>
      <c r="G27" s="126" t="str">
        <f>VLOOKUP(E27,'LISTADO ATM'!$A$2:$B$900,2,0)</f>
        <v xml:space="preserve">ATM Junta Central Electoral </v>
      </c>
      <c r="H27" s="126" t="str">
        <f>VLOOKUP(E27,VIP!$A$2:$O17277,7,FALSE)</f>
        <v>Si</v>
      </c>
      <c r="I27" s="126" t="str">
        <f>VLOOKUP(E27,VIP!$A$2:$O9242,8,FALSE)</f>
        <v>Si</v>
      </c>
      <c r="J27" s="126" t="str">
        <f>VLOOKUP(E27,VIP!$A$2:$O9192,8,FALSE)</f>
        <v>Si</v>
      </c>
      <c r="K27" s="126" t="str">
        <f>VLOOKUP(E27,VIP!$A$2:$O12766,6,0)</f>
        <v>SI</v>
      </c>
      <c r="L27" s="113" t="s">
        <v>2228</v>
      </c>
      <c r="M27" s="111" t="s">
        <v>2465</v>
      </c>
      <c r="N27" s="123" t="s">
        <v>2472</v>
      </c>
      <c r="O27" s="134" t="s">
        <v>2474</v>
      </c>
      <c r="P27" s="110"/>
      <c r="Q27" s="114" t="s">
        <v>2228</v>
      </c>
    </row>
    <row r="28" spans="1:17" ht="18" x14ac:dyDescent="0.25">
      <c r="A28" s="112" t="str">
        <f>VLOOKUP(E28,'LISTADO ATM'!$A$2:$C$901,3,0)</f>
        <v>DISTRITO NACIONAL</v>
      </c>
      <c r="B28" s="124">
        <v>335839682</v>
      </c>
      <c r="C28" s="118">
        <v>44286.601527777777</v>
      </c>
      <c r="D28" s="112" t="s">
        <v>2189</v>
      </c>
      <c r="E28" s="125">
        <v>724</v>
      </c>
      <c r="F28" s="126" t="str">
        <f>VLOOKUP(E28,VIP!$A$2:$O12377,2,0)</f>
        <v>DRBR997</v>
      </c>
      <c r="G28" s="126" t="str">
        <f>VLOOKUP(E28,'LISTADO ATM'!$A$2:$B$900,2,0)</f>
        <v xml:space="preserve">ATM El Huacal I </v>
      </c>
      <c r="H28" s="126" t="str">
        <f>VLOOKUP(E28,VIP!$A$2:$O17298,7,FALSE)</f>
        <v>Si</v>
      </c>
      <c r="I28" s="126" t="str">
        <f>VLOOKUP(E28,VIP!$A$2:$O9263,8,FALSE)</f>
        <v>Si</v>
      </c>
      <c r="J28" s="126" t="str">
        <f>VLOOKUP(E28,VIP!$A$2:$O9213,8,FALSE)</f>
        <v>Si</v>
      </c>
      <c r="K28" s="126" t="str">
        <f>VLOOKUP(E28,VIP!$A$2:$O12787,6,0)</f>
        <v>NO</v>
      </c>
      <c r="L28" s="113" t="s">
        <v>2228</v>
      </c>
      <c r="M28" s="111" t="s">
        <v>2465</v>
      </c>
      <c r="N28" s="123" t="s">
        <v>2472</v>
      </c>
      <c r="O28" s="134" t="s">
        <v>2474</v>
      </c>
      <c r="P28" s="110"/>
      <c r="Q28" s="114" t="s">
        <v>2228</v>
      </c>
    </row>
    <row r="29" spans="1:17" ht="18" x14ac:dyDescent="0.25">
      <c r="A29" s="112" t="str">
        <f>VLOOKUP(E29,'LISTADO ATM'!$A$2:$C$901,3,0)</f>
        <v>DISTRITO NACIONAL</v>
      </c>
      <c r="B29" s="124">
        <v>335839677</v>
      </c>
      <c r="C29" s="118">
        <v>44286.60056712963</v>
      </c>
      <c r="D29" s="112" t="s">
        <v>2189</v>
      </c>
      <c r="E29" s="125">
        <v>725</v>
      </c>
      <c r="F29" s="126" t="str">
        <f>VLOOKUP(E29,VIP!$A$2:$O12378,2,0)</f>
        <v>DRBR998</v>
      </c>
      <c r="G29" s="126" t="str">
        <f>VLOOKUP(E29,'LISTADO ATM'!$A$2:$B$900,2,0)</f>
        <v xml:space="preserve">ATM El Huacal II  </v>
      </c>
      <c r="H29" s="126" t="str">
        <f>VLOOKUP(E29,VIP!$A$2:$O17299,7,FALSE)</f>
        <v>Si</v>
      </c>
      <c r="I29" s="126" t="str">
        <f>VLOOKUP(E29,VIP!$A$2:$O9264,8,FALSE)</f>
        <v>Si</v>
      </c>
      <c r="J29" s="126" t="str">
        <f>VLOOKUP(E29,VIP!$A$2:$O9214,8,FALSE)</f>
        <v>Si</v>
      </c>
      <c r="K29" s="126" t="str">
        <f>VLOOKUP(E29,VIP!$A$2:$O12788,6,0)</f>
        <v>NO</v>
      </c>
      <c r="L29" s="113" t="s">
        <v>2228</v>
      </c>
      <c r="M29" s="111" t="s">
        <v>2465</v>
      </c>
      <c r="N29" s="123" t="s">
        <v>2472</v>
      </c>
      <c r="O29" s="134" t="s">
        <v>2474</v>
      </c>
      <c r="P29" s="110"/>
      <c r="Q29" s="114" t="s">
        <v>2522</v>
      </c>
    </row>
    <row r="30" spans="1:17" ht="18" x14ac:dyDescent="0.25">
      <c r="A30" s="112" t="str">
        <f>VLOOKUP(E30,'LISTADO ATM'!$A$2:$C$901,3,0)</f>
        <v>NORTE</v>
      </c>
      <c r="B30" s="124" t="s">
        <v>2574</v>
      </c>
      <c r="C30" s="118">
        <v>44289.415590277778</v>
      </c>
      <c r="D30" s="112" t="s">
        <v>2190</v>
      </c>
      <c r="E30" s="125">
        <v>292</v>
      </c>
      <c r="F30" s="126" t="str">
        <f>VLOOKUP(E30,VIP!$A$2:$O12379,2,0)</f>
        <v>DRBR292</v>
      </c>
      <c r="G30" s="126" t="str">
        <f>VLOOKUP(E30,'LISTADO ATM'!$A$2:$B$900,2,0)</f>
        <v xml:space="preserve">ATM UNP Castañuelas (Montecristi) </v>
      </c>
      <c r="H30" s="126" t="str">
        <f>VLOOKUP(E30,VIP!$A$2:$O17300,7,FALSE)</f>
        <v>Si</v>
      </c>
      <c r="I30" s="126" t="str">
        <f>VLOOKUP(E30,VIP!$A$2:$O9265,8,FALSE)</f>
        <v>Si</v>
      </c>
      <c r="J30" s="126" t="str">
        <f>VLOOKUP(E30,VIP!$A$2:$O9215,8,FALSE)</f>
        <v>Si</v>
      </c>
      <c r="K30" s="126" t="str">
        <f>VLOOKUP(E30,VIP!$A$2:$O12789,6,0)</f>
        <v>NO</v>
      </c>
      <c r="L30" s="113" t="s">
        <v>2228</v>
      </c>
      <c r="M30" s="111" t="s">
        <v>2465</v>
      </c>
      <c r="N30" s="123" t="s">
        <v>2472</v>
      </c>
      <c r="O30" s="134" t="s">
        <v>2580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DISTRITO NACIONAL</v>
      </c>
      <c r="B31" s="124" t="s">
        <v>2576</v>
      </c>
      <c r="C31" s="118">
        <v>44289.408564814818</v>
      </c>
      <c r="D31" s="112" t="s">
        <v>2189</v>
      </c>
      <c r="E31" s="125">
        <v>321</v>
      </c>
      <c r="F31" s="126" t="str">
        <f>VLOOKUP(E31,VIP!$A$2:$O12381,2,0)</f>
        <v>DRBR321</v>
      </c>
      <c r="G31" s="126" t="str">
        <f>VLOOKUP(E31,'LISTADO ATM'!$A$2:$B$900,2,0)</f>
        <v xml:space="preserve">ATM Oficina Jiménez Moya I </v>
      </c>
      <c r="H31" s="126" t="str">
        <f>VLOOKUP(E31,VIP!$A$2:$O17302,7,FALSE)</f>
        <v>Si</v>
      </c>
      <c r="I31" s="126" t="str">
        <f>VLOOKUP(E31,VIP!$A$2:$O9267,8,FALSE)</f>
        <v>Si</v>
      </c>
      <c r="J31" s="126" t="str">
        <f>VLOOKUP(E31,VIP!$A$2:$O9217,8,FALSE)</f>
        <v>Si</v>
      </c>
      <c r="K31" s="126" t="str">
        <f>VLOOKUP(E31,VIP!$A$2:$O12791,6,0)</f>
        <v>NO</v>
      </c>
      <c r="L31" s="113" t="s">
        <v>2228</v>
      </c>
      <c r="M31" s="111" t="s">
        <v>2465</v>
      </c>
      <c r="N31" s="123" t="s">
        <v>2472</v>
      </c>
      <c r="O31" s="134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NORTE</v>
      </c>
      <c r="B32" s="124" t="s">
        <v>2578</v>
      </c>
      <c r="C32" s="118">
        <v>44289.40253472222</v>
      </c>
      <c r="D32" s="112" t="s">
        <v>2190</v>
      </c>
      <c r="E32" s="125">
        <v>538</v>
      </c>
      <c r="F32" s="126" t="str">
        <f>VLOOKUP(E32,VIP!$A$2:$O12383,2,0)</f>
        <v>DRBR538</v>
      </c>
      <c r="G32" s="126" t="str">
        <f>VLOOKUP(E32,'LISTADO ATM'!$A$2:$B$900,2,0)</f>
        <v>ATM  Autoservicio San Fco. Macorís</v>
      </c>
      <c r="H32" s="126" t="str">
        <f>VLOOKUP(E32,VIP!$A$2:$O17304,7,FALSE)</f>
        <v>Si</v>
      </c>
      <c r="I32" s="126" t="str">
        <f>VLOOKUP(E32,VIP!$A$2:$O9269,8,FALSE)</f>
        <v>Si</v>
      </c>
      <c r="J32" s="126" t="str">
        <f>VLOOKUP(E32,VIP!$A$2:$O9219,8,FALSE)</f>
        <v>Si</v>
      </c>
      <c r="K32" s="126" t="str">
        <f>VLOOKUP(E32,VIP!$A$2:$O12793,6,0)</f>
        <v>NO</v>
      </c>
      <c r="L32" s="113" t="s">
        <v>2228</v>
      </c>
      <c r="M32" s="111" t="s">
        <v>2465</v>
      </c>
      <c r="N32" s="123" t="s">
        <v>2472</v>
      </c>
      <c r="O32" s="134" t="s">
        <v>2580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DISTRITO NACIONAL</v>
      </c>
      <c r="B33" s="124" t="s">
        <v>2579</v>
      </c>
      <c r="C33" s="118">
        <v>44289.372442129628</v>
      </c>
      <c r="D33" s="112" t="s">
        <v>2189</v>
      </c>
      <c r="E33" s="125">
        <v>476</v>
      </c>
      <c r="F33" s="126" t="str">
        <f>VLOOKUP(E33,VIP!$A$2:$O12384,2,0)</f>
        <v>DRBR476</v>
      </c>
      <c r="G33" s="126" t="str">
        <f>VLOOKUP(E33,'LISTADO ATM'!$A$2:$B$900,2,0)</f>
        <v xml:space="preserve">ATM Multicentro La Sirena Las Caobas </v>
      </c>
      <c r="H33" s="126" t="str">
        <f>VLOOKUP(E33,VIP!$A$2:$O17305,7,FALSE)</f>
        <v>Si</v>
      </c>
      <c r="I33" s="126" t="str">
        <f>VLOOKUP(E33,VIP!$A$2:$O9270,8,FALSE)</f>
        <v>Si</v>
      </c>
      <c r="J33" s="126" t="str">
        <f>VLOOKUP(E33,VIP!$A$2:$O9220,8,FALSE)</f>
        <v>Si</v>
      </c>
      <c r="K33" s="126" t="str">
        <f>VLOOKUP(E33,VIP!$A$2:$O12794,6,0)</f>
        <v>SI</v>
      </c>
      <c r="L33" s="113" t="s">
        <v>2228</v>
      </c>
      <c r="M33" s="111" t="s">
        <v>2465</v>
      </c>
      <c r="N33" s="123" t="s">
        <v>2472</v>
      </c>
      <c r="O33" s="134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NORTE</v>
      </c>
      <c r="B34" s="124" t="s">
        <v>2537</v>
      </c>
      <c r="C34" s="118">
        <v>44288.424270833333</v>
      </c>
      <c r="D34" s="112" t="s">
        <v>2189</v>
      </c>
      <c r="E34" s="125">
        <v>95</v>
      </c>
      <c r="F34" s="126" t="str">
        <f>VLOOKUP(E34,VIP!$A$2:$O12370,2,0)</f>
        <v>DRBR095</v>
      </c>
      <c r="G34" s="126" t="str">
        <f>VLOOKUP(E34,'LISTADO ATM'!$A$2:$B$900,2,0)</f>
        <v xml:space="preserve">ATM Oficina Tenares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SI</v>
      </c>
      <c r="L34" s="113" t="s">
        <v>2228</v>
      </c>
      <c r="M34" s="201" t="s">
        <v>2573</v>
      </c>
      <c r="N34" s="123" t="s">
        <v>2472</v>
      </c>
      <c r="O34" s="134" t="s">
        <v>2474</v>
      </c>
      <c r="P34" s="110"/>
      <c r="Q34" s="202">
        <v>44289.427349537036</v>
      </c>
    </row>
    <row r="35" spans="1:17" ht="18" x14ac:dyDescent="0.25">
      <c r="A35" s="112" t="str">
        <f>VLOOKUP(E35,'LISTADO ATM'!$A$2:$C$901,3,0)</f>
        <v>NORTE</v>
      </c>
      <c r="B35" s="124" t="s">
        <v>2538</v>
      </c>
      <c r="C35" s="118">
        <v>44288.416597222225</v>
      </c>
      <c r="D35" s="112" t="s">
        <v>2190</v>
      </c>
      <c r="E35" s="125">
        <v>948</v>
      </c>
      <c r="F35" s="126" t="str">
        <f>VLOOKUP(E35,VIP!$A$2:$O12371,2,0)</f>
        <v>DRBR948</v>
      </c>
      <c r="G35" s="126" t="str">
        <f>VLOOKUP(E35,'LISTADO ATM'!$A$2:$B$900,2,0)</f>
        <v xml:space="preserve">ATM Autobanco El Jaya II (SFM) </v>
      </c>
      <c r="H35" s="126" t="str">
        <f>VLOOKUP(E35,VIP!$A$2:$O17292,7,FALSE)</f>
        <v>Si</v>
      </c>
      <c r="I35" s="126" t="str">
        <f>VLOOKUP(E35,VIP!$A$2:$O9257,8,FALSE)</f>
        <v>Si</v>
      </c>
      <c r="J35" s="126" t="str">
        <f>VLOOKUP(E35,VIP!$A$2:$O9207,8,FALSE)</f>
        <v>Si</v>
      </c>
      <c r="K35" s="126" t="str">
        <f>VLOOKUP(E35,VIP!$A$2:$O12781,6,0)</f>
        <v>NO</v>
      </c>
      <c r="L35" s="113" t="s">
        <v>2228</v>
      </c>
      <c r="M35" s="201" t="s">
        <v>2573</v>
      </c>
      <c r="N35" s="123" t="s">
        <v>2472</v>
      </c>
      <c r="O35" s="134" t="s">
        <v>2504</v>
      </c>
      <c r="P35" s="110"/>
      <c r="Q35" s="202">
        <v>44289.42359953704</v>
      </c>
    </row>
    <row r="36" spans="1:17" ht="18" x14ac:dyDescent="0.25">
      <c r="A36" s="112" t="str">
        <f>VLOOKUP(E36,'LISTADO ATM'!$A$2:$C$901,3,0)</f>
        <v>NORTE</v>
      </c>
      <c r="B36" s="124" t="s">
        <v>2527</v>
      </c>
      <c r="C36" s="118">
        <v>44288.320694444446</v>
      </c>
      <c r="D36" s="112" t="s">
        <v>2190</v>
      </c>
      <c r="E36" s="125">
        <v>261</v>
      </c>
      <c r="F36" s="126" t="str">
        <f>VLOOKUP(E36,VIP!$A$2:$O12366,2,0)</f>
        <v>DRBR261</v>
      </c>
      <c r="G36" s="126" t="str">
        <f>VLOOKUP(E36,'LISTADO ATM'!$A$2:$B$900,2,0)</f>
        <v xml:space="preserve">ATM UNP Aeropuerto Cibao (Santiago) </v>
      </c>
      <c r="H36" s="126" t="str">
        <f>VLOOKUP(E36,VIP!$A$2:$O17287,7,FALSE)</f>
        <v>Si</v>
      </c>
      <c r="I36" s="126" t="str">
        <f>VLOOKUP(E36,VIP!$A$2:$O9252,8,FALSE)</f>
        <v>Si</v>
      </c>
      <c r="J36" s="126" t="str">
        <f>VLOOKUP(E36,VIP!$A$2:$O9202,8,FALSE)</f>
        <v>Si</v>
      </c>
      <c r="K36" s="126" t="str">
        <f>VLOOKUP(E36,VIP!$A$2:$O12776,6,0)</f>
        <v>NO</v>
      </c>
      <c r="L36" s="113" t="s">
        <v>2228</v>
      </c>
      <c r="M36" s="201" t="s">
        <v>2573</v>
      </c>
      <c r="N36" s="123" t="s">
        <v>2472</v>
      </c>
      <c r="O36" s="134" t="s">
        <v>2504</v>
      </c>
      <c r="P36" s="110"/>
      <c r="Q36" s="202">
        <v>44289.424930555557</v>
      </c>
    </row>
    <row r="37" spans="1:17" s="131" customFormat="1" ht="18" x14ac:dyDescent="0.25">
      <c r="A37" s="112" t="str">
        <f>VLOOKUP(E37,'LISTADO ATM'!$A$2:$C$901,3,0)</f>
        <v>DISTRITO NACIONAL</v>
      </c>
      <c r="B37" s="124" t="s">
        <v>2545</v>
      </c>
      <c r="C37" s="118">
        <v>44288.663321759261</v>
      </c>
      <c r="D37" s="112" t="s">
        <v>2189</v>
      </c>
      <c r="E37" s="125">
        <v>169</v>
      </c>
      <c r="F37" s="126" t="str">
        <f>VLOOKUP(E37,VIP!$A$2:$O12367,2,0)</f>
        <v>DRBR169</v>
      </c>
      <c r="G37" s="126" t="str">
        <f>VLOOKUP(E37,'LISTADO ATM'!$A$2:$B$900,2,0)</f>
        <v xml:space="preserve">ATM Oficina Caonabo </v>
      </c>
      <c r="H37" s="126" t="str">
        <f>VLOOKUP(E37,VIP!$A$2:$O17288,7,FALSE)</f>
        <v>Si</v>
      </c>
      <c r="I37" s="126" t="str">
        <f>VLOOKUP(E37,VIP!$A$2:$O9253,8,FALSE)</f>
        <v>Si</v>
      </c>
      <c r="J37" s="126" t="str">
        <f>VLOOKUP(E37,VIP!$A$2:$O9203,8,FALSE)</f>
        <v>Si</v>
      </c>
      <c r="K37" s="126" t="str">
        <f>VLOOKUP(E37,VIP!$A$2:$O12777,6,0)</f>
        <v>NO</v>
      </c>
      <c r="L37" s="113" t="s">
        <v>2551</v>
      </c>
      <c r="M37" s="201" t="s">
        <v>2573</v>
      </c>
      <c r="N37" s="123" t="s">
        <v>2472</v>
      </c>
      <c r="O37" s="135" t="s">
        <v>2474</v>
      </c>
      <c r="P37" s="110"/>
      <c r="Q37" s="202">
        <v>44289.422222222223</v>
      </c>
    </row>
    <row r="38" spans="1:17" s="131" customFormat="1" ht="18" x14ac:dyDescent="0.25">
      <c r="A38" s="112" t="str">
        <f>VLOOKUP(E38,'LISTADO ATM'!$A$2:$C$901,3,0)</f>
        <v>NORTE</v>
      </c>
      <c r="B38" s="124" t="s">
        <v>2546</v>
      </c>
      <c r="C38" s="118">
        <v>44288.660590277781</v>
      </c>
      <c r="D38" s="112" t="s">
        <v>2190</v>
      </c>
      <c r="E38" s="125">
        <v>990</v>
      </c>
      <c r="F38" s="126" t="str">
        <f>VLOOKUP(E38,VIP!$A$2:$O12368,2,0)</f>
        <v>DRBR742</v>
      </c>
      <c r="G38" s="126" t="str">
        <f>VLOOKUP(E38,'LISTADO ATM'!$A$2:$B$900,2,0)</f>
        <v xml:space="preserve">ATM Autoservicio Bonao II </v>
      </c>
      <c r="H38" s="126" t="str">
        <f>VLOOKUP(E38,VIP!$A$2:$O17289,7,FALSE)</f>
        <v>Si</v>
      </c>
      <c r="I38" s="126" t="str">
        <f>VLOOKUP(E38,VIP!$A$2:$O9254,8,FALSE)</f>
        <v>Si</v>
      </c>
      <c r="J38" s="126" t="str">
        <f>VLOOKUP(E38,VIP!$A$2:$O9204,8,FALSE)</f>
        <v>Si</v>
      </c>
      <c r="K38" s="126" t="str">
        <f>VLOOKUP(E38,VIP!$A$2:$O12778,6,0)</f>
        <v>NO</v>
      </c>
      <c r="L38" s="113" t="s">
        <v>2551</v>
      </c>
      <c r="M38" s="201" t="s">
        <v>2573</v>
      </c>
      <c r="N38" s="123" t="s">
        <v>2472</v>
      </c>
      <c r="O38" s="135" t="s">
        <v>2504</v>
      </c>
      <c r="P38" s="110"/>
      <c r="Q38" s="202">
        <v>44289.420416666668</v>
      </c>
    </row>
    <row r="39" spans="1:17" s="131" customFormat="1" ht="18" x14ac:dyDescent="0.25">
      <c r="A39" s="112" t="str">
        <f>VLOOKUP(E39,'LISTADO ATM'!$A$2:$C$901,3,0)</f>
        <v>DISTRITO NACIONAL</v>
      </c>
      <c r="B39" s="124" t="s">
        <v>2561</v>
      </c>
      <c r="C39" s="118">
        <v>44289.094305555554</v>
      </c>
      <c r="D39" s="112" t="s">
        <v>2189</v>
      </c>
      <c r="E39" s="125">
        <v>2</v>
      </c>
      <c r="F39" s="126" t="str">
        <f>VLOOKUP(E39,VIP!$A$2:$O12371,2,0)</f>
        <v>DRBR002</v>
      </c>
      <c r="G39" s="126" t="str">
        <f>VLOOKUP(E39,'LISTADO ATM'!$A$2:$B$900,2,0)</f>
        <v>ATM Autoservicio Padre Castellano</v>
      </c>
      <c r="H39" s="126" t="str">
        <f>VLOOKUP(E39,VIP!$A$2:$O17292,7,FALSE)</f>
        <v>Si</v>
      </c>
      <c r="I39" s="126" t="str">
        <f>VLOOKUP(E39,VIP!$A$2:$O9257,8,FALSE)</f>
        <v>Si</v>
      </c>
      <c r="J39" s="126" t="str">
        <f>VLOOKUP(E39,VIP!$A$2:$O9207,8,FALSE)</f>
        <v>Si</v>
      </c>
      <c r="K39" s="126" t="str">
        <f>VLOOKUP(E39,VIP!$A$2:$O12781,6,0)</f>
        <v>NO</v>
      </c>
      <c r="L39" s="113" t="s">
        <v>2254</v>
      </c>
      <c r="M39" s="111" t="s">
        <v>2465</v>
      </c>
      <c r="N39" s="123" t="s">
        <v>2472</v>
      </c>
      <c r="O39" s="136" t="s">
        <v>2474</v>
      </c>
      <c r="P39" s="110"/>
      <c r="Q39" s="114" t="s">
        <v>2254</v>
      </c>
    </row>
    <row r="40" spans="1:17" s="131" customFormat="1" ht="18" x14ac:dyDescent="0.25">
      <c r="A40" s="112" t="str">
        <f>VLOOKUP(E40,'LISTADO ATM'!$A$2:$C$901,3,0)</f>
        <v>DISTRITO NACIONAL</v>
      </c>
      <c r="B40" s="124" t="s">
        <v>2562</v>
      </c>
      <c r="C40" s="118">
        <v>44289.091157407405</v>
      </c>
      <c r="D40" s="112" t="s">
        <v>2189</v>
      </c>
      <c r="E40" s="125">
        <v>551</v>
      </c>
      <c r="F40" s="126" t="str">
        <f>VLOOKUP(E40,VIP!$A$2:$O12372,2,0)</f>
        <v>DRBR01C</v>
      </c>
      <c r="G40" s="126" t="str">
        <f>VLOOKUP(E40,'LISTADO ATM'!$A$2:$B$900,2,0)</f>
        <v xml:space="preserve">ATM Oficina Padre Castellanos </v>
      </c>
      <c r="H40" s="126" t="str">
        <f>VLOOKUP(E40,VIP!$A$2:$O17293,7,FALSE)</f>
        <v>Si</v>
      </c>
      <c r="I40" s="126" t="str">
        <f>VLOOKUP(E40,VIP!$A$2:$O9258,8,FALSE)</f>
        <v>Si</v>
      </c>
      <c r="J40" s="126" t="str">
        <f>VLOOKUP(E40,VIP!$A$2:$O9208,8,FALSE)</f>
        <v>Si</v>
      </c>
      <c r="K40" s="126" t="str">
        <f>VLOOKUP(E40,VIP!$A$2:$O12782,6,0)</f>
        <v>NO</v>
      </c>
      <c r="L40" s="113" t="s">
        <v>2254</v>
      </c>
      <c r="M40" s="111" t="s">
        <v>2465</v>
      </c>
      <c r="N40" s="123" t="s">
        <v>2472</v>
      </c>
      <c r="O40" s="136" t="s">
        <v>2474</v>
      </c>
      <c r="P40" s="110"/>
      <c r="Q40" s="114" t="s">
        <v>2254</v>
      </c>
    </row>
    <row r="41" spans="1:17" s="131" customFormat="1" ht="18" x14ac:dyDescent="0.25">
      <c r="A41" s="112" t="str">
        <f>VLOOKUP(E41,'LISTADO ATM'!$A$2:$C$901,3,0)</f>
        <v>DISTRITO NACIONAL</v>
      </c>
      <c r="B41" s="124" t="s">
        <v>2563</v>
      </c>
      <c r="C41" s="118">
        <v>44289.089016203703</v>
      </c>
      <c r="D41" s="112" t="s">
        <v>2189</v>
      </c>
      <c r="E41" s="125">
        <v>745</v>
      </c>
      <c r="F41" s="126" t="str">
        <f>VLOOKUP(E41,VIP!$A$2:$O12373,2,0)</f>
        <v>DRBR027</v>
      </c>
      <c r="G41" s="126" t="str">
        <f>VLOOKUP(E41,'LISTADO ATM'!$A$2:$B$900,2,0)</f>
        <v xml:space="preserve">ATM Oficina Ave. Duarte </v>
      </c>
      <c r="H41" s="126" t="str">
        <f>VLOOKUP(E41,VIP!$A$2:$O17294,7,FALSE)</f>
        <v>No</v>
      </c>
      <c r="I41" s="126" t="str">
        <f>VLOOKUP(E41,VIP!$A$2:$O9259,8,FALSE)</f>
        <v>No</v>
      </c>
      <c r="J41" s="126" t="str">
        <f>VLOOKUP(E41,VIP!$A$2:$O9209,8,FALSE)</f>
        <v>No</v>
      </c>
      <c r="K41" s="126" t="str">
        <f>VLOOKUP(E41,VIP!$A$2:$O12783,6,0)</f>
        <v>NO</v>
      </c>
      <c r="L41" s="113" t="s">
        <v>2254</v>
      </c>
      <c r="M41" s="111" t="s">
        <v>2465</v>
      </c>
      <c r="N41" s="123" t="s">
        <v>2472</v>
      </c>
      <c r="O41" s="136" t="s">
        <v>2474</v>
      </c>
      <c r="P41" s="110"/>
      <c r="Q41" s="114" t="s">
        <v>2254</v>
      </c>
    </row>
    <row r="42" spans="1:17" s="131" customFormat="1" ht="18" x14ac:dyDescent="0.25">
      <c r="A42" s="112" t="str">
        <f>VLOOKUP(E42,'LISTADO ATM'!$A$2:$C$901,3,0)</f>
        <v>ESTE</v>
      </c>
      <c r="B42" s="124" t="s">
        <v>2557</v>
      </c>
      <c r="C42" s="118">
        <v>44288.920081018521</v>
      </c>
      <c r="D42" s="112" t="s">
        <v>2189</v>
      </c>
      <c r="E42" s="125">
        <v>822</v>
      </c>
      <c r="F42" s="126" t="str">
        <f>VLOOKUP(E42,VIP!$A$2:$O12369,2,0)</f>
        <v>DRBR822</v>
      </c>
      <c r="G42" s="126" t="str">
        <f>VLOOKUP(E42,'LISTADO ATM'!$A$2:$B$900,2,0)</f>
        <v xml:space="preserve">ATM INDUSPALMA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2254</v>
      </c>
      <c r="M42" s="111" t="s">
        <v>2465</v>
      </c>
      <c r="N42" s="123" t="s">
        <v>2472</v>
      </c>
      <c r="O42" s="136" t="s">
        <v>2474</v>
      </c>
      <c r="P42" s="110"/>
      <c r="Q42" s="114" t="s">
        <v>2254</v>
      </c>
    </row>
    <row r="43" spans="1:17" s="131" customFormat="1" ht="18" x14ac:dyDescent="0.25">
      <c r="A43" s="112" t="str">
        <f>VLOOKUP(E43,'LISTADO ATM'!$A$2:$C$901,3,0)</f>
        <v>DISTRITO NACIONAL</v>
      </c>
      <c r="B43" s="124">
        <v>335840661</v>
      </c>
      <c r="C43" s="118">
        <v>44287.909722222219</v>
      </c>
      <c r="D43" s="112" t="s">
        <v>2189</v>
      </c>
      <c r="E43" s="125">
        <v>622</v>
      </c>
      <c r="F43" s="126" t="str">
        <f>VLOOKUP(E43,VIP!$A$2:$O12359,2,0)</f>
        <v>DRBR622</v>
      </c>
      <c r="G43" s="126" t="str">
        <f>VLOOKUP(E43,'LISTADO ATM'!$A$2:$B$900,2,0)</f>
        <v xml:space="preserve">ATM Ayuntamiento D.N. </v>
      </c>
      <c r="H43" s="126" t="str">
        <f>VLOOKUP(E43,VIP!$A$2:$O17280,7,FALSE)</f>
        <v>Si</v>
      </c>
      <c r="I43" s="126" t="str">
        <f>VLOOKUP(E43,VIP!$A$2:$O9245,8,FALSE)</f>
        <v>Si</v>
      </c>
      <c r="J43" s="126" t="str">
        <f>VLOOKUP(E43,VIP!$A$2:$O9195,8,FALSE)</f>
        <v>Si</v>
      </c>
      <c r="K43" s="126" t="str">
        <f>VLOOKUP(E43,VIP!$A$2:$O12769,6,0)</f>
        <v>NO</v>
      </c>
      <c r="L43" s="113" t="s">
        <v>2254</v>
      </c>
      <c r="M43" s="111" t="s">
        <v>2465</v>
      </c>
      <c r="N43" s="123" t="s">
        <v>2472</v>
      </c>
      <c r="O43" s="136" t="s">
        <v>2474</v>
      </c>
      <c r="P43" s="110"/>
      <c r="Q43" s="114" t="s">
        <v>2254</v>
      </c>
    </row>
    <row r="44" spans="1:17" s="131" customFormat="1" ht="18" x14ac:dyDescent="0.25">
      <c r="A44" s="112" t="str">
        <f>VLOOKUP(E44,'LISTADO ATM'!$A$2:$C$901,3,0)</f>
        <v>DISTRITO NACIONAL</v>
      </c>
      <c r="B44" s="124">
        <v>335840613</v>
      </c>
      <c r="C44" s="118">
        <v>44287.64916666667</v>
      </c>
      <c r="D44" s="112" t="s">
        <v>2189</v>
      </c>
      <c r="E44" s="125">
        <v>744</v>
      </c>
      <c r="F44" s="126" t="str">
        <f>VLOOKUP(E44,VIP!$A$2:$O12359,2,0)</f>
        <v>DRBR289</v>
      </c>
      <c r="G44" s="126" t="str">
        <f>VLOOKUP(E44,'LISTADO ATM'!$A$2:$B$900,2,0)</f>
        <v xml:space="preserve">ATM Multicentro La Sirena Venezuela </v>
      </c>
      <c r="H44" s="126" t="str">
        <f>VLOOKUP(E44,VIP!$A$2:$O17280,7,FALSE)</f>
        <v>Si</v>
      </c>
      <c r="I44" s="126" t="str">
        <f>VLOOKUP(E44,VIP!$A$2:$O9245,8,FALSE)</f>
        <v>Si</v>
      </c>
      <c r="J44" s="126" t="str">
        <f>VLOOKUP(E44,VIP!$A$2:$O9195,8,FALSE)</f>
        <v>Si</v>
      </c>
      <c r="K44" s="126" t="str">
        <f>VLOOKUP(E44,VIP!$A$2:$O12769,6,0)</f>
        <v>SI</v>
      </c>
      <c r="L44" s="113" t="s">
        <v>2254</v>
      </c>
      <c r="M44" s="111" t="s">
        <v>2465</v>
      </c>
      <c r="N44" s="123" t="s">
        <v>2472</v>
      </c>
      <c r="O44" s="136" t="s">
        <v>2474</v>
      </c>
      <c r="P44" s="110"/>
      <c r="Q44" s="114" t="s">
        <v>2254</v>
      </c>
    </row>
    <row r="45" spans="1:17" s="131" customFormat="1" ht="18" x14ac:dyDescent="0.25">
      <c r="A45" s="112" t="str">
        <f>VLOOKUP(E45,'LISTADO ATM'!$A$2:$C$901,3,0)</f>
        <v>NORTE</v>
      </c>
      <c r="B45" s="124" t="s">
        <v>2525</v>
      </c>
      <c r="C45" s="118">
        <v>44288.349803240744</v>
      </c>
      <c r="D45" s="112" t="s">
        <v>2518</v>
      </c>
      <c r="E45" s="125">
        <v>956</v>
      </c>
      <c r="F45" s="126" t="str">
        <f>VLOOKUP(E45,VIP!$A$2:$O12363,2,0)</f>
        <v>DRBR956</v>
      </c>
      <c r="G45" s="126" t="str">
        <f>VLOOKUP(E45,'LISTADO ATM'!$A$2:$B$900,2,0)</f>
        <v xml:space="preserve">ATM Autoservicio El Jaya (SFM) </v>
      </c>
      <c r="H45" s="126" t="str">
        <f>VLOOKUP(E45,VIP!$A$2:$O17284,7,FALSE)</f>
        <v>Si</v>
      </c>
      <c r="I45" s="126" t="str">
        <f>VLOOKUP(E45,VIP!$A$2:$O9249,8,FALSE)</f>
        <v>Si</v>
      </c>
      <c r="J45" s="126" t="str">
        <f>VLOOKUP(E45,VIP!$A$2:$O9199,8,FALSE)</f>
        <v>Si</v>
      </c>
      <c r="K45" s="126" t="str">
        <f>VLOOKUP(E45,VIP!$A$2:$O12773,6,0)</f>
        <v>NO</v>
      </c>
      <c r="L45" s="113" t="s">
        <v>2519</v>
      </c>
      <c r="M45" s="111" t="s">
        <v>2465</v>
      </c>
      <c r="N45" s="123" t="s">
        <v>2472</v>
      </c>
      <c r="O45" s="136" t="s">
        <v>2517</v>
      </c>
      <c r="P45" s="110"/>
      <c r="Q45" s="114" t="s">
        <v>2519</v>
      </c>
    </row>
    <row r="46" spans="1:17" s="131" customFormat="1" ht="18" x14ac:dyDescent="0.25">
      <c r="A46" s="112" t="str">
        <f>VLOOKUP(E46,'LISTADO ATM'!$A$2:$C$901,3,0)</f>
        <v>DISTRITO NACIONAL</v>
      </c>
      <c r="B46" s="124">
        <v>335840013</v>
      </c>
      <c r="C46" s="118">
        <v>44286.778611111113</v>
      </c>
      <c r="D46" s="112" t="s">
        <v>2468</v>
      </c>
      <c r="E46" s="125">
        <v>165</v>
      </c>
      <c r="F46" s="126" t="str">
        <f>VLOOKUP(E46,VIP!$A$2:$O12372,2,0)</f>
        <v>DRBR165</v>
      </c>
      <c r="G46" s="126" t="str">
        <f>VLOOKUP(E46,'LISTADO ATM'!$A$2:$B$900,2,0)</f>
        <v>ATM Autoservicio Megacentro</v>
      </c>
      <c r="H46" s="126" t="str">
        <f>VLOOKUP(E46,VIP!$A$2:$O17293,7,FALSE)</f>
        <v>Si</v>
      </c>
      <c r="I46" s="126" t="str">
        <f>VLOOKUP(E46,VIP!$A$2:$O9258,8,FALSE)</f>
        <v>Si</v>
      </c>
      <c r="J46" s="126" t="str">
        <f>VLOOKUP(E46,VIP!$A$2:$O9208,8,FALSE)</f>
        <v>Si</v>
      </c>
      <c r="K46" s="126" t="str">
        <f>VLOOKUP(E46,VIP!$A$2:$O12782,6,0)</f>
        <v>SI</v>
      </c>
      <c r="L46" s="113" t="s">
        <v>2519</v>
      </c>
      <c r="M46" s="111" t="s">
        <v>2465</v>
      </c>
      <c r="N46" s="123" t="s">
        <v>2472</v>
      </c>
      <c r="O46" s="136" t="s">
        <v>2473</v>
      </c>
      <c r="P46" s="110"/>
      <c r="Q46" s="114" t="s">
        <v>2519</v>
      </c>
    </row>
    <row r="47" spans="1:17" s="131" customFormat="1" ht="18" x14ac:dyDescent="0.25">
      <c r="A47" s="112" t="str">
        <f>VLOOKUP(E47,'LISTADO ATM'!$A$2:$C$901,3,0)</f>
        <v>NORTE</v>
      </c>
      <c r="B47" s="124" t="s">
        <v>2560</v>
      </c>
      <c r="C47" s="118">
        <v>44289.09615740741</v>
      </c>
      <c r="D47" s="112" t="s">
        <v>2494</v>
      </c>
      <c r="E47" s="125">
        <v>307</v>
      </c>
      <c r="F47" s="126" t="str">
        <f>VLOOKUP(E47,VIP!$A$2:$O12370,2,0)</f>
        <v>DRBR307</v>
      </c>
      <c r="G47" s="126" t="str">
        <f>VLOOKUP(E47,'LISTADO ATM'!$A$2:$B$900,2,0)</f>
        <v>ATM Oficina Nagua II</v>
      </c>
      <c r="H47" s="126" t="str">
        <f>VLOOKUP(E47,VIP!$A$2:$O17291,7,FALSE)</f>
        <v>Si</v>
      </c>
      <c r="I47" s="126" t="str">
        <f>VLOOKUP(E47,VIP!$A$2:$O9256,8,FALSE)</f>
        <v>Si</v>
      </c>
      <c r="J47" s="126" t="str">
        <f>VLOOKUP(E47,VIP!$A$2:$O9206,8,FALSE)</f>
        <v>Si</v>
      </c>
      <c r="K47" s="126" t="str">
        <f>VLOOKUP(E47,VIP!$A$2:$O12780,6,0)</f>
        <v>SI</v>
      </c>
      <c r="L47" s="113" t="s">
        <v>2519</v>
      </c>
      <c r="M47" s="201" t="s">
        <v>2573</v>
      </c>
      <c r="N47" s="123" t="s">
        <v>2472</v>
      </c>
      <c r="O47" s="136" t="s">
        <v>2495</v>
      </c>
      <c r="P47" s="110"/>
      <c r="Q47" s="202">
        <v>44289.419444444444</v>
      </c>
    </row>
    <row r="48" spans="1:17" s="131" customFormat="1" ht="18" x14ac:dyDescent="0.25">
      <c r="A48" s="112" t="str">
        <f>VLOOKUP(E48,'LISTADO ATM'!$A$2:$C$901,3,0)</f>
        <v>NORTE</v>
      </c>
      <c r="B48" s="124" t="s">
        <v>2547</v>
      </c>
      <c r="C48" s="118">
        <v>44288.659409722219</v>
      </c>
      <c r="D48" s="112" t="s">
        <v>2494</v>
      </c>
      <c r="E48" s="125">
        <v>52</v>
      </c>
      <c r="F48" s="126" t="str">
        <f>VLOOKUP(E48,VIP!$A$2:$O12369,2,0)</f>
        <v>DRBR052</v>
      </c>
      <c r="G48" s="126" t="str">
        <f>VLOOKUP(E48,'LISTADO ATM'!$A$2:$B$900,2,0)</f>
        <v xml:space="preserve">ATM Oficina Jarabacoa </v>
      </c>
      <c r="H48" s="126" t="str">
        <f>VLOOKUP(E48,VIP!$A$2:$O17290,7,FALSE)</f>
        <v>Si</v>
      </c>
      <c r="I48" s="126" t="str">
        <f>VLOOKUP(E48,VIP!$A$2:$O9255,8,FALSE)</f>
        <v>Si</v>
      </c>
      <c r="J48" s="126" t="str">
        <f>VLOOKUP(E48,VIP!$A$2:$O9205,8,FALSE)</f>
        <v>Si</v>
      </c>
      <c r="K48" s="126" t="str">
        <f>VLOOKUP(E48,VIP!$A$2:$O12779,6,0)</f>
        <v>NO</v>
      </c>
      <c r="L48" s="113" t="s">
        <v>2519</v>
      </c>
      <c r="M48" s="201" t="s">
        <v>2573</v>
      </c>
      <c r="N48" s="123" t="s">
        <v>2472</v>
      </c>
      <c r="O48" s="136" t="s">
        <v>2495</v>
      </c>
      <c r="P48" s="110"/>
      <c r="Q48" s="202">
        <v>44289.424305555556</v>
      </c>
    </row>
    <row r="49" spans="1:17" s="131" customFormat="1" ht="18" x14ac:dyDescent="0.25">
      <c r="A49" s="112" t="str">
        <f>VLOOKUP(E49,'LISTADO ATM'!$A$2:$C$901,3,0)</f>
        <v>DISTRITO NACIONAL</v>
      </c>
      <c r="B49" s="124">
        <v>335840658</v>
      </c>
      <c r="C49" s="118">
        <v>44287.867569444446</v>
      </c>
      <c r="D49" s="112" t="s">
        <v>2494</v>
      </c>
      <c r="E49" s="125">
        <v>946</v>
      </c>
      <c r="F49" s="126" t="str">
        <f>VLOOKUP(E49,VIP!$A$2:$O12359,2,0)</f>
        <v>DRBR24R</v>
      </c>
      <c r="G49" s="126" t="str">
        <f>VLOOKUP(E49,'LISTADO ATM'!$A$2:$B$900,2,0)</f>
        <v xml:space="preserve">ATM Oficina Núñez de Cáceres I </v>
      </c>
      <c r="H49" s="126" t="str">
        <f>VLOOKUP(E49,VIP!$A$2:$O17280,7,FALSE)</f>
        <v>Si</v>
      </c>
      <c r="I49" s="126" t="str">
        <f>VLOOKUP(E49,VIP!$A$2:$O9245,8,FALSE)</f>
        <v>Si</v>
      </c>
      <c r="J49" s="126" t="str">
        <f>VLOOKUP(E49,VIP!$A$2:$O9195,8,FALSE)</f>
        <v>Si</v>
      </c>
      <c r="K49" s="126" t="str">
        <f>VLOOKUP(E49,VIP!$A$2:$O12769,6,0)</f>
        <v>NO</v>
      </c>
      <c r="L49" s="113" t="s">
        <v>2519</v>
      </c>
      <c r="M49" s="201" t="s">
        <v>2573</v>
      </c>
      <c r="N49" s="123" t="s">
        <v>2472</v>
      </c>
      <c r="O49" s="136" t="s">
        <v>2495</v>
      </c>
      <c r="P49" s="110"/>
      <c r="Q49" s="202">
        <v>44289.428217592591</v>
      </c>
    </row>
    <row r="50" spans="1:17" s="131" customFormat="1" ht="18" x14ac:dyDescent="0.25">
      <c r="A50" s="112" t="str">
        <f>VLOOKUP(E50,'LISTADO ATM'!$A$2:$C$901,3,0)</f>
        <v>NORTE</v>
      </c>
      <c r="B50" s="124">
        <v>335840657</v>
      </c>
      <c r="C50" s="118">
        <v>44287.865925925929</v>
      </c>
      <c r="D50" s="112" t="s">
        <v>2518</v>
      </c>
      <c r="E50" s="125">
        <v>599</v>
      </c>
      <c r="F50" s="126" t="str">
        <f>VLOOKUP(E50,VIP!$A$2:$O12360,2,0)</f>
        <v>DRBR258</v>
      </c>
      <c r="G50" s="126" t="str">
        <f>VLOOKUP(E50,'LISTADO ATM'!$A$2:$B$900,2,0)</f>
        <v xml:space="preserve">ATM Oficina Plaza Internacional (Santiago) </v>
      </c>
      <c r="H50" s="126" t="str">
        <f>VLOOKUP(E50,VIP!$A$2:$O17281,7,FALSE)</f>
        <v>Si</v>
      </c>
      <c r="I50" s="126" t="str">
        <f>VLOOKUP(E50,VIP!$A$2:$O9246,8,FALSE)</f>
        <v>Si</v>
      </c>
      <c r="J50" s="126" t="str">
        <f>VLOOKUP(E50,VIP!$A$2:$O9196,8,FALSE)</f>
        <v>Si</v>
      </c>
      <c r="K50" s="126" t="str">
        <f>VLOOKUP(E50,VIP!$A$2:$O12770,6,0)</f>
        <v>NO</v>
      </c>
      <c r="L50" s="113" t="s">
        <v>2519</v>
      </c>
      <c r="M50" s="201" t="s">
        <v>2573</v>
      </c>
      <c r="N50" s="123" t="s">
        <v>2472</v>
      </c>
      <c r="O50" s="136" t="s">
        <v>2517</v>
      </c>
      <c r="P50" s="110"/>
      <c r="Q50" s="202">
        <v>44289.430555555555</v>
      </c>
    </row>
    <row r="51" spans="1:17" s="131" customFormat="1" ht="18" x14ac:dyDescent="0.25">
      <c r="A51" s="112" t="str">
        <f>VLOOKUP(E51,'LISTADO ATM'!$A$2:$C$901,3,0)</f>
        <v>DISTRITO NACIONAL</v>
      </c>
      <c r="B51" s="124">
        <v>335840604</v>
      </c>
      <c r="C51" s="118">
        <v>44287.610300925924</v>
      </c>
      <c r="D51" s="112" t="s">
        <v>2468</v>
      </c>
      <c r="E51" s="125">
        <v>54</v>
      </c>
      <c r="F51" s="126" t="str">
        <f>VLOOKUP(E51,VIP!$A$2:$O12353,2,0)</f>
        <v>DRBR054</v>
      </c>
      <c r="G51" s="126" t="str">
        <f>VLOOKUP(E51,'LISTADO ATM'!$A$2:$B$900,2,0)</f>
        <v xml:space="preserve">ATM Autoservicio Galería 360 </v>
      </c>
      <c r="H51" s="126" t="str">
        <f>VLOOKUP(E51,VIP!$A$2:$O17274,7,FALSE)</f>
        <v>Si</v>
      </c>
      <c r="I51" s="126" t="str">
        <f>VLOOKUP(E51,VIP!$A$2:$O9239,8,FALSE)</f>
        <v>Si</v>
      </c>
      <c r="J51" s="126" t="str">
        <f>VLOOKUP(E51,VIP!$A$2:$O9189,8,FALSE)</f>
        <v>Si</v>
      </c>
      <c r="K51" s="126" t="str">
        <f>VLOOKUP(E51,VIP!$A$2:$O12763,6,0)</f>
        <v>NO</v>
      </c>
      <c r="L51" s="113" t="s">
        <v>2519</v>
      </c>
      <c r="M51" s="201" t="s">
        <v>2573</v>
      </c>
      <c r="N51" s="123" t="s">
        <v>2472</v>
      </c>
      <c r="O51" s="136" t="s">
        <v>2473</v>
      </c>
      <c r="P51" s="110"/>
      <c r="Q51" s="202">
        <v>44289.434965277775</v>
      </c>
    </row>
    <row r="52" spans="1:17" s="131" customFormat="1" ht="18" x14ac:dyDescent="0.25">
      <c r="A52" s="112" t="str">
        <f>VLOOKUP(E52,'LISTADO ATM'!$A$2:$C$901,3,0)</f>
        <v>NORTE</v>
      </c>
      <c r="B52" s="124">
        <v>335840580</v>
      </c>
      <c r="C52" s="118">
        <v>44287.578958333332</v>
      </c>
      <c r="D52" s="112" t="s">
        <v>2494</v>
      </c>
      <c r="E52" s="125">
        <v>3</v>
      </c>
      <c r="F52" s="126" t="str">
        <f>VLOOKUP(E52,VIP!$A$2:$O12366,2,0)</f>
        <v>DRBR003</v>
      </c>
      <c r="G52" s="126" t="str">
        <f>VLOOKUP(E52,'LISTADO ATM'!$A$2:$B$900,2,0)</f>
        <v>ATM Autoservicio La Vega Real</v>
      </c>
      <c r="H52" s="126" t="str">
        <f>VLOOKUP(E52,VIP!$A$2:$O17287,7,FALSE)</f>
        <v>Si</v>
      </c>
      <c r="I52" s="126" t="str">
        <f>VLOOKUP(E52,VIP!$A$2:$O9252,8,FALSE)</f>
        <v>Si</v>
      </c>
      <c r="J52" s="126" t="str">
        <f>VLOOKUP(E52,VIP!$A$2:$O9202,8,FALSE)</f>
        <v>Si</v>
      </c>
      <c r="K52" s="126" t="str">
        <f>VLOOKUP(E52,VIP!$A$2:$O12776,6,0)</f>
        <v>NO</v>
      </c>
      <c r="L52" s="113" t="s">
        <v>2519</v>
      </c>
      <c r="M52" s="201" t="s">
        <v>2573</v>
      </c>
      <c r="N52" s="123" t="s">
        <v>2472</v>
      </c>
      <c r="O52" s="136" t="s">
        <v>2495</v>
      </c>
      <c r="P52" s="110"/>
      <c r="Q52" s="202">
        <v>44289.436365740738</v>
      </c>
    </row>
    <row r="53" spans="1:17" s="139" customFormat="1" ht="18" x14ac:dyDescent="0.25">
      <c r="A53" s="112" t="str">
        <f>VLOOKUP(E53,'LISTADO ATM'!$A$2:$C$901,3,0)</f>
        <v>DISTRITO NACIONAL</v>
      </c>
      <c r="B53" s="124">
        <v>335840067</v>
      </c>
      <c r="C53" s="118">
        <v>44286.992048611108</v>
      </c>
      <c r="D53" s="112" t="s">
        <v>2468</v>
      </c>
      <c r="E53" s="125">
        <v>980</v>
      </c>
      <c r="F53" s="126" t="str">
        <f>VLOOKUP(E53,VIP!$A$2:$O12395,2,0)</f>
        <v>DRBR980</v>
      </c>
      <c r="G53" s="126" t="str">
        <f>VLOOKUP(E53,'LISTADO ATM'!$A$2:$B$900,2,0)</f>
        <v xml:space="preserve">ATM Oficina Bella Vista Mall II </v>
      </c>
      <c r="H53" s="126" t="str">
        <f>VLOOKUP(E53,VIP!$A$2:$O17316,7,FALSE)</f>
        <v>Si</v>
      </c>
      <c r="I53" s="126" t="str">
        <f>VLOOKUP(E53,VIP!$A$2:$O9281,8,FALSE)</f>
        <v>Si</v>
      </c>
      <c r="J53" s="126" t="str">
        <f>VLOOKUP(E53,VIP!$A$2:$O9231,8,FALSE)</f>
        <v>Si</v>
      </c>
      <c r="K53" s="126" t="str">
        <f>VLOOKUP(E53,VIP!$A$2:$O12805,6,0)</f>
        <v>NO</v>
      </c>
      <c r="L53" s="113" t="s">
        <v>2519</v>
      </c>
      <c r="M53" s="201" t="s">
        <v>2573</v>
      </c>
      <c r="N53" s="123" t="s">
        <v>2472</v>
      </c>
      <c r="O53" s="147" t="s">
        <v>2473</v>
      </c>
      <c r="P53" s="110"/>
      <c r="Q53" s="202">
        <v>44289.434039351851</v>
      </c>
    </row>
    <row r="54" spans="1:17" s="139" customFormat="1" ht="18" x14ac:dyDescent="0.25">
      <c r="A54" s="112" t="str">
        <f>VLOOKUP(E54,'LISTADO ATM'!$A$2:$C$901,3,0)</f>
        <v>DISTRITO NACIONAL</v>
      </c>
      <c r="B54" s="124">
        <v>335840016</v>
      </c>
      <c r="C54" s="118">
        <v>44286.782824074071</v>
      </c>
      <c r="D54" s="112" t="s">
        <v>2468</v>
      </c>
      <c r="E54" s="125">
        <v>87</v>
      </c>
      <c r="F54" s="126" t="str">
        <f>VLOOKUP(E54,VIP!$A$2:$O12373,2,0)</f>
        <v>DRBR087</v>
      </c>
      <c r="G54" s="126" t="str">
        <f>VLOOKUP(E54,'LISTADO ATM'!$A$2:$B$900,2,0)</f>
        <v xml:space="preserve">ATM Autoservicio Sarasota </v>
      </c>
      <c r="H54" s="126" t="str">
        <f>VLOOKUP(E54,VIP!$A$2:$O17294,7,FALSE)</f>
        <v>Si</v>
      </c>
      <c r="I54" s="126" t="str">
        <f>VLOOKUP(E54,VIP!$A$2:$O9259,8,FALSE)</f>
        <v>Si</v>
      </c>
      <c r="J54" s="126" t="str">
        <f>VLOOKUP(E54,VIP!$A$2:$O9209,8,FALSE)</f>
        <v>Si</v>
      </c>
      <c r="K54" s="126" t="str">
        <f>VLOOKUP(E54,VIP!$A$2:$O12783,6,0)</f>
        <v>NO</v>
      </c>
      <c r="L54" s="113" t="s">
        <v>2519</v>
      </c>
      <c r="M54" s="201" t="s">
        <v>2573</v>
      </c>
      <c r="N54" s="123" t="s">
        <v>2472</v>
      </c>
      <c r="O54" s="147" t="s">
        <v>2473</v>
      </c>
      <c r="P54" s="110"/>
      <c r="Q54" s="202">
        <v>44289.410694444443</v>
      </c>
    </row>
    <row r="55" spans="1:17" s="139" customFormat="1" ht="18" x14ac:dyDescent="0.25">
      <c r="A55" s="112" t="str">
        <f>VLOOKUP(E55,'LISTADO ATM'!$A$2:$C$901,3,0)</f>
        <v>DISTRITO NACIONAL</v>
      </c>
      <c r="B55" s="124" t="s">
        <v>2553</v>
      </c>
      <c r="C55" s="118">
        <v>44288.710127314815</v>
      </c>
      <c r="D55" s="112" t="s">
        <v>2468</v>
      </c>
      <c r="E55" s="125">
        <v>850</v>
      </c>
      <c r="F55" s="126" t="str">
        <f>VLOOKUP(E55,VIP!$A$2:$O12370,2,0)</f>
        <v>DRBR850</v>
      </c>
      <c r="G55" s="126" t="str">
        <f>VLOOKUP(E55,'LISTADO ATM'!$A$2:$B$900,2,0)</f>
        <v xml:space="preserve">ATM Hotel Be Live Hamaca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2459</v>
      </c>
      <c r="M55" s="111" t="s">
        <v>2465</v>
      </c>
      <c r="N55" s="123" t="s">
        <v>2472</v>
      </c>
      <c r="O55" s="147" t="s">
        <v>2473</v>
      </c>
      <c r="P55" s="110"/>
      <c r="Q55" s="114" t="s">
        <v>2459</v>
      </c>
    </row>
    <row r="56" spans="1:17" s="139" customFormat="1" ht="18" x14ac:dyDescent="0.25">
      <c r="A56" s="112" t="str">
        <f>VLOOKUP(E56,'LISTADO ATM'!$A$2:$C$901,3,0)</f>
        <v>DISTRITO NACIONAL</v>
      </c>
      <c r="B56" s="124" t="s">
        <v>2554</v>
      </c>
      <c r="C56" s="118">
        <v>44288.693888888891</v>
      </c>
      <c r="D56" s="112" t="s">
        <v>2494</v>
      </c>
      <c r="E56" s="125">
        <v>735</v>
      </c>
      <c r="F56" s="126" t="str">
        <f>VLOOKUP(E56,VIP!$A$2:$O12371,2,0)</f>
        <v>DRBR179</v>
      </c>
      <c r="G56" s="126" t="str">
        <f>VLOOKUP(E56,'LISTADO ATM'!$A$2:$B$900,2,0)</f>
        <v xml:space="preserve">ATM Oficina Independencia II  </v>
      </c>
      <c r="H56" s="126" t="str">
        <f>VLOOKUP(E56,VIP!$A$2:$O17292,7,FALSE)</f>
        <v>Si</v>
      </c>
      <c r="I56" s="126" t="str">
        <f>VLOOKUP(E56,VIP!$A$2:$O9257,8,FALSE)</f>
        <v>Si</v>
      </c>
      <c r="J56" s="126" t="str">
        <f>VLOOKUP(E56,VIP!$A$2:$O9207,8,FALSE)</f>
        <v>Si</v>
      </c>
      <c r="K56" s="126" t="str">
        <f>VLOOKUP(E56,VIP!$A$2:$O12781,6,0)</f>
        <v>NO</v>
      </c>
      <c r="L56" s="113" t="s">
        <v>2459</v>
      </c>
      <c r="M56" s="111" t="s">
        <v>2465</v>
      </c>
      <c r="N56" s="123" t="s">
        <v>2472</v>
      </c>
      <c r="O56" s="147" t="s">
        <v>2495</v>
      </c>
      <c r="P56" s="110"/>
      <c r="Q56" s="114" t="s">
        <v>2459</v>
      </c>
    </row>
    <row r="57" spans="1:17" s="139" customFormat="1" ht="18" x14ac:dyDescent="0.25">
      <c r="A57" s="112" t="str">
        <f>VLOOKUP(E57,'LISTADO ATM'!$A$2:$C$901,3,0)</f>
        <v>DISTRITO NACIONAL</v>
      </c>
      <c r="B57" s="124">
        <v>335840651</v>
      </c>
      <c r="C57" s="118">
        <v>44287.826481481483</v>
      </c>
      <c r="D57" s="112" t="s">
        <v>2468</v>
      </c>
      <c r="E57" s="125">
        <v>600</v>
      </c>
      <c r="F57" s="126" t="str">
        <f>VLOOKUP(E57,VIP!$A$2:$O12360,2,0)</f>
        <v>DRBR600</v>
      </c>
      <c r="G57" s="126" t="str">
        <f>VLOOKUP(E57,'LISTADO ATM'!$A$2:$B$900,2,0)</f>
        <v>ATM S/M Bravo Hipica</v>
      </c>
      <c r="H57" s="126" t="str">
        <f>VLOOKUP(E57,VIP!$A$2:$O17281,7,FALSE)</f>
        <v>N/A</v>
      </c>
      <c r="I57" s="126" t="str">
        <f>VLOOKUP(E57,VIP!$A$2:$O9246,8,FALSE)</f>
        <v>N/A</v>
      </c>
      <c r="J57" s="126" t="str">
        <f>VLOOKUP(E57,VIP!$A$2:$O9196,8,FALSE)</f>
        <v>N/A</v>
      </c>
      <c r="K57" s="126" t="str">
        <f>VLOOKUP(E57,VIP!$A$2:$O12770,6,0)</f>
        <v>N/A</v>
      </c>
      <c r="L57" s="113" t="s">
        <v>2459</v>
      </c>
      <c r="M57" s="111" t="s">
        <v>2465</v>
      </c>
      <c r="N57" s="123" t="s">
        <v>2472</v>
      </c>
      <c r="O57" s="147" t="s">
        <v>2473</v>
      </c>
      <c r="P57" s="110"/>
      <c r="Q57" s="114" t="s">
        <v>2459</v>
      </c>
    </row>
    <row r="58" spans="1:17" s="139" customFormat="1" ht="18" x14ac:dyDescent="0.25">
      <c r="A58" s="112" t="str">
        <f>VLOOKUP(E58,'LISTADO ATM'!$A$2:$C$901,3,0)</f>
        <v>DISTRITO NACIONAL</v>
      </c>
      <c r="B58" s="124">
        <v>335840636</v>
      </c>
      <c r="C58" s="118">
        <v>44287.701678240737</v>
      </c>
      <c r="D58" s="112" t="s">
        <v>2468</v>
      </c>
      <c r="E58" s="125">
        <v>578</v>
      </c>
      <c r="F58" s="126" t="str">
        <f>VLOOKUP(E58,VIP!$A$2:$O12363,2,0)</f>
        <v>DRBR324</v>
      </c>
      <c r="G58" s="126" t="str">
        <f>VLOOKUP(E58,'LISTADO ATM'!$A$2:$B$900,2,0)</f>
        <v xml:space="preserve">ATM Procuraduría General de la República </v>
      </c>
      <c r="H58" s="126" t="str">
        <f>VLOOKUP(E58,VIP!$A$2:$O17284,7,FALSE)</f>
        <v>Si</v>
      </c>
      <c r="I58" s="126" t="str">
        <f>VLOOKUP(E58,VIP!$A$2:$O9249,8,FALSE)</f>
        <v>No</v>
      </c>
      <c r="J58" s="126" t="str">
        <f>VLOOKUP(E58,VIP!$A$2:$O9199,8,FALSE)</f>
        <v>No</v>
      </c>
      <c r="K58" s="126" t="str">
        <f>VLOOKUP(E58,VIP!$A$2:$O12773,6,0)</f>
        <v>NO</v>
      </c>
      <c r="L58" s="113" t="s">
        <v>2459</v>
      </c>
      <c r="M58" s="111" t="s">
        <v>2465</v>
      </c>
      <c r="N58" s="123" t="s">
        <v>2472</v>
      </c>
      <c r="O58" s="147" t="s">
        <v>2473</v>
      </c>
      <c r="P58" s="110"/>
      <c r="Q58" s="114" t="s">
        <v>2523</v>
      </c>
    </row>
    <row r="59" spans="1:17" s="139" customFormat="1" ht="18" x14ac:dyDescent="0.25">
      <c r="A59" s="112" t="str">
        <f>VLOOKUP(E59,'LISTADO ATM'!$A$2:$C$901,3,0)</f>
        <v>ESTE</v>
      </c>
      <c r="B59" s="124">
        <v>335840634</v>
      </c>
      <c r="C59" s="118">
        <v>44287.696527777778</v>
      </c>
      <c r="D59" s="112" t="s">
        <v>2468</v>
      </c>
      <c r="E59" s="125">
        <v>495</v>
      </c>
      <c r="F59" s="126" t="str">
        <f>VLOOKUP(E59,VIP!$A$2:$O12401,2,0)</f>
        <v>DRBR495</v>
      </c>
      <c r="G59" s="126" t="str">
        <f>VLOOKUP(E59,'LISTADO ATM'!$A$2:$B$900,2,0)</f>
        <v>ATM Cemento PANAM</v>
      </c>
      <c r="H59" s="126" t="str">
        <f>VLOOKUP(E59,VIP!$A$2:$O17322,7,FALSE)</f>
        <v>SI</v>
      </c>
      <c r="I59" s="126" t="str">
        <f>VLOOKUP(E59,VIP!$A$2:$O9287,8,FALSE)</f>
        <v>SI</v>
      </c>
      <c r="J59" s="126" t="str">
        <f>VLOOKUP(E59,VIP!$A$2:$O9237,8,FALSE)</f>
        <v>SI</v>
      </c>
      <c r="K59" s="126" t="str">
        <f>VLOOKUP(E59,VIP!$A$2:$O12811,6,0)</f>
        <v>NO</v>
      </c>
      <c r="L59" s="113" t="s">
        <v>2459</v>
      </c>
      <c r="M59" s="111" t="s">
        <v>2465</v>
      </c>
      <c r="N59" s="123" t="s">
        <v>2472</v>
      </c>
      <c r="O59" s="147" t="s">
        <v>2473</v>
      </c>
      <c r="P59" s="110"/>
      <c r="Q59" s="114" t="s">
        <v>2459</v>
      </c>
    </row>
    <row r="60" spans="1:17" s="139" customFormat="1" ht="18" x14ac:dyDescent="0.25">
      <c r="A60" s="112" t="str">
        <f>VLOOKUP(E60,'LISTADO ATM'!$A$2:$C$901,3,0)</f>
        <v>DISTRITO NACIONAL</v>
      </c>
      <c r="B60" s="124">
        <v>335840609</v>
      </c>
      <c r="C60" s="118">
        <v>44287.631701388891</v>
      </c>
      <c r="D60" s="112" t="s">
        <v>2468</v>
      </c>
      <c r="E60" s="125">
        <v>938</v>
      </c>
      <c r="F60" s="126" t="str">
        <f>VLOOKUP(E60,VIP!$A$2:$O12362,2,0)</f>
        <v>DRBR938</v>
      </c>
      <c r="G60" s="126" t="str">
        <f>VLOOKUP(E60,'LISTADO ATM'!$A$2:$B$900,2,0)</f>
        <v xml:space="preserve">ATM Autobanco Oficina Filadelfia Plaza </v>
      </c>
      <c r="H60" s="126" t="str">
        <f>VLOOKUP(E60,VIP!$A$2:$O17283,7,FALSE)</f>
        <v>Si</v>
      </c>
      <c r="I60" s="126" t="str">
        <f>VLOOKUP(E60,VIP!$A$2:$O9248,8,FALSE)</f>
        <v>Si</v>
      </c>
      <c r="J60" s="126" t="str">
        <f>VLOOKUP(E60,VIP!$A$2:$O9198,8,FALSE)</f>
        <v>Si</v>
      </c>
      <c r="K60" s="126" t="str">
        <f>VLOOKUP(E60,VIP!$A$2:$O12772,6,0)</f>
        <v>NO</v>
      </c>
      <c r="L60" s="113" t="s">
        <v>2459</v>
      </c>
      <c r="M60" s="111" t="s">
        <v>2465</v>
      </c>
      <c r="N60" s="123" t="s">
        <v>2472</v>
      </c>
      <c r="O60" s="147" t="s">
        <v>2473</v>
      </c>
      <c r="P60" s="110"/>
      <c r="Q60" s="114" t="s">
        <v>2459</v>
      </c>
    </row>
    <row r="61" spans="1:17" s="139" customFormat="1" ht="18" x14ac:dyDescent="0.25">
      <c r="A61" s="112" t="str">
        <f>VLOOKUP(E61,'LISTADO ATM'!$A$2:$C$901,3,0)</f>
        <v>DISTRITO NACIONAL</v>
      </c>
      <c r="B61" s="124">
        <v>335840556</v>
      </c>
      <c r="C61" s="118">
        <v>44287.549178240741</v>
      </c>
      <c r="D61" s="112" t="s">
        <v>2468</v>
      </c>
      <c r="E61" s="125">
        <v>786</v>
      </c>
      <c r="F61" s="126" t="str">
        <f>VLOOKUP(E61,VIP!$A$2:$O12352,2,0)</f>
        <v>DRBR786</v>
      </c>
      <c r="G61" s="126" t="str">
        <f>VLOOKUP(E61,'LISTADO ATM'!$A$2:$B$900,2,0)</f>
        <v xml:space="preserve">ATM Oficina Agora Mall II </v>
      </c>
      <c r="H61" s="126" t="str">
        <f>VLOOKUP(E61,VIP!$A$2:$O17273,7,FALSE)</f>
        <v>Si</v>
      </c>
      <c r="I61" s="126" t="str">
        <f>VLOOKUP(E61,VIP!$A$2:$O9238,8,FALSE)</f>
        <v>Si</v>
      </c>
      <c r="J61" s="126" t="str">
        <f>VLOOKUP(E61,VIP!$A$2:$O9188,8,FALSE)</f>
        <v>Si</v>
      </c>
      <c r="K61" s="126" t="str">
        <f>VLOOKUP(E61,VIP!$A$2:$O12762,6,0)</f>
        <v>SI</v>
      </c>
      <c r="L61" s="113" t="s">
        <v>2459</v>
      </c>
      <c r="M61" s="111" t="s">
        <v>2465</v>
      </c>
      <c r="N61" s="123" t="s">
        <v>2472</v>
      </c>
      <c r="O61" s="147" t="s">
        <v>2473</v>
      </c>
      <c r="P61" s="110"/>
      <c r="Q61" s="114" t="s">
        <v>2459</v>
      </c>
    </row>
    <row r="62" spans="1:17" s="139" customFormat="1" ht="18" x14ac:dyDescent="0.25">
      <c r="A62" s="112" t="str">
        <f>VLOOKUP(E62,'LISTADO ATM'!$A$2:$C$901,3,0)</f>
        <v>DISTRITO NACIONAL</v>
      </c>
      <c r="B62" s="124">
        <v>335840348</v>
      </c>
      <c r="C62" s="118">
        <v>44287.434039351851</v>
      </c>
      <c r="D62" s="112" t="s">
        <v>2468</v>
      </c>
      <c r="E62" s="125">
        <v>539</v>
      </c>
      <c r="F62" s="126" t="str">
        <f>VLOOKUP(E62,VIP!$A$2:$O12396,2,0)</f>
        <v>DRBR539</v>
      </c>
      <c r="G62" s="126" t="str">
        <f>VLOOKUP(E62,'LISTADO ATM'!$A$2:$B$900,2,0)</f>
        <v>ATM S/M La Cadena Los Proceres</v>
      </c>
      <c r="H62" s="126" t="str">
        <f>VLOOKUP(E62,VIP!$A$2:$O17317,7,FALSE)</f>
        <v>Si</v>
      </c>
      <c r="I62" s="126" t="str">
        <f>VLOOKUP(E62,VIP!$A$2:$O9282,8,FALSE)</f>
        <v>Si</v>
      </c>
      <c r="J62" s="126" t="str">
        <f>VLOOKUP(E62,VIP!$A$2:$O9232,8,FALSE)</f>
        <v>Si</v>
      </c>
      <c r="K62" s="126" t="str">
        <f>VLOOKUP(E62,VIP!$A$2:$O12806,6,0)</f>
        <v>NO</v>
      </c>
      <c r="L62" s="113" t="s">
        <v>2459</v>
      </c>
      <c r="M62" s="111" t="s">
        <v>2465</v>
      </c>
      <c r="N62" s="123" t="s">
        <v>2472</v>
      </c>
      <c r="O62" s="147" t="s">
        <v>2473</v>
      </c>
      <c r="P62" s="110"/>
      <c r="Q62" s="114" t="s">
        <v>2459</v>
      </c>
    </row>
    <row r="63" spans="1:17" s="139" customFormat="1" ht="18" x14ac:dyDescent="0.25">
      <c r="A63" s="112" t="str">
        <f>VLOOKUP(E63,'LISTADO ATM'!$A$2:$C$901,3,0)</f>
        <v>DISTRITO NACIONAL</v>
      </c>
      <c r="B63" s="124">
        <v>335840591</v>
      </c>
      <c r="C63" s="118">
        <v>44287.593055555553</v>
      </c>
      <c r="D63" s="112" t="s">
        <v>2468</v>
      </c>
      <c r="E63" s="125">
        <v>577</v>
      </c>
      <c r="F63" s="126" t="str">
        <f>VLOOKUP(E63,VIP!$A$2:$O12362,2,0)</f>
        <v>DRBR173</v>
      </c>
      <c r="G63" s="126" t="str">
        <f>VLOOKUP(E63,'LISTADO ATM'!$A$2:$B$900,2,0)</f>
        <v xml:space="preserve">ATM Olé Ave. Duarte </v>
      </c>
      <c r="H63" s="126" t="str">
        <f>VLOOKUP(E63,VIP!$A$2:$O17283,7,FALSE)</f>
        <v>Si</v>
      </c>
      <c r="I63" s="126" t="str">
        <f>VLOOKUP(E63,VIP!$A$2:$O9248,8,FALSE)</f>
        <v>Si</v>
      </c>
      <c r="J63" s="126" t="str">
        <f>VLOOKUP(E63,VIP!$A$2:$O9198,8,FALSE)</f>
        <v>Si</v>
      </c>
      <c r="K63" s="126" t="str">
        <f>VLOOKUP(E63,VIP!$A$2:$O12772,6,0)</f>
        <v>SI</v>
      </c>
      <c r="L63" s="113" t="s">
        <v>2459</v>
      </c>
      <c r="M63" s="201" t="s">
        <v>2573</v>
      </c>
      <c r="N63" s="123" t="s">
        <v>2472</v>
      </c>
      <c r="O63" s="147" t="s">
        <v>2473</v>
      </c>
      <c r="P63" s="110"/>
      <c r="Q63" s="202">
        <v>44289.429942129631</v>
      </c>
    </row>
    <row r="64" spans="1:17" s="139" customFormat="1" ht="18" x14ac:dyDescent="0.25">
      <c r="A64" s="112" t="str">
        <f>VLOOKUP(E64,'LISTADO ATM'!$A$2:$C$901,3,0)</f>
        <v>DISTRITO NACIONAL</v>
      </c>
      <c r="B64" s="124">
        <v>335840611</v>
      </c>
      <c r="C64" s="118">
        <v>44287.647187499999</v>
      </c>
      <c r="D64" s="112" t="s">
        <v>2189</v>
      </c>
      <c r="E64" s="125">
        <v>952</v>
      </c>
      <c r="F64" s="126" t="str">
        <f>VLOOKUP(E64,VIP!$A$2:$O12360,2,0)</f>
        <v>DRBR16L</v>
      </c>
      <c r="G64" s="126" t="str">
        <f>VLOOKUP(E64,'LISTADO ATM'!$A$2:$B$900,2,0)</f>
        <v xml:space="preserve">ATM Alvarez Rivas </v>
      </c>
      <c r="H64" s="126" t="str">
        <f>VLOOKUP(E64,VIP!$A$2:$O17281,7,FALSE)</f>
        <v>Si</v>
      </c>
      <c r="I64" s="126" t="str">
        <f>VLOOKUP(E64,VIP!$A$2:$O9246,8,FALSE)</f>
        <v>Si</v>
      </c>
      <c r="J64" s="126" t="str">
        <f>VLOOKUP(E64,VIP!$A$2:$O9196,8,FALSE)</f>
        <v>Si</v>
      </c>
      <c r="K64" s="126" t="str">
        <f>VLOOKUP(E64,VIP!$A$2:$O12770,6,0)</f>
        <v>NO</v>
      </c>
      <c r="L64" s="113" t="s">
        <v>2437</v>
      </c>
      <c r="M64" s="111" t="s">
        <v>2465</v>
      </c>
      <c r="N64" s="123" t="s">
        <v>2472</v>
      </c>
      <c r="O64" s="147" t="s">
        <v>2474</v>
      </c>
      <c r="P64" s="110"/>
      <c r="Q64" s="114" t="s">
        <v>2437</v>
      </c>
    </row>
    <row r="65" spans="1:17" s="139" customFormat="1" ht="18" x14ac:dyDescent="0.25">
      <c r="A65" s="112" t="str">
        <f>VLOOKUP(E65,'LISTADO ATM'!$A$2:$C$901,3,0)</f>
        <v>SUR</v>
      </c>
      <c r="B65" s="124" t="s">
        <v>2575</v>
      </c>
      <c r="C65" s="118">
        <v>44289.409953703704</v>
      </c>
      <c r="D65" s="112" t="s">
        <v>2189</v>
      </c>
      <c r="E65" s="125">
        <v>829</v>
      </c>
      <c r="F65" s="126" t="str">
        <f>VLOOKUP(E65,VIP!$A$2:$O12380,2,0)</f>
        <v>DRBR829</v>
      </c>
      <c r="G65" s="126" t="str">
        <f>VLOOKUP(E65,'LISTADO ATM'!$A$2:$B$900,2,0)</f>
        <v xml:space="preserve">ATM UNP Multicentro Sirena Baní </v>
      </c>
      <c r="H65" s="126" t="str">
        <f>VLOOKUP(E65,VIP!$A$2:$O17301,7,FALSE)</f>
        <v>Si</v>
      </c>
      <c r="I65" s="126" t="str">
        <f>VLOOKUP(E65,VIP!$A$2:$O9266,8,FALSE)</f>
        <v>Si</v>
      </c>
      <c r="J65" s="126" t="str">
        <f>VLOOKUP(E65,VIP!$A$2:$O9216,8,FALSE)</f>
        <v>Si</v>
      </c>
      <c r="K65" s="126" t="str">
        <f>VLOOKUP(E65,VIP!$A$2:$O12790,6,0)</f>
        <v>NO</v>
      </c>
      <c r="L65" s="113" t="s">
        <v>2431</v>
      </c>
      <c r="M65" s="111" t="s">
        <v>2465</v>
      </c>
      <c r="N65" s="123" t="s">
        <v>2472</v>
      </c>
      <c r="O65" s="147" t="s">
        <v>2474</v>
      </c>
      <c r="P65" s="110"/>
      <c r="Q65" s="114" t="s">
        <v>2431</v>
      </c>
    </row>
    <row r="66" spans="1:17" s="139" customFormat="1" ht="18" x14ac:dyDescent="0.25">
      <c r="A66" s="112" t="str">
        <f>VLOOKUP(E66,'LISTADO ATM'!$A$2:$C$901,3,0)</f>
        <v>DISTRITO NACIONAL</v>
      </c>
      <c r="B66" s="124" t="s">
        <v>2577</v>
      </c>
      <c r="C66" s="118">
        <v>44289.405868055554</v>
      </c>
      <c r="D66" s="112" t="s">
        <v>2190</v>
      </c>
      <c r="E66" s="125">
        <v>970</v>
      </c>
      <c r="F66" s="126" t="str">
        <f>VLOOKUP(E66,VIP!$A$2:$O12382,2,0)</f>
        <v>DRBR970</v>
      </c>
      <c r="G66" s="126" t="str">
        <f>VLOOKUP(E66,'LISTADO ATM'!$A$2:$B$900,2,0)</f>
        <v xml:space="preserve">ATM S/M Olé Haina </v>
      </c>
      <c r="H66" s="126" t="str">
        <f>VLOOKUP(E66,VIP!$A$2:$O17303,7,FALSE)</f>
        <v>Si</v>
      </c>
      <c r="I66" s="126" t="str">
        <f>VLOOKUP(E66,VIP!$A$2:$O9268,8,FALSE)</f>
        <v>Si</v>
      </c>
      <c r="J66" s="126" t="str">
        <f>VLOOKUP(E66,VIP!$A$2:$O9218,8,FALSE)</f>
        <v>Si</v>
      </c>
      <c r="K66" s="126" t="str">
        <f>VLOOKUP(E66,VIP!$A$2:$O12792,6,0)</f>
        <v>NO</v>
      </c>
      <c r="L66" s="113" t="s">
        <v>2431</v>
      </c>
      <c r="M66" s="111" t="s">
        <v>2465</v>
      </c>
      <c r="N66" s="123" t="s">
        <v>2472</v>
      </c>
      <c r="O66" s="147" t="s">
        <v>2580</v>
      </c>
      <c r="P66" s="110"/>
      <c r="Q66" s="114" t="s">
        <v>2431</v>
      </c>
    </row>
    <row r="67" spans="1:17" s="139" customFormat="1" ht="18" x14ac:dyDescent="0.25">
      <c r="A67" s="112" t="str">
        <f>VLOOKUP(E67,'LISTADO ATM'!$A$2:$C$901,3,0)</f>
        <v>DISTRITO NACIONAL</v>
      </c>
      <c r="B67" s="124" t="s">
        <v>2564</v>
      </c>
      <c r="C67" s="118">
        <v>44289.020775462966</v>
      </c>
      <c r="D67" s="112" t="s">
        <v>2494</v>
      </c>
      <c r="E67" s="125">
        <v>734</v>
      </c>
      <c r="F67" s="126" t="str">
        <f>VLOOKUP(E67,VIP!$A$2:$O12374,2,0)</f>
        <v>DRBR178</v>
      </c>
      <c r="G67" s="126" t="str">
        <f>VLOOKUP(E67,'LISTADO ATM'!$A$2:$B$900,2,0)</f>
        <v xml:space="preserve">ATM Oficina Independencia I </v>
      </c>
      <c r="H67" s="126" t="str">
        <f>VLOOKUP(E67,VIP!$A$2:$O17295,7,FALSE)</f>
        <v>Si</v>
      </c>
      <c r="I67" s="126" t="str">
        <f>VLOOKUP(E67,VIP!$A$2:$O9260,8,FALSE)</f>
        <v>Si</v>
      </c>
      <c r="J67" s="126" t="str">
        <f>VLOOKUP(E67,VIP!$A$2:$O9210,8,FALSE)</f>
        <v>Si</v>
      </c>
      <c r="K67" s="126" t="str">
        <f>VLOOKUP(E67,VIP!$A$2:$O12784,6,0)</f>
        <v>SI</v>
      </c>
      <c r="L67" s="113" t="s">
        <v>2428</v>
      </c>
      <c r="M67" s="111" t="s">
        <v>2465</v>
      </c>
      <c r="N67" s="123" t="s">
        <v>2472</v>
      </c>
      <c r="O67" s="147" t="s">
        <v>2495</v>
      </c>
      <c r="P67" s="110"/>
      <c r="Q67" s="114" t="s">
        <v>2428</v>
      </c>
    </row>
    <row r="68" spans="1:17" s="139" customFormat="1" ht="18" x14ac:dyDescent="0.25">
      <c r="A68" s="112" t="str">
        <f>VLOOKUP(E68,'LISTADO ATM'!$A$2:$C$901,3,0)</f>
        <v>DISTRITO NACIONAL</v>
      </c>
      <c r="B68" s="124" t="s">
        <v>2565</v>
      </c>
      <c r="C68" s="118">
        <v>44289.017824074072</v>
      </c>
      <c r="D68" s="112" t="s">
        <v>2468</v>
      </c>
      <c r="E68" s="125">
        <v>14</v>
      </c>
      <c r="F68" s="126" t="str">
        <f>VLOOKUP(E68,VIP!$A$2:$O12375,2,0)</f>
        <v>DRBR014</v>
      </c>
      <c r="G68" s="126" t="str">
        <f>VLOOKUP(E68,'LISTADO ATM'!$A$2:$B$900,2,0)</f>
        <v xml:space="preserve">ATM Oficina Aeropuerto Las Américas I </v>
      </c>
      <c r="H68" s="126" t="str">
        <f>VLOOKUP(E68,VIP!$A$2:$O17296,7,FALSE)</f>
        <v>Si</v>
      </c>
      <c r="I68" s="126" t="str">
        <f>VLOOKUP(E68,VIP!$A$2:$O9261,8,FALSE)</f>
        <v>Si</v>
      </c>
      <c r="J68" s="126" t="str">
        <f>VLOOKUP(E68,VIP!$A$2:$O9211,8,FALSE)</f>
        <v>Si</v>
      </c>
      <c r="K68" s="126" t="str">
        <f>VLOOKUP(E68,VIP!$A$2:$O12785,6,0)</f>
        <v>NO</v>
      </c>
      <c r="L68" s="113" t="s">
        <v>2428</v>
      </c>
      <c r="M68" s="111" t="s">
        <v>2465</v>
      </c>
      <c r="N68" s="123" t="s">
        <v>2472</v>
      </c>
      <c r="O68" s="147" t="s">
        <v>2473</v>
      </c>
      <c r="P68" s="110"/>
      <c r="Q68" s="114" t="s">
        <v>2428</v>
      </c>
    </row>
    <row r="69" spans="1:17" s="139" customFormat="1" ht="18" x14ac:dyDescent="0.25">
      <c r="A69" s="112" t="str">
        <f>VLOOKUP(E69,'LISTADO ATM'!$A$2:$C$901,3,0)</f>
        <v>DISTRITO NACIONAL</v>
      </c>
      <c r="B69" s="124" t="s">
        <v>2566</v>
      </c>
      <c r="C69" s="118">
        <v>44288.987685185188</v>
      </c>
      <c r="D69" s="112" t="s">
        <v>2468</v>
      </c>
      <c r="E69" s="125">
        <v>507</v>
      </c>
      <c r="F69" s="126" t="str">
        <f>VLOOKUP(E69,VIP!$A$2:$O12376,2,0)</f>
        <v>DRBR507</v>
      </c>
      <c r="G69" s="126" t="str">
        <f>VLOOKUP(E69,'LISTADO ATM'!$A$2:$B$900,2,0)</f>
        <v>ATM Estación Sigma Boca Chica</v>
      </c>
      <c r="H69" s="126" t="str">
        <f>VLOOKUP(E69,VIP!$A$2:$O17297,7,FALSE)</f>
        <v>Si</v>
      </c>
      <c r="I69" s="126" t="str">
        <f>VLOOKUP(E69,VIP!$A$2:$O9262,8,FALSE)</f>
        <v>Si</v>
      </c>
      <c r="J69" s="126" t="str">
        <f>VLOOKUP(E69,VIP!$A$2:$O9212,8,FALSE)</f>
        <v>Si</v>
      </c>
      <c r="K69" s="126" t="str">
        <f>VLOOKUP(E69,VIP!$A$2:$O12786,6,0)</f>
        <v>NO</v>
      </c>
      <c r="L69" s="113" t="s">
        <v>2428</v>
      </c>
      <c r="M69" s="111" t="s">
        <v>2465</v>
      </c>
      <c r="N69" s="123" t="s">
        <v>2472</v>
      </c>
      <c r="O69" s="147" t="s">
        <v>2473</v>
      </c>
      <c r="P69" s="110"/>
      <c r="Q69" s="114" t="s">
        <v>2428</v>
      </c>
    </row>
    <row r="70" spans="1:17" s="139" customFormat="1" ht="18" x14ac:dyDescent="0.25">
      <c r="A70" s="112" t="str">
        <f>VLOOKUP(E70,'LISTADO ATM'!$A$2:$C$901,3,0)</f>
        <v>SUR</v>
      </c>
      <c r="B70" s="124" t="s">
        <v>2558</v>
      </c>
      <c r="C70" s="118">
        <v>44288.918055555558</v>
      </c>
      <c r="D70" s="112" t="s">
        <v>2494</v>
      </c>
      <c r="E70" s="125">
        <v>249</v>
      </c>
      <c r="F70" s="126" t="str">
        <f>VLOOKUP(E70,VIP!$A$2:$O12370,2,0)</f>
        <v>DRBR249</v>
      </c>
      <c r="G70" s="126" t="str">
        <f>VLOOKUP(E70,'LISTADO ATM'!$A$2:$B$900,2,0)</f>
        <v xml:space="preserve">ATM Banco Agrícola Neiba </v>
      </c>
      <c r="H70" s="126" t="str">
        <f>VLOOKUP(E70,VIP!$A$2:$O17291,7,FALSE)</f>
        <v>Si</v>
      </c>
      <c r="I70" s="126" t="str">
        <f>VLOOKUP(E70,VIP!$A$2:$O9256,8,FALSE)</f>
        <v>Si</v>
      </c>
      <c r="J70" s="126" t="str">
        <f>VLOOKUP(E70,VIP!$A$2:$O9206,8,FALSE)</f>
        <v>Si</v>
      </c>
      <c r="K70" s="126" t="str">
        <f>VLOOKUP(E70,VIP!$A$2:$O12780,6,0)</f>
        <v>NO</v>
      </c>
      <c r="L70" s="113" t="s">
        <v>2428</v>
      </c>
      <c r="M70" s="111" t="s">
        <v>2465</v>
      </c>
      <c r="N70" s="123" t="s">
        <v>2472</v>
      </c>
      <c r="O70" s="147" t="s">
        <v>2495</v>
      </c>
      <c r="P70" s="110"/>
      <c r="Q70" s="114" t="s">
        <v>2428</v>
      </c>
    </row>
    <row r="71" spans="1:17" s="139" customFormat="1" ht="18" x14ac:dyDescent="0.25">
      <c r="A71" s="112" t="str">
        <f>VLOOKUP(E71,'LISTADO ATM'!$A$2:$C$901,3,0)</f>
        <v>NORTE</v>
      </c>
      <c r="B71" s="124" t="s">
        <v>2555</v>
      </c>
      <c r="C71" s="118">
        <v>44288.687488425923</v>
      </c>
      <c r="D71" s="112" t="s">
        <v>2494</v>
      </c>
      <c r="E71" s="125">
        <v>956</v>
      </c>
      <c r="F71" s="126" t="str">
        <f>VLOOKUP(E71,VIP!$A$2:$O12372,2,0)</f>
        <v>DRBR956</v>
      </c>
      <c r="G71" s="126" t="str">
        <f>VLOOKUP(E71,'LISTADO ATM'!$A$2:$B$900,2,0)</f>
        <v xml:space="preserve">ATM Autoservicio El Jaya (SFM) </v>
      </c>
      <c r="H71" s="126" t="str">
        <f>VLOOKUP(E71,VIP!$A$2:$O17293,7,FALSE)</f>
        <v>Si</v>
      </c>
      <c r="I71" s="126" t="str">
        <f>VLOOKUP(E71,VIP!$A$2:$O9258,8,FALSE)</f>
        <v>Si</v>
      </c>
      <c r="J71" s="126" t="str">
        <f>VLOOKUP(E71,VIP!$A$2:$O9208,8,FALSE)</f>
        <v>Si</v>
      </c>
      <c r="K71" s="126" t="str">
        <f>VLOOKUP(E71,VIP!$A$2:$O12782,6,0)</f>
        <v>NO</v>
      </c>
      <c r="L71" s="113" t="s">
        <v>2428</v>
      </c>
      <c r="M71" s="111" t="s">
        <v>2465</v>
      </c>
      <c r="N71" s="123" t="s">
        <v>2472</v>
      </c>
      <c r="O71" s="147" t="s">
        <v>2517</v>
      </c>
      <c r="P71" s="110"/>
      <c r="Q71" s="114" t="s">
        <v>2428</v>
      </c>
    </row>
    <row r="72" spans="1:17" ht="18" x14ac:dyDescent="0.25">
      <c r="A72" s="112" t="str">
        <f>VLOOKUP(E72,'LISTADO ATM'!$A$2:$C$901,3,0)</f>
        <v>DISTRITO NACIONAL</v>
      </c>
      <c r="B72" s="124" t="s">
        <v>2556</v>
      </c>
      <c r="C72" s="118">
        <v>44288.682824074072</v>
      </c>
      <c r="D72" s="112" t="s">
        <v>2494</v>
      </c>
      <c r="E72" s="125">
        <v>722</v>
      </c>
      <c r="F72" s="126" t="str">
        <f>VLOOKUP(E72,VIP!$A$2:$O12373,2,0)</f>
        <v>DRBR393</v>
      </c>
      <c r="G72" s="126" t="str">
        <f>VLOOKUP(E72,'LISTADO ATM'!$A$2:$B$900,2,0)</f>
        <v xml:space="preserve">ATM Oficina Charles de Gaulle III </v>
      </c>
      <c r="H72" s="126" t="str">
        <f>VLOOKUP(E72,VIP!$A$2:$O17294,7,FALSE)</f>
        <v>Si</v>
      </c>
      <c r="I72" s="126" t="str">
        <f>VLOOKUP(E72,VIP!$A$2:$O9259,8,FALSE)</f>
        <v>Si</v>
      </c>
      <c r="J72" s="126" t="str">
        <f>VLOOKUP(E72,VIP!$A$2:$O9209,8,FALSE)</f>
        <v>Si</v>
      </c>
      <c r="K72" s="126" t="str">
        <f>VLOOKUP(E72,VIP!$A$2:$O12783,6,0)</f>
        <v>SI</v>
      </c>
      <c r="L72" s="113" t="s">
        <v>2428</v>
      </c>
      <c r="M72" s="111" t="s">
        <v>2465</v>
      </c>
      <c r="N72" s="123" t="s">
        <v>2472</v>
      </c>
      <c r="O72" s="147" t="s">
        <v>2495</v>
      </c>
      <c r="P72" s="110"/>
      <c r="Q72" s="114" t="s">
        <v>2428</v>
      </c>
    </row>
    <row r="73" spans="1:17" ht="18" x14ac:dyDescent="0.25">
      <c r="A73" s="112" t="str">
        <f>VLOOKUP(E73,'LISTADO ATM'!$A$2:$C$901,3,0)</f>
        <v>DISTRITO NACIONAL</v>
      </c>
      <c r="B73" s="124" t="s">
        <v>2541</v>
      </c>
      <c r="C73" s="118">
        <v>44288.517708333333</v>
      </c>
      <c r="D73" s="112" t="s">
        <v>2468</v>
      </c>
      <c r="E73" s="125">
        <v>377</v>
      </c>
      <c r="F73" s="126" t="str">
        <f>VLOOKUP(E73,VIP!$A$2:$O12367,2,0)</f>
        <v>DRBR377</v>
      </c>
      <c r="G73" s="126" t="str">
        <f>VLOOKUP(E73,'LISTADO ATM'!$A$2:$B$900,2,0)</f>
        <v>ATM Estación del Metro Eduardo Brito</v>
      </c>
      <c r="H73" s="126" t="str">
        <f>VLOOKUP(E73,VIP!$A$2:$O17288,7,FALSE)</f>
        <v>Si</v>
      </c>
      <c r="I73" s="126" t="str">
        <f>VLOOKUP(E73,VIP!$A$2:$O9253,8,FALSE)</f>
        <v>Si</v>
      </c>
      <c r="J73" s="126" t="str">
        <f>VLOOKUP(E73,VIP!$A$2:$O9203,8,FALSE)</f>
        <v>Si</v>
      </c>
      <c r="K73" s="126" t="str">
        <f>VLOOKUP(E73,VIP!$A$2:$O12777,6,0)</f>
        <v>NO</v>
      </c>
      <c r="L73" s="113" t="s">
        <v>2428</v>
      </c>
      <c r="M73" s="111" t="s">
        <v>2465</v>
      </c>
      <c r="N73" s="123" t="s">
        <v>2472</v>
      </c>
      <c r="O73" s="147" t="s">
        <v>2473</v>
      </c>
      <c r="P73" s="110"/>
      <c r="Q73" s="114" t="s">
        <v>2428</v>
      </c>
    </row>
    <row r="74" spans="1:17" ht="18" x14ac:dyDescent="0.25">
      <c r="A74" s="112" t="str">
        <f>VLOOKUP(E74,'LISTADO ATM'!$A$2:$C$901,3,0)</f>
        <v>NORTE</v>
      </c>
      <c r="B74" s="124" t="s">
        <v>2526</v>
      </c>
      <c r="C74" s="118">
        <v>44288.323842592596</v>
      </c>
      <c r="D74" s="112" t="s">
        <v>2494</v>
      </c>
      <c r="E74" s="125">
        <v>605</v>
      </c>
      <c r="F74" s="126" t="str">
        <f>VLOOKUP(E74,VIP!$A$2:$O12364,2,0)</f>
        <v>DRBR141</v>
      </c>
      <c r="G74" s="126" t="str">
        <f>VLOOKUP(E74,'LISTADO ATM'!$A$2:$B$900,2,0)</f>
        <v xml:space="preserve">ATM Oficina Bonao I </v>
      </c>
      <c r="H74" s="126" t="str">
        <f>VLOOKUP(E74,VIP!$A$2:$O17285,7,FALSE)</f>
        <v>Si</v>
      </c>
      <c r="I74" s="126" t="str">
        <f>VLOOKUP(E74,VIP!$A$2:$O9250,8,FALSE)</f>
        <v>Si</v>
      </c>
      <c r="J74" s="126" t="str">
        <f>VLOOKUP(E74,VIP!$A$2:$O9200,8,FALSE)</f>
        <v>Si</v>
      </c>
      <c r="K74" s="126" t="str">
        <f>VLOOKUP(E74,VIP!$A$2:$O12774,6,0)</f>
        <v>SI</v>
      </c>
      <c r="L74" s="113" t="s">
        <v>2428</v>
      </c>
      <c r="M74" s="111" t="s">
        <v>2465</v>
      </c>
      <c r="N74" s="123" t="s">
        <v>2472</v>
      </c>
      <c r="O74" s="147" t="s">
        <v>2495</v>
      </c>
      <c r="P74" s="110"/>
      <c r="Q74" s="114" t="s">
        <v>2428</v>
      </c>
    </row>
    <row r="75" spans="1:17" ht="18" x14ac:dyDescent="0.25">
      <c r="A75" s="112" t="str">
        <f>VLOOKUP(E75,'LISTADO ATM'!$A$2:$C$901,3,0)</f>
        <v>DISTRITO NACIONAL</v>
      </c>
      <c r="B75" s="124">
        <v>335840664</v>
      </c>
      <c r="C75" s="118">
        <v>44288.03402777778</v>
      </c>
      <c r="D75" s="112" t="s">
        <v>2468</v>
      </c>
      <c r="E75" s="125">
        <v>696</v>
      </c>
      <c r="F75" s="126" t="str">
        <f>VLOOKUP(E75,VIP!$A$2:$O12361,2,0)</f>
        <v>DRBR696</v>
      </c>
      <c r="G75" s="126" t="str">
        <f>VLOOKUP(E75,'LISTADO ATM'!$A$2:$B$900,2,0)</f>
        <v>ATM Olé Jacobo Majluta</v>
      </c>
      <c r="H75" s="126" t="str">
        <f>VLOOKUP(E75,VIP!$A$2:$O17282,7,FALSE)</f>
        <v>Si</v>
      </c>
      <c r="I75" s="126" t="str">
        <f>VLOOKUP(E75,VIP!$A$2:$O9247,8,FALSE)</f>
        <v>Si</v>
      </c>
      <c r="J75" s="126" t="str">
        <f>VLOOKUP(E75,VIP!$A$2:$O9197,8,FALSE)</f>
        <v>Si</v>
      </c>
      <c r="K75" s="126" t="str">
        <f>VLOOKUP(E75,VIP!$A$2:$O12771,6,0)</f>
        <v>NO</v>
      </c>
      <c r="L75" s="113" t="s">
        <v>2428</v>
      </c>
      <c r="M75" s="111" t="s">
        <v>2465</v>
      </c>
      <c r="N75" s="123" t="s">
        <v>2472</v>
      </c>
      <c r="O75" s="147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DISTRITO NACIONAL</v>
      </c>
      <c r="B76" s="124">
        <v>335840646</v>
      </c>
      <c r="C76" s="118">
        <v>44287.801828703705</v>
      </c>
      <c r="D76" s="112" t="s">
        <v>2468</v>
      </c>
      <c r="E76" s="125">
        <v>325</v>
      </c>
      <c r="F76" s="126" t="str">
        <f>VLOOKUP(E76,VIP!$A$2:$O12365,2,0)</f>
        <v>DRBR325</v>
      </c>
      <c r="G76" s="126" t="str">
        <f>VLOOKUP(E76,'LISTADO ATM'!$A$2:$B$900,2,0)</f>
        <v>ATM Casa Edwin</v>
      </c>
      <c r="H76" s="126" t="str">
        <f>VLOOKUP(E76,VIP!$A$2:$O17286,7,FALSE)</f>
        <v>Si</v>
      </c>
      <c r="I76" s="126" t="str">
        <f>VLOOKUP(E76,VIP!$A$2:$O9251,8,FALSE)</f>
        <v>Si</v>
      </c>
      <c r="J76" s="126" t="str">
        <f>VLOOKUP(E76,VIP!$A$2:$O9201,8,FALSE)</f>
        <v>Si</v>
      </c>
      <c r="K76" s="126" t="str">
        <f>VLOOKUP(E76,VIP!$A$2:$O12775,6,0)</f>
        <v>NO</v>
      </c>
      <c r="L76" s="113" t="s">
        <v>2428</v>
      </c>
      <c r="M76" s="111" t="s">
        <v>2465</v>
      </c>
      <c r="N76" s="123" t="s">
        <v>2472</v>
      </c>
      <c r="O76" s="147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4">
        <v>335840639</v>
      </c>
      <c r="C77" s="118">
        <v>44287.707199074073</v>
      </c>
      <c r="D77" s="112" t="s">
        <v>2468</v>
      </c>
      <c r="E77" s="125">
        <v>671</v>
      </c>
      <c r="F77" s="126" t="str">
        <f>VLOOKUP(E77,VIP!$A$2:$O12360,2,0)</f>
        <v>DRBR671</v>
      </c>
      <c r="G77" s="126" t="str">
        <f>VLOOKUP(E77,'LISTADO ATM'!$A$2:$B$900,2,0)</f>
        <v>ATM Ayuntamiento Sto. Dgo. Norte</v>
      </c>
      <c r="H77" s="126" t="str">
        <f>VLOOKUP(E77,VIP!$A$2:$O17281,7,FALSE)</f>
        <v>Si</v>
      </c>
      <c r="I77" s="126" t="str">
        <f>VLOOKUP(E77,VIP!$A$2:$O9246,8,FALSE)</f>
        <v>Si</v>
      </c>
      <c r="J77" s="126" t="str">
        <f>VLOOKUP(E77,VIP!$A$2:$O9196,8,FALSE)</f>
        <v>Si</v>
      </c>
      <c r="K77" s="126" t="str">
        <f>VLOOKUP(E77,VIP!$A$2:$O12770,6,0)</f>
        <v>NO</v>
      </c>
      <c r="L77" s="113" t="s">
        <v>2428</v>
      </c>
      <c r="M77" s="111" t="s">
        <v>2465</v>
      </c>
      <c r="N77" s="123" t="s">
        <v>2472</v>
      </c>
      <c r="O77" s="147" t="s">
        <v>2473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DISTRITO NACIONAL</v>
      </c>
      <c r="B78" s="124">
        <v>335840638</v>
      </c>
      <c r="C78" s="118">
        <v>44287.705254629633</v>
      </c>
      <c r="D78" s="112" t="s">
        <v>2468</v>
      </c>
      <c r="E78" s="125">
        <v>884</v>
      </c>
      <c r="F78" s="126" t="str">
        <f>VLOOKUP(E78,VIP!$A$2:$O12361,2,0)</f>
        <v>DRBR884</v>
      </c>
      <c r="G78" s="126" t="str">
        <f>VLOOKUP(E78,'LISTADO ATM'!$A$2:$B$900,2,0)</f>
        <v xml:space="preserve">ATM UNP Olé Sabana Perdida </v>
      </c>
      <c r="H78" s="126" t="str">
        <f>VLOOKUP(E78,VIP!$A$2:$O17282,7,FALSE)</f>
        <v>Si</v>
      </c>
      <c r="I78" s="126" t="str">
        <f>VLOOKUP(E78,VIP!$A$2:$O9247,8,FALSE)</f>
        <v>Si</v>
      </c>
      <c r="J78" s="126" t="str">
        <f>VLOOKUP(E78,VIP!$A$2:$O9197,8,FALSE)</f>
        <v>Si</v>
      </c>
      <c r="K78" s="126" t="str">
        <f>VLOOKUP(E78,VIP!$A$2:$O12771,6,0)</f>
        <v>NO</v>
      </c>
      <c r="L78" s="113" t="s">
        <v>2428</v>
      </c>
      <c r="M78" s="111" t="s">
        <v>2465</v>
      </c>
      <c r="N78" s="123" t="s">
        <v>2472</v>
      </c>
      <c r="O78" s="147" t="s">
        <v>2473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ESTE</v>
      </c>
      <c r="B79" s="124">
        <v>335840637</v>
      </c>
      <c r="C79" s="118">
        <v>44287.703402777777</v>
      </c>
      <c r="D79" s="112" t="s">
        <v>2468</v>
      </c>
      <c r="E79" s="125">
        <v>822</v>
      </c>
      <c r="F79" s="126" t="str">
        <f>VLOOKUP(E79,VIP!$A$2:$O12362,2,0)</f>
        <v>DRBR822</v>
      </c>
      <c r="G79" s="126" t="str">
        <f>VLOOKUP(E79,'LISTADO ATM'!$A$2:$B$900,2,0)</f>
        <v xml:space="preserve">ATM INDUSPALMA </v>
      </c>
      <c r="H79" s="126" t="str">
        <f>VLOOKUP(E79,VIP!$A$2:$O17283,7,FALSE)</f>
        <v>Si</v>
      </c>
      <c r="I79" s="126" t="str">
        <f>VLOOKUP(E79,VIP!$A$2:$O9248,8,FALSE)</f>
        <v>Si</v>
      </c>
      <c r="J79" s="126" t="str">
        <f>VLOOKUP(E79,VIP!$A$2:$O9198,8,FALSE)</f>
        <v>Si</v>
      </c>
      <c r="K79" s="126" t="str">
        <f>VLOOKUP(E79,VIP!$A$2:$O12772,6,0)</f>
        <v>NO</v>
      </c>
      <c r="L79" s="113" t="s">
        <v>2428</v>
      </c>
      <c r="M79" s="111" t="s">
        <v>2465</v>
      </c>
      <c r="N79" s="123" t="s">
        <v>2472</v>
      </c>
      <c r="O79" s="147" t="s">
        <v>2473</v>
      </c>
      <c r="P79" s="110"/>
      <c r="Q79" s="114" t="s">
        <v>2428</v>
      </c>
    </row>
    <row r="80" spans="1:17" ht="18" x14ac:dyDescent="0.25">
      <c r="A80" s="112" t="str">
        <f>VLOOKUP(E80,'LISTADO ATM'!$A$2:$C$901,3,0)</f>
        <v>DISTRITO NACIONAL</v>
      </c>
      <c r="B80" s="124">
        <v>335840509</v>
      </c>
      <c r="C80" s="118">
        <v>44287.516365740739</v>
      </c>
      <c r="D80" s="112" t="s">
        <v>2494</v>
      </c>
      <c r="E80" s="125">
        <v>743</v>
      </c>
      <c r="F80" s="126" t="str">
        <f>VLOOKUP(E80,VIP!$A$2:$O12358,2,0)</f>
        <v>DRBR287</v>
      </c>
      <c r="G80" s="126" t="str">
        <f>VLOOKUP(E80,'LISTADO ATM'!$A$2:$B$900,2,0)</f>
        <v xml:space="preserve">ATM Oficina Los Frailes </v>
      </c>
      <c r="H80" s="126" t="str">
        <f>VLOOKUP(E80,VIP!$A$2:$O17279,7,FALSE)</f>
        <v>Si</v>
      </c>
      <c r="I80" s="126" t="str">
        <f>VLOOKUP(E80,VIP!$A$2:$O9244,8,FALSE)</f>
        <v>Si</v>
      </c>
      <c r="J80" s="126" t="str">
        <f>VLOOKUP(E80,VIP!$A$2:$O9194,8,FALSE)</f>
        <v>Si</v>
      </c>
      <c r="K80" s="126" t="str">
        <f>VLOOKUP(E80,VIP!$A$2:$O12768,6,0)</f>
        <v>SI</v>
      </c>
      <c r="L80" s="113" t="s">
        <v>2428</v>
      </c>
      <c r="M80" s="111" t="s">
        <v>2465</v>
      </c>
      <c r="N80" s="123" t="s">
        <v>2472</v>
      </c>
      <c r="O80" s="148" t="s">
        <v>2495</v>
      </c>
      <c r="P80" s="110"/>
      <c r="Q80" s="114" t="s">
        <v>2428</v>
      </c>
    </row>
    <row r="81" spans="1:17" ht="18" x14ac:dyDescent="0.25">
      <c r="A81" s="112" t="str">
        <f>VLOOKUP(E81,'LISTADO ATM'!$A$2:$C$901,3,0)</f>
        <v>DISTRITO NACIONAL</v>
      </c>
      <c r="B81" s="124">
        <v>335840583</v>
      </c>
      <c r="C81" s="118">
        <v>44287.582766203705</v>
      </c>
      <c r="D81" s="112" t="s">
        <v>2468</v>
      </c>
      <c r="E81" s="125">
        <v>312</v>
      </c>
      <c r="F81" s="126" t="str">
        <f>VLOOKUP(E81,VIP!$A$2:$O12365,2,0)</f>
        <v>DRBR312</v>
      </c>
      <c r="G81" s="126" t="str">
        <f>VLOOKUP(E81,'LISTADO ATM'!$A$2:$B$900,2,0)</f>
        <v xml:space="preserve">ATM Oficina Tiradentes II (Naco) </v>
      </c>
      <c r="H81" s="126" t="str">
        <f>VLOOKUP(E81,VIP!$A$2:$O17286,7,FALSE)</f>
        <v>Si</v>
      </c>
      <c r="I81" s="126" t="str">
        <f>VLOOKUP(E81,VIP!$A$2:$O9251,8,FALSE)</f>
        <v>Si</v>
      </c>
      <c r="J81" s="126" t="str">
        <f>VLOOKUP(E81,VIP!$A$2:$O9201,8,FALSE)</f>
        <v>Si</v>
      </c>
      <c r="K81" s="126" t="str">
        <f>VLOOKUP(E81,VIP!$A$2:$O12775,6,0)</f>
        <v>NO</v>
      </c>
      <c r="L81" s="113" t="s">
        <v>2428</v>
      </c>
      <c r="M81" s="201" t="s">
        <v>2573</v>
      </c>
      <c r="N81" s="123" t="s">
        <v>2472</v>
      </c>
      <c r="O81" s="148" t="s">
        <v>2473</v>
      </c>
      <c r="P81" s="110"/>
      <c r="Q81" s="202">
        <v>44289.424027777779</v>
      </c>
    </row>
    <row r="82" spans="1:17" ht="18" x14ac:dyDescent="0.25">
      <c r="A82" s="112" t="str">
        <f>VLOOKUP(E82,'LISTADO ATM'!$A$2:$C$901,3,0)</f>
        <v>DISTRITO NACIONAL</v>
      </c>
      <c r="B82" s="124">
        <v>335840573</v>
      </c>
      <c r="C82" s="118">
        <v>44287.57267361111</v>
      </c>
      <c r="D82" s="112" t="s">
        <v>2468</v>
      </c>
      <c r="E82" s="125">
        <v>540</v>
      </c>
      <c r="F82" s="126" t="str">
        <f>VLOOKUP(E82,VIP!$A$2:$O12368,2,0)</f>
        <v>DRBR540</v>
      </c>
      <c r="G82" s="126" t="str">
        <f>VLOOKUP(E82,'LISTADO ATM'!$A$2:$B$900,2,0)</f>
        <v xml:space="preserve">ATM Autoservicio Sambil I </v>
      </c>
      <c r="H82" s="126" t="str">
        <f>VLOOKUP(E82,VIP!$A$2:$O17289,7,FALSE)</f>
        <v>Si</v>
      </c>
      <c r="I82" s="126" t="str">
        <f>VLOOKUP(E82,VIP!$A$2:$O9254,8,FALSE)</f>
        <v>Si</v>
      </c>
      <c r="J82" s="126" t="str">
        <f>VLOOKUP(E82,VIP!$A$2:$O9204,8,FALSE)</f>
        <v>Si</v>
      </c>
      <c r="K82" s="126" t="str">
        <f>VLOOKUP(E82,VIP!$A$2:$O12778,6,0)</f>
        <v>NO</v>
      </c>
      <c r="L82" s="113" t="s">
        <v>2428</v>
      </c>
      <c r="M82" s="201" t="s">
        <v>2573</v>
      </c>
      <c r="N82" s="123" t="s">
        <v>2472</v>
      </c>
      <c r="O82" s="148" t="s">
        <v>2473</v>
      </c>
      <c r="P82" s="110"/>
      <c r="Q82" s="202">
        <v>44289.428969907407</v>
      </c>
    </row>
    <row r="83" spans="1:17" ht="18" x14ac:dyDescent="0.25">
      <c r="A83" s="112" t="str">
        <f>VLOOKUP(E83,'LISTADO ATM'!$A$2:$C$901,3,0)</f>
        <v>SUR</v>
      </c>
      <c r="B83" s="124" t="s">
        <v>2567</v>
      </c>
      <c r="C83" s="118">
        <v>44288.98296296296</v>
      </c>
      <c r="D83" s="112" t="s">
        <v>2189</v>
      </c>
      <c r="E83" s="125">
        <v>101</v>
      </c>
      <c r="F83" s="126" t="str">
        <f>VLOOKUP(E83,VIP!$A$2:$O12377,2,0)</f>
        <v>DRBR101</v>
      </c>
      <c r="G83" s="126" t="str">
        <f>VLOOKUP(E83,'LISTADO ATM'!$A$2:$B$900,2,0)</f>
        <v xml:space="preserve">ATM Oficina San Juan de la Maguana I </v>
      </c>
      <c r="H83" s="126" t="str">
        <f>VLOOKUP(E83,VIP!$A$2:$O17298,7,FALSE)</f>
        <v>Si</v>
      </c>
      <c r="I83" s="126" t="str">
        <f>VLOOKUP(E83,VIP!$A$2:$O9263,8,FALSE)</f>
        <v>Si</v>
      </c>
      <c r="J83" s="126" t="str">
        <f>VLOOKUP(E83,VIP!$A$2:$O9213,8,FALSE)</f>
        <v>Si</v>
      </c>
      <c r="K83" s="126" t="str">
        <f>VLOOKUP(E83,VIP!$A$2:$O12787,6,0)</f>
        <v>SI</v>
      </c>
      <c r="L83" s="113" t="s">
        <v>2488</v>
      </c>
      <c r="M83" s="111" t="s">
        <v>2465</v>
      </c>
      <c r="N83" s="123" t="s">
        <v>2472</v>
      </c>
      <c r="O83" s="148" t="s">
        <v>2474</v>
      </c>
      <c r="P83" s="110"/>
      <c r="Q83" s="114" t="s">
        <v>2488</v>
      </c>
    </row>
    <row r="84" spans="1:17" ht="18" x14ac:dyDescent="0.25">
      <c r="A84" s="112" t="str">
        <f>VLOOKUP(E84,'LISTADO ATM'!$A$2:$C$901,3,0)</f>
        <v>SUR</v>
      </c>
      <c r="B84" s="124" t="s">
        <v>2552</v>
      </c>
      <c r="C84" s="118">
        <v>44288.776018518518</v>
      </c>
      <c r="D84" s="112" t="s">
        <v>2189</v>
      </c>
      <c r="E84" s="125">
        <v>301</v>
      </c>
      <c r="F84" s="126" t="str">
        <f>VLOOKUP(E84,VIP!$A$2:$O12368,2,0)</f>
        <v>DRBR301</v>
      </c>
      <c r="G84" s="126" t="str">
        <f>VLOOKUP(E84,'LISTADO ATM'!$A$2:$B$900,2,0)</f>
        <v xml:space="preserve">ATM UNP Alfa y Omega (Barahona) </v>
      </c>
      <c r="H84" s="126" t="str">
        <f>VLOOKUP(E84,VIP!$A$2:$O17289,7,FALSE)</f>
        <v>Si</v>
      </c>
      <c r="I84" s="126" t="str">
        <f>VLOOKUP(E84,VIP!$A$2:$O9254,8,FALSE)</f>
        <v>Si</v>
      </c>
      <c r="J84" s="126" t="str">
        <f>VLOOKUP(E84,VIP!$A$2:$O9204,8,FALSE)</f>
        <v>Si</v>
      </c>
      <c r="K84" s="126" t="str">
        <f>VLOOKUP(E84,VIP!$A$2:$O12778,6,0)</f>
        <v>NO</v>
      </c>
      <c r="L84" s="113" t="s">
        <v>2488</v>
      </c>
      <c r="M84" s="111" t="s">
        <v>2465</v>
      </c>
      <c r="N84" s="123" t="s">
        <v>2472</v>
      </c>
      <c r="O84" s="148" t="s">
        <v>2474</v>
      </c>
      <c r="P84" s="110"/>
      <c r="Q84" s="114" t="s">
        <v>2488</v>
      </c>
    </row>
    <row r="85" spans="1:17" ht="18" x14ac:dyDescent="0.25">
      <c r="A85" s="112" t="str">
        <f>VLOOKUP(E85,'LISTADO ATM'!$A$2:$C$901,3,0)</f>
        <v>NORTE</v>
      </c>
      <c r="B85" s="124" t="s">
        <v>2548</v>
      </c>
      <c r="C85" s="118">
        <v>44288.656724537039</v>
      </c>
      <c r="D85" s="112" t="s">
        <v>2190</v>
      </c>
      <c r="E85" s="125">
        <v>653</v>
      </c>
      <c r="F85" s="126" t="str">
        <f>VLOOKUP(E85,VIP!$A$2:$O12370,2,0)</f>
        <v>DRBR653</v>
      </c>
      <c r="G85" s="126" t="str">
        <f>VLOOKUP(E85,'LISTADO ATM'!$A$2:$B$900,2,0)</f>
        <v>ATM Estación Isla Jarabacoa</v>
      </c>
      <c r="H85" s="126" t="str">
        <f>VLOOKUP(E85,VIP!$A$2:$O17291,7,FALSE)</f>
        <v>Si</v>
      </c>
      <c r="I85" s="126" t="str">
        <f>VLOOKUP(E85,VIP!$A$2:$O9256,8,FALSE)</f>
        <v>Si</v>
      </c>
      <c r="J85" s="126" t="str">
        <f>VLOOKUP(E85,VIP!$A$2:$O9206,8,FALSE)</f>
        <v>Si</v>
      </c>
      <c r="K85" s="126" t="str">
        <f>VLOOKUP(E85,VIP!$A$2:$O12780,6,0)</f>
        <v>NO</v>
      </c>
      <c r="L85" s="113" t="s">
        <v>2488</v>
      </c>
      <c r="M85" s="111" t="s">
        <v>2465</v>
      </c>
      <c r="N85" s="123" t="s">
        <v>2472</v>
      </c>
      <c r="O85" s="148" t="s">
        <v>2504</v>
      </c>
      <c r="P85" s="110"/>
      <c r="Q85" s="114" t="s">
        <v>2488</v>
      </c>
    </row>
    <row r="86" spans="1:17" ht="18" x14ac:dyDescent="0.25">
      <c r="A86" s="112" t="str">
        <f>VLOOKUP(E86,'LISTADO ATM'!$A$2:$C$901,3,0)</f>
        <v>DISTRITO NACIONAL</v>
      </c>
      <c r="B86" s="124" t="s">
        <v>2550</v>
      </c>
      <c r="C86" s="118">
        <v>44288.618321759262</v>
      </c>
      <c r="D86" s="112" t="s">
        <v>2189</v>
      </c>
      <c r="E86" s="125">
        <v>925</v>
      </c>
      <c r="F86" s="126" t="str">
        <f>VLOOKUP(E86,VIP!$A$2:$O12373,2,0)</f>
        <v>DRBR24L</v>
      </c>
      <c r="G86" s="126" t="str">
        <f>VLOOKUP(E86,'LISTADO ATM'!$A$2:$B$900,2,0)</f>
        <v xml:space="preserve">ATM Oficina Plaza Lama Av. 27 de Febrero </v>
      </c>
      <c r="H86" s="126" t="str">
        <f>VLOOKUP(E86,VIP!$A$2:$O17294,7,FALSE)</f>
        <v>Si</v>
      </c>
      <c r="I86" s="126" t="str">
        <f>VLOOKUP(E86,VIP!$A$2:$O9259,8,FALSE)</f>
        <v>Si</v>
      </c>
      <c r="J86" s="126" t="str">
        <f>VLOOKUP(E86,VIP!$A$2:$O9209,8,FALSE)</f>
        <v>Si</v>
      </c>
      <c r="K86" s="126" t="str">
        <f>VLOOKUP(E86,VIP!$A$2:$O12783,6,0)</f>
        <v>SI</v>
      </c>
      <c r="L86" s="113" t="s">
        <v>2488</v>
      </c>
      <c r="M86" s="111" t="s">
        <v>2465</v>
      </c>
      <c r="N86" s="123" t="s">
        <v>2472</v>
      </c>
      <c r="O86" s="148" t="s">
        <v>2474</v>
      </c>
      <c r="P86" s="110"/>
      <c r="Q86" s="114" t="s">
        <v>2488</v>
      </c>
    </row>
    <row r="87" spans="1:17" ht="18" x14ac:dyDescent="0.25">
      <c r="A87" s="112" t="str">
        <f>VLOOKUP(E87,'LISTADO ATM'!$A$2:$C$901,3,0)</f>
        <v>ESTE</v>
      </c>
      <c r="B87" s="124" t="s">
        <v>2543</v>
      </c>
      <c r="C87" s="118">
        <v>44288.589930555558</v>
      </c>
      <c r="D87" s="112" t="s">
        <v>2189</v>
      </c>
      <c r="E87" s="125">
        <v>631</v>
      </c>
      <c r="F87" s="126" t="str">
        <f>VLOOKUP(E87,VIP!$A$2:$O12366,2,0)</f>
        <v>DRBR417</v>
      </c>
      <c r="G87" s="126" t="str">
        <f>VLOOKUP(E87,'LISTADO ATM'!$A$2:$B$900,2,0)</f>
        <v xml:space="preserve">ATM ASOCODEQUI (San Pedro) </v>
      </c>
      <c r="H87" s="126" t="str">
        <f>VLOOKUP(E87,VIP!$A$2:$O17287,7,FALSE)</f>
        <v>Si</v>
      </c>
      <c r="I87" s="126" t="str">
        <f>VLOOKUP(E87,VIP!$A$2:$O9252,8,FALSE)</f>
        <v>Si</v>
      </c>
      <c r="J87" s="126" t="str">
        <f>VLOOKUP(E87,VIP!$A$2:$O9202,8,FALSE)</f>
        <v>Si</v>
      </c>
      <c r="K87" s="126" t="str">
        <f>VLOOKUP(E87,VIP!$A$2:$O12776,6,0)</f>
        <v>NO</v>
      </c>
      <c r="L87" s="113" t="s">
        <v>2488</v>
      </c>
      <c r="M87" s="111" t="s">
        <v>2465</v>
      </c>
      <c r="N87" s="123" t="s">
        <v>2472</v>
      </c>
      <c r="O87" s="148" t="s">
        <v>2474</v>
      </c>
      <c r="P87" s="110"/>
      <c r="Q87" s="114" t="s">
        <v>2488</v>
      </c>
    </row>
    <row r="88" spans="1:17" ht="18" x14ac:dyDescent="0.25">
      <c r="A88" s="112" t="str">
        <f>VLOOKUP(E88,'LISTADO ATM'!$A$2:$C$901,3,0)</f>
        <v>DISTRITO NACIONAL</v>
      </c>
      <c r="B88" s="124" t="s">
        <v>2544</v>
      </c>
      <c r="C88" s="118">
        <v>44288.582743055558</v>
      </c>
      <c r="D88" s="112" t="s">
        <v>2189</v>
      </c>
      <c r="E88" s="140">
        <v>267</v>
      </c>
      <c r="F88" s="126" t="str">
        <f>VLOOKUP(E88,VIP!$A$2:$O12367,2,0)</f>
        <v>DRBR267</v>
      </c>
      <c r="G88" s="126" t="str">
        <f>VLOOKUP(E88,'LISTADO ATM'!$A$2:$B$900,2,0)</f>
        <v xml:space="preserve">ATM Centro de Caja México </v>
      </c>
      <c r="H88" s="126" t="str">
        <f>VLOOKUP(E88,VIP!$A$2:$O17288,7,FALSE)</f>
        <v>Si</v>
      </c>
      <c r="I88" s="126" t="str">
        <f>VLOOKUP(E88,VIP!$A$2:$O9253,8,FALSE)</f>
        <v>Si</v>
      </c>
      <c r="J88" s="126" t="str">
        <f>VLOOKUP(E88,VIP!$A$2:$O9203,8,FALSE)</f>
        <v>Si</v>
      </c>
      <c r="K88" s="126" t="str">
        <f>VLOOKUP(E88,VIP!$A$2:$O12777,6,0)</f>
        <v>NO</v>
      </c>
      <c r="L88" s="113" t="s">
        <v>2488</v>
      </c>
      <c r="M88" s="111" t="s">
        <v>2465</v>
      </c>
      <c r="N88" s="123" t="s">
        <v>2472</v>
      </c>
      <c r="O88" s="148" t="s">
        <v>2474</v>
      </c>
      <c r="P88" s="110"/>
      <c r="Q88" s="114" t="s">
        <v>2488</v>
      </c>
    </row>
    <row r="89" spans="1:17" s="139" customFormat="1" ht="18" x14ac:dyDescent="0.25">
      <c r="A89" s="112" t="str">
        <f>VLOOKUP(E89,'LISTADO ATM'!$A$2:$C$901,3,0)</f>
        <v>NORTE</v>
      </c>
      <c r="B89" s="124" t="s">
        <v>2531</v>
      </c>
      <c r="C89" s="118">
        <v>44288.447812500002</v>
      </c>
      <c r="D89" s="112" t="s">
        <v>2189</v>
      </c>
      <c r="E89" s="140">
        <v>388</v>
      </c>
      <c r="F89" s="126" t="str">
        <f>VLOOKUP(E89,VIP!$A$2:$O12364,2,0)</f>
        <v>DRBR388</v>
      </c>
      <c r="G89" s="126" t="str">
        <f>VLOOKUP(E89,'LISTADO ATM'!$A$2:$B$900,2,0)</f>
        <v xml:space="preserve">ATM Multicentro La Sirena Puerto Plata </v>
      </c>
      <c r="H89" s="126" t="str">
        <f>VLOOKUP(E89,VIP!$A$2:$O17285,7,FALSE)</f>
        <v>Si</v>
      </c>
      <c r="I89" s="126" t="str">
        <f>VLOOKUP(E89,VIP!$A$2:$O9250,8,FALSE)</f>
        <v>Si</v>
      </c>
      <c r="J89" s="126" t="str">
        <f>VLOOKUP(E89,VIP!$A$2:$O9200,8,FALSE)</f>
        <v>Si</v>
      </c>
      <c r="K89" s="126" t="str">
        <f>VLOOKUP(E89,VIP!$A$2:$O12774,6,0)</f>
        <v>NO</v>
      </c>
      <c r="L89" s="113" t="s">
        <v>2488</v>
      </c>
      <c r="M89" s="111" t="s">
        <v>2465</v>
      </c>
      <c r="N89" s="123" t="s">
        <v>2472</v>
      </c>
      <c r="O89" s="151" t="s">
        <v>2474</v>
      </c>
      <c r="P89" s="110"/>
      <c r="Q89" s="114" t="s">
        <v>2488</v>
      </c>
    </row>
    <row r="90" spans="1:17" s="139" customFormat="1" ht="18" x14ac:dyDescent="0.25">
      <c r="A90" s="112" t="str">
        <f>VLOOKUP(E90,'LISTADO ATM'!$A$2:$C$901,3,0)</f>
        <v>DISTRITO NACIONAL</v>
      </c>
      <c r="B90" s="124">
        <v>335840653</v>
      </c>
      <c r="C90" s="118">
        <v>44287.834108796298</v>
      </c>
      <c r="D90" s="112" t="s">
        <v>2189</v>
      </c>
      <c r="E90" s="140">
        <v>335</v>
      </c>
      <c r="F90" s="126" t="str">
        <f>VLOOKUP(E90,VIP!$A$2:$O12358,2,0)</f>
        <v>DRBR335</v>
      </c>
      <c r="G90" s="126" t="str">
        <f>VLOOKUP(E90,'LISTADO ATM'!$A$2:$B$900,2,0)</f>
        <v>ATM Edificio Aster</v>
      </c>
      <c r="H90" s="126" t="str">
        <f>VLOOKUP(E90,VIP!$A$2:$O17279,7,FALSE)</f>
        <v>Si</v>
      </c>
      <c r="I90" s="126" t="str">
        <f>VLOOKUP(E90,VIP!$A$2:$O9244,8,FALSE)</f>
        <v>Si</v>
      </c>
      <c r="J90" s="126" t="str">
        <f>VLOOKUP(E90,VIP!$A$2:$O9194,8,FALSE)</f>
        <v>Si</v>
      </c>
      <c r="K90" s="126" t="str">
        <f>VLOOKUP(E90,VIP!$A$2:$O12768,6,0)</f>
        <v>NO</v>
      </c>
      <c r="L90" s="113" t="s">
        <v>2488</v>
      </c>
      <c r="M90" s="111" t="s">
        <v>2465</v>
      </c>
      <c r="N90" s="123" t="s">
        <v>2472</v>
      </c>
      <c r="O90" s="151" t="s">
        <v>2474</v>
      </c>
      <c r="P90" s="110"/>
      <c r="Q90" s="114" t="s">
        <v>2488</v>
      </c>
    </row>
    <row r="91" spans="1:17" s="139" customFormat="1" ht="18" x14ac:dyDescent="0.25">
      <c r="A91" s="112" t="str">
        <f>VLOOKUP(E91,'LISTADO ATM'!$A$2:$C$901,3,0)</f>
        <v>DISTRITO NACIONAL</v>
      </c>
      <c r="B91" s="124">
        <v>335840649</v>
      </c>
      <c r="C91" s="118">
        <v>44287.814675925925</v>
      </c>
      <c r="D91" s="112" t="s">
        <v>2189</v>
      </c>
      <c r="E91" s="140">
        <v>493</v>
      </c>
      <c r="F91" s="126" t="str">
        <f>VLOOKUP(E91,VIP!$A$2:$O12362,2,0)</f>
        <v>DRBR493</v>
      </c>
      <c r="G91" s="126" t="str">
        <f>VLOOKUP(E91,'LISTADO ATM'!$A$2:$B$900,2,0)</f>
        <v xml:space="preserve">ATM Oficina Haina Occidental II </v>
      </c>
      <c r="H91" s="126" t="str">
        <f>VLOOKUP(E91,VIP!$A$2:$O17283,7,FALSE)</f>
        <v>Si</v>
      </c>
      <c r="I91" s="126" t="str">
        <f>VLOOKUP(E91,VIP!$A$2:$O9248,8,FALSE)</f>
        <v>Si</v>
      </c>
      <c r="J91" s="126" t="str">
        <f>VLOOKUP(E91,VIP!$A$2:$O9198,8,FALSE)</f>
        <v>Si</v>
      </c>
      <c r="K91" s="126" t="str">
        <f>VLOOKUP(E91,VIP!$A$2:$O12772,6,0)</f>
        <v>NO</v>
      </c>
      <c r="L91" s="113" t="s">
        <v>2488</v>
      </c>
      <c r="M91" s="111" t="s">
        <v>2465</v>
      </c>
      <c r="N91" s="123" t="s">
        <v>2472</v>
      </c>
      <c r="O91" s="151" t="s">
        <v>2474</v>
      </c>
      <c r="P91" s="110"/>
      <c r="Q91" s="114" t="s">
        <v>2488</v>
      </c>
    </row>
    <row r="92" spans="1:17" s="139" customFormat="1" ht="18" x14ac:dyDescent="0.25">
      <c r="A92" s="112" t="str">
        <f>VLOOKUP(E92,'LISTADO ATM'!$A$2:$C$901,3,0)</f>
        <v>DISTRITO NACIONAL</v>
      </c>
      <c r="B92" s="124">
        <v>335840615</v>
      </c>
      <c r="C92" s="118">
        <v>44287.652303240742</v>
      </c>
      <c r="D92" s="112" t="s">
        <v>2189</v>
      </c>
      <c r="E92" s="140">
        <v>85</v>
      </c>
      <c r="F92" s="126" t="str">
        <f>VLOOKUP(E92,VIP!$A$2:$O12357,2,0)</f>
        <v>DRBR085</v>
      </c>
      <c r="G92" s="126" t="str">
        <f>VLOOKUP(E92,'LISTADO ATM'!$A$2:$B$900,2,0)</f>
        <v xml:space="preserve">ATM Oficina San Isidro (Fuerza Aérea) </v>
      </c>
      <c r="H92" s="126" t="str">
        <f>VLOOKUP(E92,VIP!$A$2:$O17278,7,FALSE)</f>
        <v>Si</v>
      </c>
      <c r="I92" s="126" t="str">
        <f>VLOOKUP(E92,VIP!$A$2:$O9243,8,FALSE)</f>
        <v>Si</v>
      </c>
      <c r="J92" s="126" t="str">
        <f>VLOOKUP(E92,VIP!$A$2:$O9193,8,FALSE)</f>
        <v>Si</v>
      </c>
      <c r="K92" s="126" t="str">
        <f>VLOOKUP(E92,VIP!$A$2:$O12767,6,0)</f>
        <v>NO</v>
      </c>
      <c r="L92" s="113" t="s">
        <v>2488</v>
      </c>
      <c r="M92" s="111" t="s">
        <v>2465</v>
      </c>
      <c r="N92" s="123" t="s">
        <v>2472</v>
      </c>
      <c r="O92" s="151" t="s">
        <v>2474</v>
      </c>
      <c r="P92" s="110"/>
      <c r="Q92" s="114" t="s">
        <v>2488</v>
      </c>
    </row>
    <row r="93" spans="1:17" s="139" customFormat="1" ht="18" x14ac:dyDescent="0.25">
      <c r="A93" s="112" t="str">
        <f>VLOOKUP(E93,'LISTADO ATM'!$A$2:$C$901,3,0)</f>
        <v>NORTE</v>
      </c>
      <c r="B93" s="124" t="s">
        <v>2542</v>
      </c>
      <c r="C93" s="118">
        <v>44288.479710648149</v>
      </c>
      <c r="D93" s="112" t="s">
        <v>2190</v>
      </c>
      <c r="E93" s="140">
        <v>796</v>
      </c>
      <c r="F93" s="126" t="str">
        <f>VLOOKUP(E93,VIP!$A$2:$O12368,2,0)</f>
        <v>DRBR155</v>
      </c>
      <c r="G93" s="126" t="str">
        <f>VLOOKUP(E93,'LISTADO ATM'!$A$2:$B$900,2,0)</f>
        <v xml:space="preserve">ATM Oficina Plaza Ventura (Nagua) </v>
      </c>
      <c r="H93" s="126" t="str">
        <f>VLOOKUP(E93,VIP!$A$2:$O17289,7,FALSE)</f>
        <v>Si</v>
      </c>
      <c r="I93" s="126" t="str">
        <f>VLOOKUP(E93,VIP!$A$2:$O9254,8,FALSE)</f>
        <v>Si</v>
      </c>
      <c r="J93" s="126" t="str">
        <f>VLOOKUP(E93,VIP!$A$2:$O9204,8,FALSE)</f>
        <v>Si</v>
      </c>
      <c r="K93" s="126" t="str">
        <f>VLOOKUP(E93,VIP!$A$2:$O12778,6,0)</f>
        <v>SI</v>
      </c>
      <c r="L93" s="113" t="s">
        <v>2488</v>
      </c>
      <c r="M93" s="201" t="s">
        <v>2573</v>
      </c>
      <c r="N93" s="123" t="s">
        <v>2472</v>
      </c>
      <c r="O93" s="151" t="s">
        <v>2504</v>
      </c>
      <c r="P93" s="110"/>
      <c r="Q93" s="202">
        <v>44289.425717592596</v>
      </c>
    </row>
    <row r="94" spans="1:17" s="139" customFormat="1" ht="18" x14ac:dyDescent="0.25">
      <c r="A94" s="112" t="str">
        <f>VLOOKUP(E94,'LISTADO ATM'!$A$2:$C$901,3,0)</f>
        <v>NORTE</v>
      </c>
      <c r="B94" s="124" t="s">
        <v>2534</v>
      </c>
      <c r="C94" s="118">
        <v>44288.442731481482</v>
      </c>
      <c r="D94" s="112" t="s">
        <v>2189</v>
      </c>
      <c r="E94" s="140">
        <v>878</v>
      </c>
      <c r="F94" s="126" t="str">
        <f>VLOOKUP(E94,VIP!$A$2:$O12367,2,0)</f>
        <v>DRBR878</v>
      </c>
      <c r="G94" s="126" t="str">
        <f>VLOOKUP(E94,'LISTADO ATM'!$A$2:$B$900,2,0)</f>
        <v>ATM UNP Cabral Y Baez</v>
      </c>
      <c r="H94" s="126" t="str">
        <f>VLOOKUP(E94,VIP!$A$2:$O17288,7,FALSE)</f>
        <v>N/A</v>
      </c>
      <c r="I94" s="126" t="str">
        <f>VLOOKUP(E94,VIP!$A$2:$O9253,8,FALSE)</f>
        <v>N/A</v>
      </c>
      <c r="J94" s="126" t="str">
        <f>VLOOKUP(E94,VIP!$A$2:$O9203,8,FALSE)</f>
        <v>N/A</v>
      </c>
      <c r="K94" s="126" t="str">
        <f>VLOOKUP(E94,VIP!$A$2:$O12777,6,0)</f>
        <v>N/A</v>
      </c>
      <c r="L94" s="113" t="s">
        <v>2488</v>
      </c>
      <c r="M94" s="201" t="s">
        <v>2573</v>
      </c>
      <c r="N94" s="123" t="s">
        <v>2472</v>
      </c>
      <c r="O94" s="151" t="s">
        <v>2474</v>
      </c>
      <c r="P94" s="110"/>
      <c r="Q94" s="202">
        <v>44289.398252314815</v>
      </c>
    </row>
  </sheetData>
  <autoFilter ref="A4:Q88">
    <sortState ref="A5:Q94">
      <sortCondition ref="L4:L8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0:E88">
    <cfRule type="duplicateValues" dxfId="309" priority="119265"/>
  </conditionalFormatting>
  <conditionalFormatting sqref="E89:E94">
    <cfRule type="duplicateValues" dxfId="7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Normal="100" workbookViewId="0">
      <selection sqref="A1:E1"/>
    </sheetView>
  </sheetViews>
  <sheetFormatPr baseColWidth="10" defaultColWidth="52.7109375" defaultRowHeight="15" x14ac:dyDescent="0.25"/>
  <cols>
    <col min="1" max="1" width="24.5703125" style="131" bestFit="1" customWidth="1"/>
    <col min="2" max="2" width="17.140625" style="131" bestFit="1" customWidth="1"/>
    <col min="3" max="3" width="44.42578125" style="131" bestFit="1" customWidth="1"/>
    <col min="4" max="4" width="35.140625" style="131" bestFit="1" customWidth="1"/>
    <col min="5" max="5" width="11.85546875" style="131" bestFit="1" customWidth="1"/>
    <col min="6" max="16384" width="52.7109375" style="131"/>
  </cols>
  <sheetData>
    <row r="1" spans="1:5" ht="22.5" customHeight="1" x14ac:dyDescent="0.25">
      <c r="A1" s="172" t="s">
        <v>2158</v>
      </c>
      <c r="B1" s="173"/>
      <c r="C1" s="173"/>
      <c r="D1" s="173"/>
      <c r="E1" s="174"/>
    </row>
    <row r="2" spans="1:5" ht="25.5" customHeight="1" x14ac:dyDescent="0.25">
      <c r="A2" s="175" t="s">
        <v>2470</v>
      </c>
      <c r="B2" s="176"/>
      <c r="C2" s="176"/>
      <c r="D2" s="176"/>
      <c r="E2" s="177"/>
    </row>
    <row r="3" spans="1:5" ht="18" x14ac:dyDescent="0.25">
      <c r="A3" s="139"/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44289.25</v>
      </c>
      <c r="C4" s="94"/>
      <c r="D4" s="94"/>
      <c r="E4" s="104"/>
    </row>
    <row r="5" spans="1:5" ht="18.75" thickBot="1" x14ac:dyDescent="0.3">
      <c r="A5" s="102" t="s">
        <v>2424</v>
      </c>
      <c r="B5" s="127">
        <v>44289.708333333336</v>
      </c>
      <c r="C5" s="103"/>
      <c r="D5" s="94"/>
      <c r="E5" s="104"/>
    </row>
    <row r="6" spans="1:5" ht="18" x14ac:dyDescent="0.25">
      <c r="A6" s="139"/>
      <c r="B6" s="94"/>
      <c r="C6" s="94"/>
      <c r="D6" s="94"/>
      <c r="E6" s="116"/>
    </row>
    <row r="7" spans="1:5" ht="18" customHeight="1" x14ac:dyDescent="0.25">
      <c r="A7" s="178" t="s">
        <v>2425</v>
      </c>
      <c r="B7" s="179"/>
      <c r="C7" s="179"/>
      <c r="D7" s="179"/>
      <c r="E7" s="180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4" t="e">
        <f>VLOOKUP(B9,'[1]LISTADO ATM'!$A$2:$C$823,3,0)</f>
        <v>#N/A</v>
      </c>
      <c r="B9" s="140"/>
      <c r="C9" s="197" t="e">
        <f>VLOOKUP(B9,'[1]LISTADO ATM'!$A$2:$B$823,2,0)</f>
        <v>#N/A</v>
      </c>
      <c r="D9" s="132" t="s">
        <v>2520</v>
      </c>
      <c r="E9" s="142"/>
    </row>
    <row r="10" spans="1:5" ht="18" x14ac:dyDescent="0.25">
      <c r="A10" s="144"/>
      <c r="B10" s="140"/>
      <c r="C10" s="198"/>
      <c r="D10" s="132"/>
      <c r="E10" s="142"/>
    </row>
    <row r="11" spans="1:5" ht="18.75" thickBot="1" x14ac:dyDescent="0.3">
      <c r="A11" s="117" t="s">
        <v>2497</v>
      </c>
      <c r="B11" s="100">
        <f>COUNT(B9:B9)</f>
        <v>0</v>
      </c>
      <c r="C11" s="181"/>
      <c r="D11" s="182"/>
      <c r="E11" s="183"/>
    </row>
    <row r="12" spans="1:5" ht="18" customHeight="1" x14ac:dyDescent="0.25">
      <c r="A12" s="139"/>
      <c r="B12" s="98"/>
      <c r="C12" s="139"/>
      <c r="D12" s="139"/>
      <c r="E12" s="98"/>
    </row>
    <row r="13" spans="1:5" ht="18.75" customHeight="1" x14ac:dyDescent="0.25">
      <c r="A13" s="178" t="s">
        <v>2498</v>
      </c>
      <c r="B13" s="179"/>
      <c r="C13" s="179"/>
      <c r="D13" s="179"/>
      <c r="E13" s="180"/>
    </row>
    <row r="14" spans="1:5" ht="18" x14ac:dyDescent="0.25">
      <c r="A14" s="95" t="s">
        <v>15</v>
      </c>
      <c r="B14" s="95" t="s">
        <v>2426</v>
      </c>
      <c r="C14" s="95" t="s">
        <v>46</v>
      </c>
      <c r="D14" s="105" t="s">
        <v>2429</v>
      </c>
      <c r="E14" s="105" t="s">
        <v>2427</v>
      </c>
    </row>
    <row r="15" spans="1:5" ht="18" x14ac:dyDescent="0.25">
      <c r="A15" s="140" t="str">
        <f>VLOOKUP(B15,'[1]LISTADO ATM'!$A$2:$C$823,3,0)</f>
        <v>DISTRITO NACIONAL</v>
      </c>
      <c r="B15" s="140">
        <v>980</v>
      </c>
      <c r="C15" s="197" t="str">
        <f>VLOOKUP(B15,'[1]LISTADO ATM'!$A$2:$B$823,2,0)</f>
        <v xml:space="preserve">ATM Oficina Bella Vista Mall II </v>
      </c>
      <c r="D15" s="132" t="s">
        <v>2521</v>
      </c>
      <c r="E15" s="142">
        <v>335840067</v>
      </c>
    </row>
    <row r="16" spans="1:5" ht="18" x14ac:dyDescent="0.25">
      <c r="A16" s="140" t="str">
        <f>VLOOKUP(B16,'[1]LISTADO ATM'!$A$2:$C$823,3,0)</f>
        <v>NORTE</v>
      </c>
      <c r="B16" s="140">
        <v>52</v>
      </c>
      <c r="C16" s="197" t="str">
        <f>VLOOKUP(B16,'[1]LISTADO ATM'!$A$2:$B$823,2,0)</f>
        <v xml:space="preserve">ATM Oficina Jarabacoa </v>
      </c>
      <c r="D16" s="132" t="s">
        <v>2521</v>
      </c>
      <c r="E16" s="142" t="s">
        <v>2571</v>
      </c>
    </row>
    <row r="17" spans="1:5" ht="18.75" customHeight="1" thickBot="1" x14ac:dyDescent="0.3">
      <c r="A17" s="117" t="s">
        <v>2497</v>
      </c>
      <c r="B17" s="100">
        <f>COUNT(B15:B16)</f>
        <v>2</v>
      </c>
      <c r="C17" s="184"/>
      <c r="D17" s="185"/>
      <c r="E17" s="186"/>
    </row>
    <row r="18" spans="1:5" ht="15.75" thickBot="1" x14ac:dyDescent="0.3">
      <c r="A18" s="139"/>
      <c r="B18" s="98"/>
      <c r="C18" s="139"/>
      <c r="D18" s="139"/>
      <c r="E18" s="98"/>
    </row>
    <row r="19" spans="1:5" ht="18.75" thickBot="1" x14ac:dyDescent="0.3">
      <c r="A19" s="160" t="s">
        <v>2499</v>
      </c>
      <c r="B19" s="161"/>
      <c r="C19" s="161"/>
      <c r="D19" s="161"/>
      <c r="E19" s="162"/>
    </row>
    <row r="20" spans="1:5" s="139" customFormat="1" ht="18" x14ac:dyDescent="0.25">
      <c r="A20" s="95" t="s">
        <v>15</v>
      </c>
      <c r="B20" s="96" t="s">
        <v>2426</v>
      </c>
      <c r="C20" s="96" t="s">
        <v>46</v>
      </c>
      <c r="D20" s="96" t="s">
        <v>2429</v>
      </c>
      <c r="E20" s="96" t="s">
        <v>2427</v>
      </c>
    </row>
    <row r="21" spans="1:5" s="139" customFormat="1" ht="18" x14ac:dyDescent="0.25">
      <c r="A21" s="144" t="str">
        <f>VLOOKUP(B21,'[1]LISTADO ATM'!$A$2:$C$823,3,0)</f>
        <v>DISTRITO NACIONAL</v>
      </c>
      <c r="B21" s="140">
        <v>743</v>
      </c>
      <c r="C21" s="140" t="str">
        <f>VLOOKUP(B21,'[1]LISTADO ATM'!$A$2:$B$823,2,0)</f>
        <v xml:space="preserve">ATM Oficina Los Frailes </v>
      </c>
      <c r="D21" s="141" t="s">
        <v>2451</v>
      </c>
      <c r="E21" s="143">
        <v>335840509</v>
      </c>
    </row>
    <row r="22" spans="1:5" ht="18" x14ac:dyDescent="0.25">
      <c r="A22" s="144" t="str">
        <f>VLOOKUP(B22,'[1]LISTADO ATM'!$A$2:$C$823,3,0)</f>
        <v>DISTRITO NACIONAL</v>
      </c>
      <c r="B22" s="140">
        <v>312</v>
      </c>
      <c r="C22" s="140" t="str">
        <f>VLOOKUP(B22,'[1]LISTADO ATM'!$A$2:$B$823,2,0)</f>
        <v xml:space="preserve">ATM Oficina Tiradentes II (Naco) </v>
      </c>
      <c r="D22" s="141" t="s">
        <v>2451</v>
      </c>
      <c r="E22" s="143">
        <v>335840583</v>
      </c>
    </row>
    <row r="23" spans="1:5" ht="18" x14ac:dyDescent="0.25">
      <c r="A23" s="144" t="str">
        <f>VLOOKUP(B23,'[1]LISTADO ATM'!$A$2:$C$823,3,0)</f>
        <v>DISTRITO NACIONAL</v>
      </c>
      <c r="B23" s="140">
        <v>671</v>
      </c>
      <c r="C23" s="140" t="str">
        <f>VLOOKUP(B23,'[1]LISTADO ATM'!$A$2:$B$823,2,0)</f>
        <v>ATM Ayuntamiento Sto. Dgo. Norte</v>
      </c>
      <c r="D23" s="141" t="s">
        <v>2451</v>
      </c>
      <c r="E23" s="143">
        <v>335840639</v>
      </c>
    </row>
    <row r="24" spans="1:5" ht="18" x14ac:dyDescent="0.25">
      <c r="A24" s="144" t="str">
        <f>VLOOKUP(B24,'[1]LISTADO ATM'!$A$2:$C$823,3,0)</f>
        <v>ESTE</v>
      </c>
      <c r="B24" s="140">
        <v>822</v>
      </c>
      <c r="C24" s="140" t="str">
        <f>VLOOKUP(B24,'[1]LISTADO ATM'!$A$2:$B$823,2,0)</f>
        <v xml:space="preserve">ATM INDUSPALMA </v>
      </c>
      <c r="D24" s="141" t="s">
        <v>2451</v>
      </c>
      <c r="E24" s="143">
        <v>335840637</v>
      </c>
    </row>
    <row r="25" spans="1:5" ht="18" x14ac:dyDescent="0.25">
      <c r="A25" s="144" t="str">
        <f>VLOOKUP(B25,'[1]LISTADO ATM'!$A$2:$C$823,3,0)</f>
        <v>DISTRITO NACIONAL</v>
      </c>
      <c r="B25" s="140">
        <v>884</v>
      </c>
      <c r="C25" s="140" t="str">
        <f>VLOOKUP(B25,'[1]LISTADO ATM'!$A$2:$B$823,2,0)</f>
        <v xml:space="preserve">ATM UNP Olé Sabana Perdida </v>
      </c>
      <c r="D25" s="141" t="s">
        <v>2451</v>
      </c>
      <c r="E25" s="143">
        <v>335840638</v>
      </c>
    </row>
    <row r="26" spans="1:5" ht="18.75" customHeight="1" x14ac:dyDescent="0.25">
      <c r="A26" s="144" t="str">
        <f>VLOOKUP(B26,'[1]LISTADO ATM'!$A$2:$C$823,3,0)</f>
        <v>DISTRITO NACIONAL</v>
      </c>
      <c r="B26" s="140">
        <v>325</v>
      </c>
      <c r="C26" s="140" t="str">
        <f>VLOOKUP(B26,'[1]LISTADO ATM'!$A$2:$B$823,2,0)</f>
        <v>ATM Casa Edwin</v>
      </c>
      <c r="D26" s="141" t="s">
        <v>2451</v>
      </c>
      <c r="E26" s="143">
        <v>335840646</v>
      </c>
    </row>
    <row r="27" spans="1:5" ht="18" x14ac:dyDescent="0.25">
      <c r="A27" s="144" t="str">
        <f>VLOOKUP(B27,'[1]LISTADO ATM'!$A$2:$C$823,3,0)</f>
        <v>DISTRITO NACIONAL</v>
      </c>
      <c r="B27" s="140">
        <v>540</v>
      </c>
      <c r="C27" s="140" t="str">
        <f>VLOOKUP(B27,'[1]LISTADO ATM'!$A$2:$B$823,2,0)</f>
        <v xml:space="preserve">ATM Autoservicio Sambil I </v>
      </c>
      <c r="D27" s="141" t="s">
        <v>2451</v>
      </c>
      <c r="E27" s="143">
        <v>335840573</v>
      </c>
    </row>
    <row r="28" spans="1:5" ht="18" x14ac:dyDescent="0.25">
      <c r="A28" s="144" t="str">
        <f>VLOOKUP(B28,'[1]LISTADO ATM'!$A$2:$C$823,3,0)</f>
        <v>DISTRITO NACIONAL</v>
      </c>
      <c r="B28" s="140">
        <v>696</v>
      </c>
      <c r="C28" s="140" t="str">
        <f>VLOOKUP(B28,'[1]LISTADO ATM'!$A$2:$B$823,2,0)</f>
        <v>ATM Olé Jacobo Majluta</v>
      </c>
      <c r="D28" s="141" t="s">
        <v>2451</v>
      </c>
      <c r="E28" s="143">
        <v>335840664</v>
      </c>
    </row>
    <row r="29" spans="1:5" ht="18" x14ac:dyDescent="0.25">
      <c r="A29" s="144" t="str">
        <f>VLOOKUP(B29,'[1]LISTADO ATM'!$A$2:$C$823,3,0)</f>
        <v>NORTE</v>
      </c>
      <c r="B29" s="140">
        <v>605</v>
      </c>
      <c r="C29" s="140" t="str">
        <f>VLOOKUP(B29,'[1]LISTADO ATM'!$A$2:$B$823,2,0)</f>
        <v xml:space="preserve">ATM Oficina Bonao I </v>
      </c>
      <c r="D29" s="141" t="s">
        <v>2451</v>
      </c>
      <c r="E29" s="143" t="s">
        <v>2568</v>
      </c>
    </row>
    <row r="30" spans="1:5" ht="18" x14ac:dyDescent="0.25">
      <c r="A30" s="144" t="str">
        <f>VLOOKUP(B30,'[1]LISTADO ATM'!$A$2:$C$823,3,0)</f>
        <v>DISTRITO NACIONAL</v>
      </c>
      <c r="B30" s="140">
        <v>377</v>
      </c>
      <c r="C30" s="140" t="str">
        <f>VLOOKUP(B30,'[1]LISTADO ATM'!$A$2:$B$823,2,0)</f>
        <v>ATM Estación del Metro Eduardo Brito</v>
      </c>
      <c r="D30" s="141" t="s">
        <v>2451</v>
      </c>
      <c r="E30" s="143" t="s">
        <v>2569</v>
      </c>
    </row>
    <row r="31" spans="1:5" ht="18" x14ac:dyDescent="0.25">
      <c r="A31" s="144" t="str">
        <f>VLOOKUP(B31,'[1]LISTADO ATM'!$A$2:$C$823,3,0)</f>
        <v>DISTRITO NACIONAL</v>
      </c>
      <c r="B31" s="140">
        <v>722</v>
      </c>
      <c r="C31" s="140" t="str">
        <f>VLOOKUP(B31,'[1]LISTADO ATM'!$A$2:$B$823,2,0)</f>
        <v xml:space="preserve">ATM Oficina Charles de Gaulle III </v>
      </c>
      <c r="D31" s="141" t="s">
        <v>2451</v>
      </c>
      <c r="E31" s="143">
        <v>335840719</v>
      </c>
    </row>
    <row r="32" spans="1:5" s="139" customFormat="1" ht="18.75" customHeight="1" x14ac:dyDescent="0.25">
      <c r="A32" s="144" t="str">
        <f>VLOOKUP(B32,'[1]LISTADO ATM'!$A$2:$C$823,3,0)</f>
        <v>NORTE</v>
      </c>
      <c r="B32" s="140">
        <v>956</v>
      </c>
      <c r="C32" s="140" t="str">
        <f>VLOOKUP(B32,'[1]LISTADO ATM'!$A$2:$B$823,2,0)</f>
        <v xml:space="preserve">ATM Autoservicio El Jaya (SFM) </v>
      </c>
      <c r="D32" s="141" t="s">
        <v>2451</v>
      </c>
      <c r="E32" s="143">
        <v>335840720</v>
      </c>
    </row>
    <row r="33" spans="1:5" ht="18" x14ac:dyDescent="0.25">
      <c r="A33" s="144" t="str">
        <f>VLOOKUP(B33,'[1]LISTADO ATM'!$A$2:$C$823,3,0)</f>
        <v>SUR</v>
      </c>
      <c r="B33" s="140">
        <v>249</v>
      </c>
      <c r="C33" s="140" t="str">
        <f>VLOOKUP(B33,'[1]LISTADO ATM'!$A$2:$B$823,2,0)</f>
        <v xml:space="preserve">ATM Banco Agrícola Neiba </v>
      </c>
      <c r="D33" s="141" t="s">
        <v>2451</v>
      </c>
      <c r="E33" s="143">
        <v>335840728</v>
      </c>
    </row>
    <row r="34" spans="1:5" ht="18" customHeight="1" x14ac:dyDescent="0.25">
      <c r="A34" s="144" t="str">
        <f>VLOOKUP(B34,'[1]LISTADO ATM'!$A$2:$C$823,3,0)</f>
        <v>DISTRITO NACIONAL</v>
      </c>
      <c r="B34" s="140">
        <v>507</v>
      </c>
      <c r="C34" s="140" t="str">
        <f>VLOOKUP(B34,'[1]LISTADO ATM'!$A$2:$B$823,2,0)</f>
        <v>ATM Estación Sigma Boca Chica</v>
      </c>
      <c r="D34" s="141" t="s">
        <v>2451</v>
      </c>
      <c r="E34" s="143">
        <v>335840731</v>
      </c>
    </row>
    <row r="35" spans="1:5" ht="18" x14ac:dyDescent="0.25">
      <c r="A35" s="144" t="str">
        <f>VLOOKUP(B35,'[1]LISTADO ATM'!$A$2:$C$823,3,0)</f>
        <v>DISTRITO NACIONAL</v>
      </c>
      <c r="B35" s="140">
        <v>14</v>
      </c>
      <c r="C35" s="140" t="str">
        <f>VLOOKUP(B35,'[1]LISTADO ATM'!$A$2:$B$823,2,0)</f>
        <v xml:space="preserve">ATM Oficina Aeropuerto Las Américas I </v>
      </c>
      <c r="D35" s="141" t="s">
        <v>2451</v>
      </c>
      <c r="E35" s="143">
        <v>335840733</v>
      </c>
    </row>
    <row r="36" spans="1:5" ht="18" x14ac:dyDescent="0.25">
      <c r="A36" s="144" t="str">
        <f>VLOOKUP(B36,'[1]LISTADO ATM'!$A$2:$C$823,3,0)</f>
        <v>DISTRITO NACIONAL</v>
      </c>
      <c r="B36" s="140">
        <v>734</v>
      </c>
      <c r="C36" s="140" t="str">
        <f>VLOOKUP(B36,'[1]LISTADO ATM'!$A$2:$B$823,2,0)</f>
        <v xml:space="preserve">ATM Oficina Independencia I </v>
      </c>
      <c r="D36" s="141" t="s">
        <v>2451</v>
      </c>
      <c r="E36" s="143">
        <v>335840734</v>
      </c>
    </row>
    <row r="37" spans="1:5" ht="18.75" customHeight="1" x14ac:dyDescent="0.25">
      <c r="A37" s="144" t="str">
        <f>VLOOKUP(B37,'[1]LISTADO ATM'!$A$2:$C$823,3,0)</f>
        <v>SUR</v>
      </c>
      <c r="B37" s="140">
        <v>984</v>
      </c>
      <c r="C37" s="140" t="str">
        <f>VLOOKUP(B37,'[1]LISTADO ATM'!$A$2:$B$823,2,0)</f>
        <v xml:space="preserve">ATM Oficina Neiba II </v>
      </c>
      <c r="D37" s="141" t="s">
        <v>2451</v>
      </c>
      <c r="E37" s="143">
        <v>335839831</v>
      </c>
    </row>
    <row r="38" spans="1:5" ht="18" x14ac:dyDescent="0.25">
      <c r="A38" s="144"/>
      <c r="B38" s="140"/>
      <c r="C38" s="199"/>
      <c r="D38" s="200"/>
      <c r="E38" s="143"/>
    </row>
    <row r="39" spans="1:5" s="139" customFormat="1" ht="18.75" thickBot="1" x14ac:dyDescent="0.3">
      <c r="A39" s="128" t="s">
        <v>2497</v>
      </c>
      <c r="B39" s="100">
        <f>COUNT(B21:B37)</f>
        <v>17</v>
      </c>
      <c r="C39" s="106"/>
      <c r="D39" s="106"/>
      <c r="E39" s="106"/>
    </row>
    <row r="40" spans="1:5" ht="15.75" thickBot="1" x14ac:dyDescent="0.3">
      <c r="A40" s="139"/>
      <c r="B40" s="98"/>
      <c r="C40" s="139"/>
      <c r="D40" s="139"/>
      <c r="E40" s="98"/>
    </row>
    <row r="41" spans="1:5" ht="18" customHeight="1" thickBot="1" x14ac:dyDescent="0.3">
      <c r="A41" s="160" t="s">
        <v>2500</v>
      </c>
      <c r="B41" s="161"/>
      <c r="C41" s="161"/>
      <c r="D41" s="161"/>
      <c r="E41" s="162"/>
    </row>
    <row r="42" spans="1:5" s="139" customFormat="1" ht="18" x14ac:dyDescent="0.25">
      <c r="A42" s="95" t="s">
        <v>15</v>
      </c>
      <c r="B42" s="96" t="s">
        <v>2426</v>
      </c>
      <c r="C42" s="96" t="s">
        <v>46</v>
      </c>
      <c r="D42" s="96" t="s">
        <v>2429</v>
      </c>
      <c r="E42" s="96" t="s">
        <v>2427</v>
      </c>
    </row>
    <row r="43" spans="1:5" ht="18" x14ac:dyDescent="0.25">
      <c r="A43" s="144" t="str">
        <f>VLOOKUP(B43,'[1]LISTADO ATM'!$A$2:$C$823,3,0)</f>
        <v>DISTRITO NACIONAL</v>
      </c>
      <c r="B43" s="140">
        <v>577</v>
      </c>
      <c r="C43" s="140" t="str">
        <f>VLOOKUP(B43,'[1]LISTADO ATM'!$A$2:$B$823,2,0)</f>
        <v xml:space="preserve">ATM Olé Ave. Duarte </v>
      </c>
      <c r="D43" s="140" t="s">
        <v>2489</v>
      </c>
      <c r="E43" s="145">
        <v>335840591</v>
      </c>
    </row>
    <row r="44" spans="1:5" ht="13.5" customHeight="1" x14ac:dyDescent="0.25">
      <c r="A44" s="144" t="str">
        <f>VLOOKUP(B44,'[1]LISTADO ATM'!$A$2:$C$823,3,0)</f>
        <v>ESTE</v>
      </c>
      <c r="B44" s="140">
        <v>495</v>
      </c>
      <c r="C44" s="140" t="str">
        <f>VLOOKUP(B44,'[1]LISTADO ATM'!$A$2:$B$823,2,0)</f>
        <v>ATM Cemento PANAM</v>
      </c>
      <c r="D44" s="140" t="s">
        <v>2489</v>
      </c>
      <c r="E44" s="145">
        <v>335840634</v>
      </c>
    </row>
    <row r="45" spans="1:5" ht="18" x14ac:dyDescent="0.25">
      <c r="A45" s="144" t="str">
        <f>VLOOKUP(B45,'[1]LISTADO ATM'!$A$2:$C$823,3,0)</f>
        <v>DISTRITO NACIONAL</v>
      </c>
      <c r="B45" s="140">
        <v>539</v>
      </c>
      <c r="C45" s="140" t="str">
        <f>VLOOKUP(B45,'[1]LISTADO ATM'!$A$2:$B$823,2,0)</f>
        <v>ATM S/M La Cadena Los Proceres</v>
      </c>
      <c r="D45" s="140" t="s">
        <v>2489</v>
      </c>
      <c r="E45" s="145">
        <v>335840348</v>
      </c>
    </row>
    <row r="46" spans="1:5" ht="18" x14ac:dyDescent="0.25">
      <c r="A46" s="144" t="str">
        <f>VLOOKUP(B46,'[1]LISTADO ATM'!$A$2:$C$823,3,0)</f>
        <v>DISTRITO NACIONAL</v>
      </c>
      <c r="B46" s="140">
        <v>786</v>
      </c>
      <c r="C46" s="140" t="str">
        <f>VLOOKUP(B46,'[1]LISTADO ATM'!$A$2:$B$823,2,0)</f>
        <v xml:space="preserve">ATM Oficina Agora Mall II </v>
      </c>
      <c r="D46" s="140" t="s">
        <v>2489</v>
      </c>
      <c r="E46" s="145">
        <v>335840556</v>
      </c>
    </row>
    <row r="47" spans="1:5" ht="18" x14ac:dyDescent="0.25">
      <c r="A47" s="144" t="str">
        <f>VLOOKUP(B47,'[1]LISTADO ATM'!$A$2:$C$823,3,0)</f>
        <v>DISTRITO NACIONAL</v>
      </c>
      <c r="B47" s="140">
        <v>578</v>
      </c>
      <c r="C47" s="140" t="str">
        <f>VLOOKUP(B47,'[1]LISTADO ATM'!$A$2:$B$823,2,0)</f>
        <v xml:space="preserve">ATM Procuraduría General de la República </v>
      </c>
      <c r="D47" s="140" t="s">
        <v>2489</v>
      </c>
      <c r="E47" s="145">
        <v>335840636</v>
      </c>
    </row>
    <row r="48" spans="1:5" ht="18.75" customHeight="1" x14ac:dyDescent="0.25">
      <c r="A48" s="144" t="str">
        <f>VLOOKUP(B48,'[1]LISTADO ATM'!$A$2:$C$823,3,0)</f>
        <v>DISTRITO NACIONAL</v>
      </c>
      <c r="B48" s="140">
        <v>600</v>
      </c>
      <c r="C48" s="140" t="str">
        <f>VLOOKUP(B48,'[1]LISTADO ATM'!$A$2:$B$823,2,0)</f>
        <v>ATM S/M Bravo Hipica</v>
      </c>
      <c r="D48" s="140" t="s">
        <v>2489</v>
      </c>
      <c r="E48" s="145">
        <v>335840651</v>
      </c>
    </row>
    <row r="49" spans="1:5" ht="18" x14ac:dyDescent="0.25">
      <c r="A49" s="144" t="str">
        <f>VLOOKUP(B49,'[1]LISTADO ATM'!$A$2:$C$823,3,0)</f>
        <v>DISTRITO NACIONAL</v>
      </c>
      <c r="B49" s="140">
        <v>735</v>
      </c>
      <c r="C49" s="140" t="str">
        <f>VLOOKUP(B49,'[1]LISTADO ATM'!$A$2:$B$823,2,0)</f>
        <v xml:space="preserve">ATM Oficina Independencia II  </v>
      </c>
      <c r="D49" s="140" t="s">
        <v>2489</v>
      </c>
      <c r="E49" s="145">
        <v>335840722</v>
      </c>
    </row>
    <row r="50" spans="1:5" ht="18" x14ac:dyDescent="0.25">
      <c r="A50" s="144" t="str">
        <f>VLOOKUP(B50,'[1]LISTADO ATM'!$A$2:$C$823,3,0)</f>
        <v>DISTRITO NACIONAL</v>
      </c>
      <c r="B50" s="140">
        <v>850</v>
      </c>
      <c r="C50" s="140" t="str">
        <f>VLOOKUP(B50,'[1]LISTADO ATM'!$A$2:$B$823,2,0)</f>
        <v xml:space="preserve">ATM Hotel Be Live Hamaca </v>
      </c>
      <c r="D50" s="140" t="s">
        <v>2489</v>
      </c>
      <c r="E50" s="145">
        <v>335840724</v>
      </c>
    </row>
    <row r="51" spans="1:5" ht="18" customHeight="1" x14ac:dyDescent="0.25">
      <c r="A51" s="144" t="str">
        <f>VLOOKUP(B51,'[1]LISTADO ATM'!$A$2:$C$823,3,0)</f>
        <v>DISTRITO NACIONAL</v>
      </c>
      <c r="B51" s="140">
        <v>938</v>
      </c>
      <c r="C51" s="140" t="str">
        <f>VLOOKUP(B51,'[1]LISTADO ATM'!$A$2:$B$823,2,0)</f>
        <v xml:space="preserve">ATM Autobanco Oficina Filadelfia Plaza </v>
      </c>
      <c r="D51" s="140" t="s">
        <v>2489</v>
      </c>
      <c r="E51" s="142">
        <v>335840609</v>
      </c>
    </row>
    <row r="52" spans="1:5" ht="18" x14ac:dyDescent="0.25">
      <c r="A52" s="144"/>
      <c r="B52" s="140"/>
      <c r="C52" s="199"/>
      <c r="D52" s="140"/>
      <c r="E52" s="142"/>
    </row>
    <row r="53" spans="1:5" ht="18.75" customHeight="1" thickBot="1" x14ac:dyDescent="0.3">
      <c r="A53" s="117" t="s">
        <v>2497</v>
      </c>
      <c r="B53" s="100">
        <f>COUNT(B43:B51)</f>
        <v>9</v>
      </c>
      <c r="C53" s="106"/>
      <c r="D53" s="153"/>
      <c r="E53" s="154"/>
    </row>
    <row r="54" spans="1:5" ht="15.75" thickBot="1" x14ac:dyDescent="0.3">
      <c r="A54" s="139"/>
      <c r="B54" s="98"/>
      <c r="C54" s="139"/>
      <c r="D54" s="139"/>
      <c r="E54" s="98"/>
    </row>
    <row r="55" spans="1:5" ht="18" x14ac:dyDescent="0.25">
      <c r="A55" s="163" t="s">
        <v>2501</v>
      </c>
      <c r="B55" s="164"/>
      <c r="C55" s="164"/>
      <c r="D55" s="164"/>
      <c r="E55" s="165"/>
    </row>
    <row r="56" spans="1:5" ht="18.75" customHeight="1" x14ac:dyDescent="0.25">
      <c r="A56" s="101" t="s">
        <v>15</v>
      </c>
      <c r="B56" s="97" t="s">
        <v>2426</v>
      </c>
      <c r="C56" s="97" t="s">
        <v>46</v>
      </c>
      <c r="D56" s="129" t="s">
        <v>2429</v>
      </c>
      <c r="E56" s="101" t="s">
        <v>2427</v>
      </c>
    </row>
    <row r="57" spans="1:5" ht="18" x14ac:dyDescent="0.25">
      <c r="A57" s="140" t="str">
        <f>VLOOKUP(B57,'[1]LISTADO ATM'!$A$2:$C$823,3,0)</f>
        <v>DISTRITO NACIONAL</v>
      </c>
      <c r="B57" s="140">
        <v>165</v>
      </c>
      <c r="C57" s="140" t="str">
        <f>VLOOKUP(B57,'[1]LISTADO ATM'!$A$2:$B$823,2,0)</f>
        <v>ATM Autoservicio Megacentro</v>
      </c>
      <c r="D57" s="146" t="s">
        <v>2570</v>
      </c>
      <c r="E57" s="142">
        <v>335840013</v>
      </c>
    </row>
    <row r="58" spans="1:5" ht="18" customHeight="1" x14ac:dyDescent="0.25">
      <c r="A58" s="140" t="str">
        <f>VLOOKUP(B58,'[1]LISTADO ATM'!$A$2:$C$823,3,0)</f>
        <v>DISTRITO NACIONAL</v>
      </c>
      <c r="B58" s="140">
        <v>87</v>
      </c>
      <c r="C58" s="140" t="str">
        <f>VLOOKUP(B58,'[1]LISTADO ATM'!$A$2:$B$823,2,0)</f>
        <v xml:space="preserve">ATM Autoservicio Sarasota </v>
      </c>
      <c r="D58" s="146" t="s">
        <v>2570</v>
      </c>
      <c r="E58" s="142">
        <v>335840016</v>
      </c>
    </row>
    <row r="59" spans="1:5" s="139" customFormat="1" ht="18" customHeight="1" x14ac:dyDescent="0.25">
      <c r="A59" s="140" t="str">
        <f>VLOOKUP(B59,'[1]LISTADO ATM'!$A$2:$C$823,3,0)</f>
        <v>DISTRITO NACIONAL</v>
      </c>
      <c r="B59" s="140">
        <v>54</v>
      </c>
      <c r="C59" s="140" t="str">
        <f>VLOOKUP(B59,'[1]LISTADO ATM'!$A$2:$B$823,2,0)</f>
        <v xml:space="preserve">ATM Autoservicio Galería 360 </v>
      </c>
      <c r="D59" s="146" t="s">
        <v>2570</v>
      </c>
      <c r="E59" s="142">
        <v>335840604</v>
      </c>
    </row>
    <row r="60" spans="1:5" s="139" customFormat="1" ht="18" customHeight="1" x14ac:dyDescent="0.25">
      <c r="A60" s="140" t="str">
        <f>VLOOKUP(B60,'[1]LISTADO ATM'!$A$2:$C$823,3,0)</f>
        <v>DISTRITO NACIONAL</v>
      </c>
      <c r="B60" s="140">
        <v>836</v>
      </c>
      <c r="C60" s="140" t="str">
        <f>VLOOKUP(B60,'[1]LISTADO ATM'!$A$2:$B$823,2,0)</f>
        <v xml:space="preserve">ATM UNP Plaza Luperón </v>
      </c>
      <c r="D60" s="146" t="s">
        <v>2570</v>
      </c>
      <c r="E60" s="142">
        <v>335840605</v>
      </c>
    </row>
    <row r="61" spans="1:5" s="139" customFormat="1" ht="18" customHeight="1" x14ac:dyDescent="0.25">
      <c r="A61" s="140" t="str">
        <f>VLOOKUP(B61,'[1]LISTADO ATM'!$A$2:$C$823,3,0)</f>
        <v>NORTE</v>
      </c>
      <c r="B61" s="140">
        <v>599</v>
      </c>
      <c r="C61" s="140" t="str">
        <f>VLOOKUP(B61,'[1]LISTADO ATM'!$A$2:$B$823,2,0)</f>
        <v xml:space="preserve">ATM Oficina Plaza Internacional (Santiago) </v>
      </c>
      <c r="D61" s="146" t="s">
        <v>2570</v>
      </c>
      <c r="E61" s="142">
        <v>335840657</v>
      </c>
    </row>
    <row r="62" spans="1:5" s="139" customFormat="1" ht="18" customHeight="1" x14ac:dyDescent="0.25">
      <c r="A62" s="140" t="str">
        <f>VLOOKUP(B62,'[1]LISTADO ATM'!$A$2:$C$823,3,0)</f>
        <v>DISTRITO NACIONAL</v>
      </c>
      <c r="B62" s="140">
        <v>946</v>
      </c>
      <c r="C62" s="140" t="str">
        <f>VLOOKUP(B62,'[1]LISTADO ATM'!$A$2:$B$823,2,0)</f>
        <v xml:space="preserve">ATM Oficina Núñez de Cáceres I </v>
      </c>
      <c r="D62" s="146" t="s">
        <v>2570</v>
      </c>
      <c r="E62" s="142">
        <v>335840658</v>
      </c>
    </row>
    <row r="63" spans="1:5" s="139" customFormat="1" ht="18" customHeight="1" x14ac:dyDescent="0.25">
      <c r="A63" s="140" t="str">
        <f>VLOOKUP(B63,'[1]LISTADO ATM'!$A$2:$C$823,3,0)</f>
        <v>NORTE</v>
      </c>
      <c r="B63" s="140">
        <v>3</v>
      </c>
      <c r="C63" s="140" t="str">
        <f>VLOOKUP(B63,'[1]LISTADO ATM'!$A$2:$B$823,2,0)</f>
        <v>ATM Autoservicio La Vega Real</v>
      </c>
      <c r="D63" s="146" t="s">
        <v>2570</v>
      </c>
      <c r="E63" s="142">
        <v>335840580</v>
      </c>
    </row>
    <row r="64" spans="1:5" s="139" customFormat="1" ht="18" customHeight="1" x14ac:dyDescent="0.25">
      <c r="A64" s="140" t="str">
        <f>VLOOKUP(B64,'[1]LISTADO ATM'!$A$2:$C$823,3,0)</f>
        <v>NORTE</v>
      </c>
      <c r="B64" s="140">
        <v>307</v>
      </c>
      <c r="C64" s="140" t="str">
        <f>VLOOKUP(B64,'[1]LISTADO ATM'!$A$2:$B$823,2,0)</f>
        <v>ATM Oficina Nagua II</v>
      </c>
      <c r="D64" s="146" t="s">
        <v>2570</v>
      </c>
      <c r="E64" s="142">
        <v>335840738</v>
      </c>
    </row>
    <row r="65" spans="1:5" ht="18" x14ac:dyDescent="0.25">
      <c r="A65" s="199"/>
      <c r="B65" s="140"/>
      <c r="C65" s="198"/>
      <c r="D65" s="146"/>
      <c r="E65" s="142"/>
    </row>
    <row r="66" spans="1:5" ht="18.75" customHeight="1" thickBot="1" x14ac:dyDescent="0.3">
      <c r="A66" s="117" t="s">
        <v>2497</v>
      </c>
      <c r="B66" s="100">
        <f>COUNT(B57:B64)</f>
        <v>8</v>
      </c>
      <c r="C66" s="152"/>
      <c r="D66" s="130"/>
      <c r="E66" s="130"/>
    </row>
    <row r="67" spans="1:5" ht="15.75" thickBot="1" x14ac:dyDescent="0.3">
      <c r="A67" s="139"/>
      <c r="B67" s="98"/>
      <c r="C67" s="139"/>
      <c r="D67" s="139"/>
      <c r="E67" s="98"/>
    </row>
    <row r="68" spans="1:5" ht="18.75" thickBot="1" x14ac:dyDescent="0.3">
      <c r="A68" s="166" t="s">
        <v>2502</v>
      </c>
      <c r="B68" s="167"/>
      <c r="C68" s="139"/>
      <c r="D68" s="98"/>
      <c r="E68" s="98"/>
    </row>
    <row r="69" spans="1:5" ht="18.75" customHeight="1" thickBot="1" x14ac:dyDescent="0.3">
      <c r="A69" s="168">
        <f>+B39+B53+B66</f>
        <v>34</v>
      </c>
      <c r="B69" s="169"/>
      <c r="C69" s="139"/>
      <c r="D69" s="139"/>
      <c r="E69" s="139"/>
    </row>
    <row r="70" spans="1:5" ht="15.75" thickBot="1" x14ac:dyDescent="0.3">
      <c r="A70" s="139"/>
      <c r="B70" s="98"/>
      <c r="C70" s="139"/>
      <c r="D70" s="139"/>
      <c r="E70" s="98"/>
    </row>
    <row r="71" spans="1:5" ht="18.75" thickBot="1" x14ac:dyDescent="0.3">
      <c r="A71" s="160" t="s">
        <v>2503</v>
      </c>
      <c r="B71" s="161"/>
      <c r="C71" s="161"/>
      <c r="D71" s="161"/>
      <c r="E71" s="162"/>
    </row>
    <row r="72" spans="1:5" ht="18" x14ac:dyDescent="0.25">
      <c r="A72" s="101" t="s">
        <v>15</v>
      </c>
      <c r="B72" s="97" t="s">
        <v>2426</v>
      </c>
      <c r="C72" s="97" t="s">
        <v>46</v>
      </c>
      <c r="D72" s="170" t="s">
        <v>2429</v>
      </c>
      <c r="E72" s="171"/>
    </row>
    <row r="73" spans="1:5" ht="18" x14ac:dyDescent="0.25">
      <c r="A73" s="140" t="str">
        <f>VLOOKUP(B73,'[1]LISTADO ATM'!$A$2:$C$823,3,0)</f>
        <v>DISTRITO NACIONAL</v>
      </c>
      <c r="B73" s="140">
        <v>812</v>
      </c>
      <c r="C73" s="140" t="str">
        <f>VLOOKUP(B73,'[1]LISTADO ATM'!$A$2:$B$823,2,0)</f>
        <v xml:space="preserve">ATM Canasta del Pueblo </v>
      </c>
      <c r="D73" s="158" t="s">
        <v>2516</v>
      </c>
      <c r="E73" s="159"/>
    </row>
    <row r="74" spans="1:5" ht="18" x14ac:dyDescent="0.25">
      <c r="A74" s="140" t="str">
        <f>VLOOKUP(B74,'[1]LISTADO ATM'!$A$2:$C$823,3,0)</f>
        <v>DISTRITO NACIONAL</v>
      </c>
      <c r="B74" s="140">
        <v>688</v>
      </c>
      <c r="C74" s="140" t="str">
        <f>VLOOKUP(B74,'[1]LISTADO ATM'!$A$2:$B$823,2,0)</f>
        <v>ATM Innova Centro Ave. Kennedy</v>
      </c>
      <c r="D74" s="158" t="s">
        <v>2516</v>
      </c>
      <c r="E74" s="159"/>
    </row>
    <row r="75" spans="1:5" ht="18" x14ac:dyDescent="0.25">
      <c r="A75" s="140" t="str">
        <f>VLOOKUP(B75,'[1]LISTADO ATM'!$A$2:$C$823,3,0)</f>
        <v>DISTRITO NACIONAL</v>
      </c>
      <c r="B75" s="140">
        <v>2</v>
      </c>
      <c r="C75" s="140" t="str">
        <f>VLOOKUP(B75,'[1]LISTADO ATM'!$A$2:$B$823,2,0)</f>
        <v>ATM Autoservicio Padre Castellano</v>
      </c>
      <c r="D75" s="158" t="s">
        <v>2516</v>
      </c>
      <c r="E75" s="159"/>
    </row>
    <row r="76" spans="1:5" ht="18" x14ac:dyDescent="0.25">
      <c r="A76" s="140" t="str">
        <f>VLOOKUP(B76,'[1]LISTADO ATM'!$A$2:$C$823,3,0)</f>
        <v>DISTRITO NACIONAL</v>
      </c>
      <c r="B76" s="140">
        <v>557</v>
      </c>
      <c r="C76" s="140" t="str">
        <f>VLOOKUP(B76,'[1]LISTADO ATM'!$A$2:$B$823,2,0)</f>
        <v xml:space="preserve">ATM Multicentro La Sirena Ave. Mella </v>
      </c>
      <c r="D76" s="158" t="s">
        <v>2524</v>
      </c>
      <c r="E76" s="159"/>
    </row>
    <row r="77" spans="1:5" ht="18" x14ac:dyDescent="0.25">
      <c r="A77" s="140" t="str">
        <f>VLOOKUP(B77,'[1]LISTADO ATM'!$A$2:$C$823,3,0)</f>
        <v>DISTRITO NACIONAL</v>
      </c>
      <c r="B77" s="140">
        <v>43</v>
      </c>
      <c r="C77" s="140" t="str">
        <f>VLOOKUP(B77,'[1]LISTADO ATM'!$A$2:$B$823,2,0)</f>
        <v xml:space="preserve">ATM Zona Franca San Isidro </v>
      </c>
      <c r="D77" s="158" t="s">
        <v>2516</v>
      </c>
      <c r="E77" s="159"/>
    </row>
    <row r="78" spans="1:5" ht="18" x14ac:dyDescent="0.25">
      <c r="A78" s="140" t="str">
        <f>VLOOKUP(B78,'[1]LISTADO ATM'!$A$2:$C$823,3,0)</f>
        <v>NORTE</v>
      </c>
      <c r="B78" s="140">
        <v>136</v>
      </c>
      <c r="C78" s="140" t="str">
        <f>VLOOKUP(B78,'[1]LISTADO ATM'!$A$2:$B$823,2,0)</f>
        <v>ATM S/M Xtra (Santiago)</v>
      </c>
      <c r="D78" s="158" t="s">
        <v>2516</v>
      </c>
      <c r="E78" s="159"/>
    </row>
    <row r="79" spans="1:5" ht="18" x14ac:dyDescent="0.25">
      <c r="A79" s="140" t="str">
        <f>VLOOKUP(B79,'[1]LISTADO ATM'!$A$2:$C$823,3,0)</f>
        <v>DISTRITO NACIONAL</v>
      </c>
      <c r="B79" s="140">
        <v>655</v>
      </c>
      <c r="C79" s="140" t="str">
        <f>VLOOKUP(B79,'[1]LISTADO ATM'!$A$2:$B$823,2,0)</f>
        <v>ATM Farmacia Sandra</v>
      </c>
      <c r="D79" s="158" t="s">
        <v>2516</v>
      </c>
      <c r="E79" s="159"/>
    </row>
    <row r="80" spans="1:5" ht="18" x14ac:dyDescent="0.25">
      <c r="A80" s="140" t="str">
        <f>VLOOKUP(B80,'[1]LISTADO ATM'!$A$2:$C$823,3,0)</f>
        <v>DISTRITO NACIONAL</v>
      </c>
      <c r="B80" s="140">
        <v>558</v>
      </c>
      <c r="C80" s="140" t="str">
        <f>VLOOKUP(B80,'[1]LISTADO ATM'!$A$2:$B$823,2,0)</f>
        <v xml:space="preserve">ATM Base Naval 27 de Febrero (Sans Soucí) </v>
      </c>
      <c r="D80" s="158" t="s">
        <v>2524</v>
      </c>
      <c r="E80" s="159"/>
    </row>
    <row r="81" spans="1:5" ht="18" x14ac:dyDescent="0.25">
      <c r="A81" s="140" t="str">
        <f>VLOOKUP(B81,'[1]LISTADO ATM'!$A$2:$C$823,3,0)</f>
        <v>SUR</v>
      </c>
      <c r="B81" s="140">
        <v>677</v>
      </c>
      <c r="C81" s="140" t="str">
        <f>VLOOKUP(B81,'[1]LISTADO ATM'!$A$2:$B$823,2,0)</f>
        <v>ATM PBG Villa Jaragua</v>
      </c>
      <c r="D81" s="158" t="s">
        <v>2516</v>
      </c>
      <c r="E81" s="159"/>
    </row>
    <row r="82" spans="1:5" ht="18" x14ac:dyDescent="0.25">
      <c r="A82" s="140" t="str">
        <f>VLOOKUP(B82,'[1]LISTADO ATM'!$A$2:$C$823,3,0)</f>
        <v>DISTRITO NACIONAL</v>
      </c>
      <c r="B82" s="140">
        <v>559</v>
      </c>
      <c r="C82" s="140" t="str">
        <f>VLOOKUP(B82,'[1]LISTADO ATM'!$A$2:$B$823,2,0)</f>
        <v xml:space="preserve">ATM UNP Metro I </v>
      </c>
      <c r="D82" s="158" t="s">
        <v>2516</v>
      </c>
      <c r="E82" s="159"/>
    </row>
    <row r="83" spans="1:5" ht="18" x14ac:dyDescent="0.25">
      <c r="A83" s="140" t="str">
        <f>VLOOKUP(B83,'[1]LISTADO ATM'!$A$2:$C$823,3,0)</f>
        <v>SUR</v>
      </c>
      <c r="B83" s="140">
        <v>984</v>
      </c>
      <c r="C83" s="140" t="str">
        <f>VLOOKUP(B83,'[1]LISTADO ATM'!$A$2:$B$823,2,0)</f>
        <v xml:space="preserve">ATM Oficina Neiba II </v>
      </c>
      <c r="D83" s="158" t="s">
        <v>2516</v>
      </c>
      <c r="E83" s="159"/>
    </row>
    <row r="84" spans="1:5" ht="18" x14ac:dyDescent="0.25">
      <c r="A84" s="140" t="str">
        <f>VLOOKUP(B84,'[1]LISTADO ATM'!$A$2:$C$823,3,0)</f>
        <v>DISTRITO NACIONAL</v>
      </c>
      <c r="B84" s="149">
        <v>911</v>
      </c>
      <c r="C84" s="140" t="str">
        <f>VLOOKUP(B84,'[1]LISTADO ATM'!$A$2:$B$823,2,0)</f>
        <v xml:space="preserve">ATM Oficina Venezuela II </v>
      </c>
      <c r="D84" s="158" t="s">
        <v>2572</v>
      </c>
      <c r="E84" s="159"/>
    </row>
    <row r="85" spans="1:5" ht="18" x14ac:dyDescent="0.25">
      <c r="A85" s="140" t="str">
        <f>VLOOKUP(B85,'[1]LISTADO ATM'!$A$2:$C$823,3,0)</f>
        <v>SUR</v>
      </c>
      <c r="B85" s="140">
        <v>619</v>
      </c>
      <c r="C85" s="140" t="str">
        <f>VLOOKUP(B85,'[1]LISTADO ATM'!$A$2:$B$823,2,0)</f>
        <v xml:space="preserve">ATM Academia P.N. Hatillo (San Cristóbal) </v>
      </c>
      <c r="D85" s="158" t="s">
        <v>2516</v>
      </c>
      <c r="E85" s="159"/>
    </row>
    <row r="86" spans="1:5" ht="18" x14ac:dyDescent="0.25">
      <c r="A86" s="140" t="e">
        <f>VLOOKUP(B86,'[1]LISTADO ATM'!$A$2:$C$823,3,0)</f>
        <v>#N/A</v>
      </c>
      <c r="B86" s="140"/>
      <c r="C86" s="140" t="e">
        <f>VLOOKUP(B86,'[1]LISTADO ATM'!$A$2:$B$823,2,0)</f>
        <v>#N/A</v>
      </c>
      <c r="D86" s="150"/>
      <c r="E86" s="151"/>
    </row>
    <row r="87" spans="1:5" ht="18.75" thickBot="1" x14ac:dyDescent="0.3">
      <c r="A87" s="117" t="s">
        <v>2497</v>
      </c>
      <c r="B87" s="100">
        <f>COUNT(B73:B85)</f>
        <v>13</v>
      </c>
      <c r="C87" s="152"/>
      <c r="D87" s="130"/>
      <c r="E87" s="130"/>
    </row>
  </sheetData>
  <mergeCells count="26">
    <mergeCell ref="D83:E83"/>
    <mergeCell ref="D85:E85"/>
    <mergeCell ref="C11:E11"/>
    <mergeCell ref="A13:E13"/>
    <mergeCell ref="C17:E17"/>
    <mergeCell ref="A19:E19"/>
    <mergeCell ref="A41:E41"/>
    <mergeCell ref="A55:E55"/>
    <mergeCell ref="A68:B68"/>
    <mergeCell ref="A69:B69"/>
    <mergeCell ref="A71:E71"/>
    <mergeCell ref="D84:E84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D72:E72"/>
    <mergeCell ref="A1:E1"/>
    <mergeCell ref="A2:E2"/>
    <mergeCell ref="A7:E7"/>
  </mergeCells>
  <phoneticPr fontId="46" type="noConversion"/>
  <conditionalFormatting sqref="E73">
    <cfRule type="duplicateValues" dxfId="78" priority="69"/>
  </conditionalFormatting>
  <conditionalFormatting sqref="E73">
    <cfRule type="duplicateValues" dxfId="77" priority="68"/>
  </conditionalFormatting>
  <conditionalFormatting sqref="E73">
    <cfRule type="duplicateValues" dxfId="76" priority="67"/>
  </conditionalFormatting>
  <conditionalFormatting sqref="E87 E1:E7 E39:E41 E66:E72 E11:E13 E53:E56 E17:E19">
    <cfRule type="duplicateValues" dxfId="75" priority="66"/>
  </conditionalFormatting>
  <conditionalFormatting sqref="E87 E39:E41 E1:E7 E66:E72 E11:E13 E53:E56 E17:E19">
    <cfRule type="duplicateValues" dxfId="74" priority="65"/>
  </conditionalFormatting>
  <conditionalFormatting sqref="E87 E39:E41 E1:E7 E66:E72 E11:E13 E17:E19 E53:E56">
    <cfRule type="duplicateValues" dxfId="73" priority="64"/>
  </conditionalFormatting>
  <conditionalFormatting sqref="E87 E39:E41 E1:E7 E66:E73 E11:E13 E17:E19 E53:E56">
    <cfRule type="duplicateValues" dxfId="72" priority="63"/>
  </conditionalFormatting>
  <conditionalFormatting sqref="E74">
    <cfRule type="duplicateValues" dxfId="71" priority="62"/>
  </conditionalFormatting>
  <conditionalFormatting sqref="E74">
    <cfRule type="duplicateValues" dxfId="70" priority="61"/>
  </conditionalFormatting>
  <conditionalFormatting sqref="E74">
    <cfRule type="duplicateValues" dxfId="69" priority="60"/>
  </conditionalFormatting>
  <conditionalFormatting sqref="E74">
    <cfRule type="duplicateValues" dxfId="68" priority="59"/>
  </conditionalFormatting>
  <conditionalFormatting sqref="E74">
    <cfRule type="duplicateValues" dxfId="67" priority="58"/>
  </conditionalFormatting>
  <conditionalFormatting sqref="E75">
    <cfRule type="duplicateValues" dxfId="66" priority="57"/>
  </conditionalFormatting>
  <conditionalFormatting sqref="E75">
    <cfRule type="duplicateValues" dxfId="65" priority="56"/>
  </conditionalFormatting>
  <conditionalFormatting sqref="E75">
    <cfRule type="duplicateValues" dxfId="64" priority="55"/>
  </conditionalFormatting>
  <conditionalFormatting sqref="E75">
    <cfRule type="duplicateValues" dxfId="63" priority="54"/>
  </conditionalFormatting>
  <conditionalFormatting sqref="E75">
    <cfRule type="duplicateValues" dxfId="62" priority="53"/>
  </conditionalFormatting>
  <conditionalFormatting sqref="E75">
    <cfRule type="duplicateValues" dxfId="61" priority="52"/>
  </conditionalFormatting>
  <conditionalFormatting sqref="E76">
    <cfRule type="duplicateValues" dxfId="60" priority="51"/>
  </conditionalFormatting>
  <conditionalFormatting sqref="E76">
    <cfRule type="duplicateValues" dxfId="59" priority="50"/>
  </conditionalFormatting>
  <conditionalFormatting sqref="E76">
    <cfRule type="duplicateValues" dxfId="58" priority="49"/>
  </conditionalFormatting>
  <conditionalFormatting sqref="E76">
    <cfRule type="duplicateValues" dxfId="57" priority="48"/>
  </conditionalFormatting>
  <conditionalFormatting sqref="E76">
    <cfRule type="duplicateValues" dxfId="56" priority="47"/>
  </conditionalFormatting>
  <conditionalFormatting sqref="E76">
    <cfRule type="duplicateValues" dxfId="55" priority="46"/>
  </conditionalFormatting>
  <conditionalFormatting sqref="E80">
    <cfRule type="duplicateValues" dxfId="54" priority="45"/>
  </conditionalFormatting>
  <conditionalFormatting sqref="E80">
    <cfRule type="duplicateValues" dxfId="53" priority="44"/>
  </conditionalFormatting>
  <conditionalFormatting sqref="E80">
    <cfRule type="duplicateValues" dxfId="52" priority="43"/>
  </conditionalFormatting>
  <conditionalFormatting sqref="E80">
    <cfRule type="duplicateValues" dxfId="51" priority="42"/>
  </conditionalFormatting>
  <conditionalFormatting sqref="E80">
    <cfRule type="duplicateValues" dxfId="50" priority="41"/>
  </conditionalFormatting>
  <conditionalFormatting sqref="E80">
    <cfRule type="duplicateValues" dxfId="49" priority="40"/>
  </conditionalFormatting>
  <conditionalFormatting sqref="E82">
    <cfRule type="duplicateValues" dxfId="48" priority="39"/>
  </conditionalFormatting>
  <conditionalFormatting sqref="E82">
    <cfRule type="duplicateValues" dxfId="47" priority="38"/>
  </conditionalFormatting>
  <conditionalFormatting sqref="E82">
    <cfRule type="duplicateValues" dxfId="46" priority="37"/>
  </conditionalFormatting>
  <conditionalFormatting sqref="E82">
    <cfRule type="duplicateValues" dxfId="45" priority="36"/>
  </conditionalFormatting>
  <conditionalFormatting sqref="E82">
    <cfRule type="duplicateValues" dxfId="44" priority="35"/>
  </conditionalFormatting>
  <conditionalFormatting sqref="E82">
    <cfRule type="duplicateValues" dxfId="43" priority="34"/>
  </conditionalFormatting>
  <conditionalFormatting sqref="E81">
    <cfRule type="duplicateValues" dxfId="42" priority="33"/>
  </conditionalFormatting>
  <conditionalFormatting sqref="E81">
    <cfRule type="duplicateValues" dxfId="41" priority="32"/>
  </conditionalFormatting>
  <conditionalFormatting sqref="E81">
    <cfRule type="duplicateValues" dxfId="40" priority="31"/>
  </conditionalFormatting>
  <conditionalFormatting sqref="E81">
    <cfRule type="duplicateValues" dxfId="39" priority="30"/>
  </conditionalFormatting>
  <conditionalFormatting sqref="E81">
    <cfRule type="duplicateValues" dxfId="38" priority="29"/>
  </conditionalFormatting>
  <conditionalFormatting sqref="E81">
    <cfRule type="duplicateValues" dxfId="37" priority="28"/>
  </conditionalFormatting>
  <conditionalFormatting sqref="E57">
    <cfRule type="duplicateValues" dxfId="36" priority="70"/>
  </conditionalFormatting>
  <conditionalFormatting sqref="E49">
    <cfRule type="duplicateValues" dxfId="35" priority="26"/>
  </conditionalFormatting>
  <conditionalFormatting sqref="E49">
    <cfRule type="duplicateValues" dxfId="34" priority="27"/>
  </conditionalFormatting>
  <conditionalFormatting sqref="E21:E30">
    <cfRule type="duplicateValues" dxfId="33" priority="71"/>
  </conditionalFormatting>
  <conditionalFormatting sqref="E58:E63 E15:E16">
    <cfRule type="duplicateValues" dxfId="32" priority="72"/>
  </conditionalFormatting>
  <conditionalFormatting sqref="E83">
    <cfRule type="duplicateValues" dxfId="31" priority="25"/>
  </conditionalFormatting>
  <conditionalFormatting sqref="E83">
    <cfRule type="duplicateValues" dxfId="30" priority="24"/>
  </conditionalFormatting>
  <conditionalFormatting sqref="E83">
    <cfRule type="duplicateValues" dxfId="29" priority="23"/>
  </conditionalFormatting>
  <conditionalFormatting sqref="E83">
    <cfRule type="duplicateValues" dxfId="28" priority="22"/>
  </conditionalFormatting>
  <conditionalFormatting sqref="E83">
    <cfRule type="duplicateValues" dxfId="27" priority="21"/>
  </conditionalFormatting>
  <conditionalFormatting sqref="E83">
    <cfRule type="duplicateValues" dxfId="26" priority="20"/>
  </conditionalFormatting>
  <conditionalFormatting sqref="E50">
    <cfRule type="duplicateValues" dxfId="25" priority="18"/>
  </conditionalFormatting>
  <conditionalFormatting sqref="E50">
    <cfRule type="duplicateValues" dxfId="24" priority="19"/>
  </conditionalFormatting>
  <conditionalFormatting sqref="E84">
    <cfRule type="duplicateValues" dxfId="23" priority="17"/>
  </conditionalFormatting>
  <conditionalFormatting sqref="E84">
    <cfRule type="duplicateValues" dxfId="22" priority="16"/>
  </conditionalFormatting>
  <conditionalFormatting sqref="E84">
    <cfRule type="duplicateValues" dxfId="21" priority="15"/>
  </conditionalFormatting>
  <conditionalFormatting sqref="E84">
    <cfRule type="duplicateValues" dxfId="20" priority="14"/>
  </conditionalFormatting>
  <conditionalFormatting sqref="E84">
    <cfRule type="duplicateValues" dxfId="19" priority="13"/>
  </conditionalFormatting>
  <conditionalFormatting sqref="E31:E32">
    <cfRule type="duplicateValues" dxfId="18" priority="73"/>
  </conditionalFormatting>
  <conditionalFormatting sqref="E34">
    <cfRule type="duplicateValues" dxfId="17" priority="12"/>
  </conditionalFormatting>
  <conditionalFormatting sqref="E87 E39:E41 E1:E7 E66:E73 E43:E48 E10:E13 E17:E19 E53:E56">
    <cfRule type="duplicateValues" dxfId="16" priority="74"/>
  </conditionalFormatting>
  <conditionalFormatting sqref="E87 E39:E48 E53:E63 E66:E74 E1:E8 E10:E30">
    <cfRule type="duplicateValues" dxfId="15" priority="75"/>
  </conditionalFormatting>
  <conditionalFormatting sqref="E77:E79">
    <cfRule type="duplicateValues" dxfId="14" priority="76"/>
  </conditionalFormatting>
  <conditionalFormatting sqref="E85">
    <cfRule type="duplicateValues" dxfId="13" priority="11"/>
  </conditionalFormatting>
  <conditionalFormatting sqref="E85">
    <cfRule type="duplicateValues" dxfId="12" priority="10"/>
  </conditionalFormatting>
  <conditionalFormatting sqref="E85">
    <cfRule type="duplicateValues" dxfId="11" priority="9"/>
  </conditionalFormatting>
  <conditionalFormatting sqref="E85">
    <cfRule type="duplicateValues" dxfId="10" priority="8"/>
  </conditionalFormatting>
  <conditionalFormatting sqref="E85">
    <cfRule type="duplicateValues" dxfId="9" priority="7"/>
  </conditionalFormatting>
  <conditionalFormatting sqref="E85">
    <cfRule type="duplicateValues" dxfId="8" priority="6"/>
  </conditionalFormatting>
  <conditionalFormatting sqref="B1:B36 B38:B87">
    <cfRule type="duplicateValues" dxfId="7" priority="5"/>
  </conditionalFormatting>
  <conditionalFormatting sqref="E9">
    <cfRule type="duplicateValues" dxfId="6" priority="3"/>
  </conditionalFormatting>
  <conditionalFormatting sqref="E9">
    <cfRule type="duplicateValues" dxfId="5" priority="4"/>
  </conditionalFormatting>
  <conditionalFormatting sqref="E37">
    <cfRule type="duplicateValues" dxfId="4" priority="2"/>
  </conditionalFormatting>
  <conditionalFormatting sqref="B37">
    <cfRule type="duplicateValues" dxfId="3" priority="1"/>
  </conditionalFormatting>
  <conditionalFormatting sqref="E35:E36 E33 E38">
    <cfRule type="duplicateValues" dxfId="2" priority="77"/>
  </conditionalFormatting>
  <conditionalFormatting sqref="E64:E65">
    <cfRule type="duplicateValues" dxfId="1" priority="78"/>
  </conditionalFormatting>
  <conditionalFormatting sqref="E84 E86">
    <cfRule type="duplicateValues" dxfId="0" priority="7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2433</v>
      </c>
      <c r="B1" s="188"/>
      <c r="C1" s="188"/>
      <c r="D1" s="18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7" t="s">
        <v>2443</v>
      </c>
      <c r="B25" s="188"/>
      <c r="C25" s="188"/>
      <c r="D25" s="18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232" priority="119253"/>
  </conditionalFormatting>
  <conditionalFormatting sqref="A9:A11">
    <cfRule type="duplicateValues" dxfId="231" priority="119257"/>
    <cfRule type="duplicateValues" dxfId="230" priority="119258"/>
  </conditionalFormatting>
  <conditionalFormatting sqref="A9:A11">
    <cfRule type="duplicateValues" dxfId="229" priority="119261"/>
    <cfRule type="duplicateValues" dxfId="228" priority="119262"/>
  </conditionalFormatting>
  <conditionalFormatting sqref="A5">
    <cfRule type="duplicateValues" dxfId="227" priority="289"/>
  </conditionalFormatting>
  <conditionalFormatting sqref="A5">
    <cfRule type="duplicateValues" dxfId="226" priority="287"/>
    <cfRule type="duplicateValues" dxfId="225" priority="288"/>
  </conditionalFormatting>
  <conditionalFormatting sqref="A5">
    <cfRule type="duplicateValues" dxfId="224" priority="285"/>
    <cfRule type="duplicateValues" dxfId="223" priority="286"/>
  </conditionalFormatting>
  <conditionalFormatting sqref="A5">
    <cfRule type="duplicateValues" dxfId="222" priority="266"/>
  </conditionalFormatting>
  <conditionalFormatting sqref="A5">
    <cfRule type="duplicateValues" dxfId="221" priority="264"/>
    <cfRule type="duplicateValues" dxfId="220" priority="265"/>
  </conditionalFormatting>
  <conditionalFormatting sqref="A5">
    <cfRule type="duplicateValues" dxfId="219" priority="262"/>
    <cfRule type="duplicateValues" dxfId="218" priority="263"/>
  </conditionalFormatting>
  <conditionalFormatting sqref="B5:B6">
    <cfRule type="duplicateValues" dxfId="217" priority="259"/>
    <cfRule type="duplicateValues" dxfId="216" priority="260"/>
  </conditionalFormatting>
  <conditionalFormatting sqref="B5:B6">
    <cfRule type="duplicateValues" dxfId="215" priority="258"/>
  </conditionalFormatting>
  <conditionalFormatting sqref="B5:B6">
    <cfRule type="duplicateValues" dxfId="214" priority="257"/>
  </conditionalFormatting>
  <conditionalFormatting sqref="B5:B6">
    <cfRule type="duplicateValues" dxfId="213" priority="255"/>
    <cfRule type="duplicateValues" dxfId="212" priority="256"/>
  </conditionalFormatting>
  <conditionalFormatting sqref="B27:B30">
    <cfRule type="duplicateValues" dxfId="211" priority="101"/>
  </conditionalFormatting>
  <conditionalFormatting sqref="B27:B30">
    <cfRule type="duplicateValues" dxfId="210" priority="99"/>
    <cfRule type="duplicateValues" dxfId="209" priority="100"/>
  </conditionalFormatting>
  <conditionalFormatting sqref="B27:B30">
    <cfRule type="duplicateValues" dxfId="208" priority="97"/>
    <cfRule type="duplicateValues" dxfId="207" priority="98"/>
  </conditionalFormatting>
  <conditionalFormatting sqref="B27:B30">
    <cfRule type="duplicateValues" dxfId="206" priority="96"/>
  </conditionalFormatting>
  <conditionalFormatting sqref="B27:B30">
    <cfRule type="duplicateValues" dxfId="205" priority="95"/>
  </conditionalFormatting>
  <conditionalFormatting sqref="B27:B30">
    <cfRule type="duplicateValues" dxfId="204" priority="94"/>
  </conditionalFormatting>
  <conditionalFormatting sqref="B27:B30">
    <cfRule type="duplicateValues" dxfId="203" priority="93"/>
  </conditionalFormatting>
  <conditionalFormatting sqref="B27:B30">
    <cfRule type="duplicateValues" dxfId="202" priority="91"/>
    <cfRule type="duplicateValues" dxfId="201" priority="92"/>
  </conditionalFormatting>
  <conditionalFormatting sqref="B27:B30">
    <cfRule type="duplicateValues" dxfId="200" priority="90"/>
  </conditionalFormatting>
  <conditionalFormatting sqref="B27:B30">
    <cfRule type="duplicateValues" dxfId="199" priority="88"/>
    <cfRule type="duplicateValues" dxfId="198" priority="89"/>
  </conditionalFormatting>
  <conditionalFormatting sqref="A27:A30">
    <cfRule type="duplicateValues" dxfId="197" priority="87"/>
  </conditionalFormatting>
  <conditionalFormatting sqref="A27:A30">
    <cfRule type="duplicateValues" dxfId="196" priority="86"/>
  </conditionalFormatting>
  <conditionalFormatting sqref="A27:A30">
    <cfRule type="duplicateValues" dxfId="195" priority="84"/>
    <cfRule type="duplicateValues" dxfId="194" priority="85"/>
  </conditionalFormatting>
  <conditionalFormatting sqref="A27:A30">
    <cfRule type="duplicateValues" dxfId="193" priority="83"/>
  </conditionalFormatting>
  <conditionalFormatting sqref="A27:A30">
    <cfRule type="duplicateValues" dxfId="192" priority="82"/>
  </conditionalFormatting>
  <conditionalFormatting sqref="A27:A30">
    <cfRule type="duplicateValues" dxfId="191" priority="81"/>
  </conditionalFormatting>
  <conditionalFormatting sqref="A27:A30">
    <cfRule type="duplicateValues" dxfId="190" priority="79"/>
    <cfRule type="duplicateValues" dxfId="189" priority="80"/>
  </conditionalFormatting>
  <conditionalFormatting sqref="B3">
    <cfRule type="duplicateValues" dxfId="188" priority="78"/>
  </conditionalFormatting>
  <conditionalFormatting sqref="B3">
    <cfRule type="duplicateValues" dxfId="187" priority="76"/>
    <cfRule type="duplicateValues" dxfId="186" priority="77"/>
  </conditionalFormatting>
  <conditionalFormatting sqref="B3">
    <cfRule type="duplicateValues" dxfId="185" priority="74"/>
    <cfRule type="duplicateValues" dxfId="184" priority="75"/>
  </conditionalFormatting>
  <conditionalFormatting sqref="B3">
    <cfRule type="duplicateValues" dxfId="183" priority="73"/>
  </conditionalFormatting>
  <conditionalFormatting sqref="B3">
    <cfRule type="duplicateValues" dxfId="182" priority="72"/>
  </conditionalFormatting>
  <conditionalFormatting sqref="B3">
    <cfRule type="duplicateValues" dxfId="181" priority="71"/>
  </conditionalFormatting>
  <conditionalFormatting sqref="B3">
    <cfRule type="duplicateValues" dxfId="180" priority="70"/>
  </conditionalFormatting>
  <conditionalFormatting sqref="B3">
    <cfRule type="duplicateValues" dxfId="179" priority="68"/>
    <cfRule type="duplicateValues" dxfId="178" priority="69"/>
  </conditionalFormatting>
  <conditionalFormatting sqref="B3">
    <cfRule type="duplicateValues" dxfId="177" priority="67"/>
  </conditionalFormatting>
  <conditionalFormatting sqref="B3">
    <cfRule type="duplicateValues" dxfId="176" priority="65"/>
    <cfRule type="duplicateValues" dxfId="175" priority="66"/>
  </conditionalFormatting>
  <conditionalFormatting sqref="A3">
    <cfRule type="duplicateValues" dxfId="174" priority="64"/>
  </conditionalFormatting>
  <conditionalFormatting sqref="A3">
    <cfRule type="duplicateValues" dxfId="173" priority="63"/>
  </conditionalFormatting>
  <conditionalFormatting sqref="A3">
    <cfRule type="duplicateValues" dxfId="172" priority="61"/>
    <cfRule type="duplicateValues" dxfId="171" priority="62"/>
  </conditionalFormatting>
  <conditionalFormatting sqref="A3">
    <cfRule type="duplicateValues" dxfId="170" priority="60"/>
  </conditionalFormatting>
  <conditionalFormatting sqref="A3">
    <cfRule type="duplicateValues" dxfId="169" priority="59"/>
  </conditionalFormatting>
  <conditionalFormatting sqref="A3">
    <cfRule type="duplicateValues" dxfId="168" priority="58"/>
  </conditionalFormatting>
  <conditionalFormatting sqref="A3">
    <cfRule type="duplicateValues" dxfId="167" priority="56"/>
    <cfRule type="duplicateValues" dxfId="166" priority="57"/>
  </conditionalFormatting>
  <conditionalFormatting sqref="B4">
    <cfRule type="duplicateValues" dxfId="165" priority="55"/>
  </conditionalFormatting>
  <conditionalFormatting sqref="B4">
    <cfRule type="duplicateValues" dxfId="164" priority="53"/>
    <cfRule type="duplicateValues" dxfId="163" priority="54"/>
  </conditionalFormatting>
  <conditionalFormatting sqref="B4">
    <cfRule type="duplicateValues" dxfId="162" priority="51"/>
    <cfRule type="duplicateValues" dxfId="161" priority="52"/>
  </conditionalFormatting>
  <conditionalFormatting sqref="B4">
    <cfRule type="duplicateValues" dxfId="160" priority="50"/>
  </conditionalFormatting>
  <conditionalFormatting sqref="B4">
    <cfRule type="duplicateValues" dxfId="159" priority="49"/>
  </conditionalFormatting>
  <conditionalFormatting sqref="B4">
    <cfRule type="duplicateValues" dxfId="158" priority="48"/>
  </conditionalFormatting>
  <conditionalFormatting sqref="B4">
    <cfRule type="duplicateValues" dxfId="157" priority="47"/>
  </conditionalFormatting>
  <conditionalFormatting sqref="B4">
    <cfRule type="duplicateValues" dxfId="156" priority="45"/>
    <cfRule type="duplicateValues" dxfId="155" priority="46"/>
  </conditionalFormatting>
  <conditionalFormatting sqref="B4">
    <cfRule type="duplicateValues" dxfId="154" priority="44"/>
  </conditionalFormatting>
  <conditionalFormatting sqref="B4">
    <cfRule type="duplicateValues" dxfId="153" priority="42"/>
    <cfRule type="duplicateValues" dxfId="152" priority="43"/>
  </conditionalFormatting>
  <conditionalFormatting sqref="A4">
    <cfRule type="duplicateValues" dxfId="151" priority="32"/>
  </conditionalFormatting>
  <conditionalFormatting sqref="A4">
    <cfRule type="duplicateValues" dxfId="150" priority="31"/>
  </conditionalFormatting>
  <conditionalFormatting sqref="A4">
    <cfRule type="duplicateValues" dxfId="149" priority="29"/>
    <cfRule type="duplicateValues" dxfId="148" priority="30"/>
  </conditionalFormatting>
  <conditionalFormatting sqref="A4">
    <cfRule type="duplicateValues" dxfId="147" priority="28"/>
  </conditionalFormatting>
  <conditionalFormatting sqref="A4">
    <cfRule type="duplicateValues" dxfId="146" priority="27"/>
  </conditionalFormatting>
  <conditionalFormatting sqref="A4">
    <cfRule type="duplicateValues" dxfId="145" priority="26"/>
  </conditionalFormatting>
  <conditionalFormatting sqref="A4">
    <cfRule type="duplicateValues" dxfId="144" priority="24"/>
    <cfRule type="duplicateValues" dxfId="143" priority="25"/>
  </conditionalFormatting>
  <conditionalFormatting sqref="B31:B43">
    <cfRule type="duplicateValues" dxfId="142" priority="23"/>
  </conditionalFormatting>
  <conditionalFormatting sqref="B31:B43">
    <cfRule type="duplicateValues" dxfId="141" priority="21"/>
    <cfRule type="duplicateValues" dxfId="140" priority="22"/>
  </conditionalFormatting>
  <conditionalFormatting sqref="B31:B43">
    <cfRule type="duplicateValues" dxfId="139" priority="19"/>
    <cfRule type="duplicateValues" dxfId="138" priority="20"/>
  </conditionalFormatting>
  <conditionalFormatting sqref="B31:B43">
    <cfRule type="duplicateValues" dxfId="137" priority="18"/>
  </conditionalFormatting>
  <conditionalFormatting sqref="B31:B43">
    <cfRule type="duplicateValues" dxfId="136" priority="17"/>
  </conditionalFormatting>
  <conditionalFormatting sqref="B31:B43">
    <cfRule type="duplicateValues" dxfId="135" priority="16"/>
  </conditionalFormatting>
  <conditionalFormatting sqref="B31:B43">
    <cfRule type="duplicateValues" dxfId="134" priority="15"/>
  </conditionalFormatting>
  <conditionalFormatting sqref="B31:B43">
    <cfRule type="duplicateValues" dxfId="133" priority="13"/>
    <cfRule type="duplicateValues" dxfId="132" priority="14"/>
  </conditionalFormatting>
  <conditionalFormatting sqref="B31:B43">
    <cfRule type="duplicateValues" dxfId="131" priority="12"/>
  </conditionalFormatting>
  <conditionalFormatting sqref="B31:B43">
    <cfRule type="duplicateValues" dxfId="130" priority="10"/>
    <cfRule type="duplicateValues" dxfId="129" priority="11"/>
  </conditionalFormatting>
  <conditionalFormatting sqref="A31:A39 A42:A43">
    <cfRule type="duplicateValues" dxfId="128" priority="9"/>
  </conditionalFormatting>
  <conditionalFormatting sqref="A31:A39 A42:A43">
    <cfRule type="duplicateValues" dxfId="127" priority="8"/>
  </conditionalFormatting>
  <conditionalFormatting sqref="A31:A39 A42:A43">
    <cfRule type="duplicateValues" dxfId="126" priority="6"/>
    <cfRule type="duplicateValues" dxfId="125" priority="7"/>
  </conditionalFormatting>
  <conditionalFormatting sqref="A31:A39 A42:A43">
    <cfRule type="duplicateValues" dxfId="124" priority="5"/>
  </conditionalFormatting>
  <conditionalFormatting sqref="A31:A39 A42:A43">
    <cfRule type="duplicateValues" dxfId="123" priority="4"/>
  </conditionalFormatting>
  <conditionalFormatting sqref="A31:A39 A42:A43">
    <cfRule type="duplicateValues" dxfId="122" priority="3"/>
  </conditionalFormatting>
  <conditionalFormatting sqref="A31:A39 A42:A43">
    <cfRule type="duplicateValues" dxfId="121" priority="1"/>
    <cfRule type="duplicateValues" dxfId="12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196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177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176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176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175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174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135.5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134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134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140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93.15079861111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32.6746064814797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19" priority="69"/>
  </conditionalFormatting>
  <conditionalFormatting sqref="E9:E1048576 E1:E2">
    <cfRule type="duplicateValues" dxfId="118" priority="99250"/>
  </conditionalFormatting>
  <conditionalFormatting sqref="E4">
    <cfRule type="duplicateValues" dxfId="117" priority="62"/>
  </conditionalFormatting>
  <conditionalFormatting sqref="E5:E8">
    <cfRule type="duplicateValues" dxfId="116" priority="60"/>
  </conditionalFormatting>
  <conditionalFormatting sqref="B12">
    <cfRule type="duplicateValues" dxfId="115" priority="34"/>
    <cfRule type="duplicateValues" dxfId="114" priority="35"/>
    <cfRule type="duplicateValues" dxfId="113" priority="36"/>
  </conditionalFormatting>
  <conditionalFormatting sqref="B12">
    <cfRule type="duplicateValues" dxfId="112" priority="33"/>
  </conditionalFormatting>
  <conditionalFormatting sqref="B12">
    <cfRule type="duplicateValues" dxfId="111" priority="31"/>
    <cfRule type="duplicateValues" dxfId="110" priority="32"/>
  </conditionalFormatting>
  <conditionalFormatting sqref="B12">
    <cfRule type="duplicateValues" dxfId="109" priority="28"/>
    <cfRule type="duplicateValues" dxfId="108" priority="29"/>
    <cfRule type="duplicateValues" dxfId="107" priority="30"/>
  </conditionalFormatting>
  <conditionalFormatting sqref="B12">
    <cfRule type="duplicateValues" dxfId="106" priority="27"/>
  </conditionalFormatting>
  <conditionalFormatting sqref="B12">
    <cfRule type="duplicateValues" dxfId="105" priority="25"/>
    <cfRule type="duplicateValues" dxfId="104" priority="26"/>
  </conditionalFormatting>
  <conditionalFormatting sqref="B12">
    <cfRule type="duplicateValues" dxfId="103" priority="24"/>
  </conditionalFormatting>
  <conditionalFormatting sqref="B12">
    <cfRule type="duplicateValues" dxfId="102" priority="21"/>
    <cfRule type="duplicateValues" dxfId="101" priority="22"/>
    <cfRule type="duplicateValues" dxfId="100" priority="23"/>
  </conditionalFormatting>
  <conditionalFormatting sqref="B12">
    <cfRule type="duplicateValues" dxfId="99" priority="20"/>
  </conditionalFormatting>
  <conditionalFormatting sqref="B12">
    <cfRule type="duplicateValues" dxfId="98" priority="19"/>
  </conditionalFormatting>
  <conditionalFormatting sqref="B14">
    <cfRule type="duplicateValues" dxfId="97" priority="18"/>
  </conditionalFormatting>
  <conditionalFormatting sqref="B14">
    <cfRule type="duplicateValues" dxfId="96" priority="15"/>
    <cfRule type="duplicateValues" dxfId="95" priority="16"/>
    <cfRule type="duplicateValues" dxfId="94" priority="17"/>
  </conditionalFormatting>
  <conditionalFormatting sqref="B14">
    <cfRule type="duplicateValues" dxfId="93" priority="13"/>
    <cfRule type="duplicateValues" dxfId="92" priority="14"/>
  </conditionalFormatting>
  <conditionalFormatting sqref="B14">
    <cfRule type="duplicateValues" dxfId="91" priority="10"/>
    <cfRule type="duplicateValues" dxfId="90" priority="11"/>
    <cfRule type="duplicateValues" dxfId="89" priority="12"/>
  </conditionalFormatting>
  <conditionalFormatting sqref="B14">
    <cfRule type="duplicateValues" dxfId="88" priority="9"/>
  </conditionalFormatting>
  <conditionalFormatting sqref="B14">
    <cfRule type="duplicateValues" dxfId="87" priority="8"/>
  </conditionalFormatting>
  <conditionalFormatting sqref="B14">
    <cfRule type="duplicateValues" dxfId="86" priority="7"/>
  </conditionalFormatting>
  <conditionalFormatting sqref="B14">
    <cfRule type="duplicateValues" dxfId="85" priority="4"/>
    <cfRule type="duplicateValues" dxfId="84" priority="5"/>
    <cfRule type="duplicateValues" dxfId="83" priority="6"/>
  </conditionalFormatting>
  <conditionalFormatting sqref="B14">
    <cfRule type="duplicateValues" dxfId="82" priority="2"/>
    <cfRule type="duplicateValues" dxfId="81" priority="3"/>
  </conditionalFormatting>
  <conditionalFormatting sqref="C14">
    <cfRule type="duplicateValues" dxfId="8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7">
        <v>495</v>
      </c>
      <c r="B337" s="138" t="s">
        <v>2528</v>
      </c>
      <c r="C337" s="138" t="s">
        <v>2469</v>
      </c>
      <c r="D337" s="138" t="s">
        <v>72</v>
      </c>
      <c r="E337" s="138" t="s">
        <v>1276</v>
      </c>
      <c r="F337" s="138" t="s">
        <v>2039</v>
      </c>
      <c r="G337" s="138" t="s">
        <v>2041</v>
      </c>
      <c r="H337" s="138" t="s">
        <v>2041</v>
      </c>
      <c r="I337" s="138" t="s">
        <v>2039</v>
      </c>
      <c r="J337" s="138" t="s">
        <v>2041</v>
      </c>
      <c r="K337" s="138" t="s">
        <v>2041</v>
      </c>
      <c r="L337" s="138" t="s">
        <v>2041</v>
      </c>
      <c r="M337" s="138" t="s">
        <v>2041</v>
      </c>
      <c r="N337" s="138" t="s">
        <v>2041</v>
      </c>
      <c r="O337" s="13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7">
        <v>614</v>
      </c>
      <c r="B443" s="138" t="s">
        <v>2529</v>
      </c>
      <c r="C443" s="138" t="s">
        <v>2487</v>
      </c>
      <c r="D443" s="138" t="s">
        <v>72</v>
      </c>
      <c r="E443" s="138" t="s">
        <v>105</v>
      </c>
      <c r="F443" s="138" t="s">
        <v>2039</v>
      </c>
      <c r="G443" s="138" t="s">
        <v>2041</v>
      </c>
      <c r="H443" s="138" t="s">
        <v>2039</v>
      </c>
      <c r="I443" s="138" t="s">
        <v>2039</v>
      </c>
      <c r="J443" s="138" t="s">
        <v>2530</v>
      </c>
      <c r="K443" s="138" t="s">
        <v>2041</v>
      </c>
      <c r="L443" s="138" t="s">
        <v>2041</v>
      </c>
      <c r="M443" s="138" t="s">
        <v>2039</v>
      </c>
      <c r="N443" s="138" t="s">
        <v>2039</v>
      </c>
      <c r="O443" s="13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2021-03-17T11:57:16Z</cp:lastPrinted>
  <dcterms:created xsi:type="dcterms:W3CDTF">2014-10-01T23:18:29Z</dcterms:created>
  <dcterms:modified xsi:type="dcterms:W3CDTF">2021-04-03T15:10:39Z</dcterms:modified>
</cp:coreProperties>
</file>