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4\"/>
    </mc:Choice>
  </mc:AlternateContent>
  <bookViews>
    <workbookView xWindow="0" yWindow="0" windowWidth="15630" windowHeight="47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05" i="1" l="1"/>
  <c r="A106" i="1"/>
  <c r="A107" i="1"/>
  <c r="A108" i="1"/>
  <c r="A109" i="1"/>
  <c r="A110" i="1"/>
  <c r="A111" i="1"/>
  <c r="A112" i="1"/>
  <c r="A113" i="1"/>
  <c r="A114" i="1"/>
  <c r="A115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A101" i="1"/>
  <c r="A102" i="1"/>
  <c r="A103" i="1"/>
  <c r="A104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A96" i="1"/>
  <c r="A97" i="1"/>
  <c r="A98" i="1"/>
  <c r="A99" i="1"/>
  <c r="A100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G5" i="1"/>
  <c r="B83" i="16" l="1"/>
  <c r="C82" i="16"/>
  <c r="A82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5" i="16"/>
  <c r="A67" i="16" s="1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K93" i="1" l="1"/>
  <c r="J93" i="1"/>
  <c r="I93" i="1"/>
  <c r="H93" i="1"/>
  <c r="G93" i="1"/>
  <c r="F93" i="1"/>
  <c r="A93" i="1"/>
  <c r="K94" i="1"/>
  <c r="J94" i="1"/>
  <c r="I94" i="1"/>
  <c r="H94" i="1"/>
  <c r="G94" i="1"/>
  <c r="F94" i="1"/>
  <c r="A94" i="1"/>
  <c r="K95" i="1"/>
  <c r="J95" i="1"/>
  <c r="I95" i="1"/>
  <c r="H95" i="1"/>
  <c r="G95" i="1"/>
  <c r="F95" i="1"/>
  <c r="A95" i="1"/>
  <c r="A92" i="1" l="1"/>
  <c r="F92" i="1"/>
  <c r="G92" i="1"/>
  <c r="H92" i="1"/>
  <c r="I92" i="1"/>
  <c r="J92" i="1"/>
  <c r="K92" i="1"/>
  <c r="A91" i="1"/>
  <c r="A90" i="1"/>
  <c r="A89" i="1"/>
  <c r="A88" i="1"/>
  <c r="A87" i="1"/>
  <c r="A86" i="1"/>
  <c r="A85" i="1"/>
  <c r="A84" i="1"/>
  <c r="A83" i="1"/>
  <c r="A8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34" i="1"/>
  <c r="A81" i="1"/>
  <c r="F34" i="1"/>
  <c r="G34" i="1"/>
  <c r="H34" i="1"/>
  <c r="I34" i="1"/>
  <c r="J34" i="1"/>
  <c r="K34" i="1"/>
  <c r="F81" i="1"/>
  <c r="G81" i="1"/>
  <c r="H81" i="1"/>
  <c r="I81" i="1"/>
  <c r="J81" i="1"/>
  <c r="K81" i="1"/>
  <c r="A73" i="1" l="1"/>
  <c r="A74" i="1"/>
  <c r="A75" i="1"/>
  <c r="A76" i="1"/>
  <c r="A77" i="1"/>
  <c r="A78" i="1"/>
  <c r="A79" i="1"/>
  <c r="A80" i="1"/>
  <c r="F80" i="1"/>
  <c r="G80" i="1"/>
  <c r="H80" i="1"/>
  <c r="I80" i="1"/>
  <c r="J80" i="1"/>
  <c r="K80" i="1"/>
  <c r="A21" i="1" l="1"/>
  <c r="F21" i="1"/>
  <c r="G21" i="1"/>
  <c r="H21" i="1"/>
  <c r="I21" i="1"/>
  <c r="J21" i="1"/>
  <c r="K21" i="1"/>
  <c r="A7" i="1"/>
  <c r="F7" i="1"/>
  <c r="G7" i="1"/>
  <c r="H7" i="1"/>
  <c r="I7" i="1"/>
  <c r="J7" i="1"/>
  <c r="K7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 l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72" i="1"/>
  <c r="A71" i="1"/>
  <c r="A70" i="1"/>
  <c r="A69" i="1"/>
  <c r="A68" i="1"/>
  <c r="A67" i="1"/>
  <c r="A66" i="1"/>
  <c r="A65" i="1"/>
  <c r="A64" i="1" l="1"/>
  <c r="A63" i="1"/>
  <c r="A62" i="1"/>
  <c r="A61" i="1"/>
  <c r="A60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K26" i="1" l="1"/>
  <c r="J26" i="1"/>
  <c r="I26" i="1"/>
  <c r="H26" i="1"/>
  <c r="G26" i="1"/>
  <c r="F26" i="1"/>
  <c r="A26" i="1"/>
  <c r="A59" i="1" l="1"/>
  <c r="A58" i="1"/>
  <c r="A57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A56" i="1"/>
  <c r="A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4" i="1"/>
  <c r="A53" i="1"/>
  <c r="A52" i="1"/>
  <c r="A51" i="1" l="1"/>
  <c r="F51" i="1"/>
  <c r="G51" i="1"/>
  <c r="H51" i="1"/>
  <c r="I51" i="1"/>
  <c r="J51" i="1"/>
  <c r="K51" i="1"/>
  <c r="F11" i="1"/>
  <c r="G11" i="1"/>
  <c r="H11" i="1"/>
  <c r="I11" i="1"/>
  <c r="J11" i="1"/>
  <c r="K11" i="1"/>
  <c r="A11" i="1"/>
  <c r="A50" i="1" l="1"/>
  <c r="A49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A46" i="1"/>
  <c r="A45" i="1"/>
  <c r="A44" i="1"/>
  <c r="A43" i="1"/>
  <c r="A42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1" i="1"/>
  <c r="A40" i="1"/>
  <c r="F41" i="1"/>
  <c r="G41" i="1"/>
  <c r="H41" i="1"/>
  <c r="I41" i="1"/>
  <c r="J41" i="1"/>
  <c r="K41" i="1"/>
  <c r="F40" i="1"/>
  <c r="G40" i="1"/>
  <c r="H40" i="1"/>
  <c r="I40" i="1"/>
  <c r="J40" i="1"/>
  <c r="K40" i="1"/>
  <c r="K39" i="1" l="1"/>
  <c r="J39" i="1"/>
  <c r="I39" i="1"/>
  <c r="H39" i="1"/>
  <c r="G39" i="1"/>
  <c r="F39" i="1"/>
  <c r="A39" i="1"/>
  <c r="A38" i="1" l="1"/>
  <c r="F38" i="1"/>
  <c r="G38" i="1"/>
  <c r="H38" i="1"/>
  <c r="I38" i="1"/>
  <c r="J38" i="1"/>
  <c r="K38" i="1"/>
  <c r="A37" i="1" l="1"/>
  <c r="A36" i="1"/>
  <c r="A35" i="1"/>
  <c r="A33" i="1"/>
  <c r="A32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3" i="1"/>
  <c r="G33" i="1"/>
  <c r="H33" i="1"/>
  <c r="I33" i="1"/>
  <c r="J33" i="1"/>
  <c r="K33" i="1"/>
  <c r="F32" i="1"/>
  <c r="G32" i="1"/>
  <c r="H32" i="1"/>
  <c r="I32" i="1"/>
  <c r="J32" i="1"/>
  <c r="K32" i="1"/>
  <c r="A31" i="1"/>
  <c r="A30" i="1"/>
  <c r="A29" i="1"/>
  <c r="A28" i="1"/>
  <c r="A2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/>
  <c r="G15" i="1"/>
  <c r="H15" i="1"/>
  <c r="I15" i="1"/>
  <c r="J15" i="1"/>
  <c r="K15" i="1"/>
  <c r="F14" i="1"/>
  <c r="G14" i="1"/>
  <c r="H14" i="1"/>
  <c r="I14" i="1"/>
  <c r="J14" i="1"/>
  <c r="K14" i="1"/>
  <c r="A15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0" i="1" l="1"/>
  <c r="F10" i="1"/>
  <c r="G10" i="1"/>
  <c r="H10" i="1"/>
  <c r="I10" i="1"/>
  <c r="J10" i="1"/>
  <c r="K10" i="1"/>
  <c r="A8" i="1"/>
  <c r="A9" i="1"/>
  <c r="F8" i="1"/>
  <c r="G8" i="1"/>
  <c r="H8" i="1"/>
  <c r="I8" i="1"/>
  <c r="J8" i="1"/>
  <c r="K8" i="1"/>
  <c r="F9" i="1"/>
  <c r="G9" i="1"/>
  <c r="H9" i="1"/>
  <c r="I9" i="1"/>
  <c r="J9" i="1"/>
  <c r="K9" i="1"/>
  <c r="A6" i="1" l="1"/>
  <c r="A5" i="1"/>
  <c r="F6" i="1"/>
  <c r="G6" i="1"/>
  <c r="H6" i="1"/>
  <c r="I6" i="1"/>
  <c r="J6" i="1"/>
  <c r="K6" i="1"/>
  <c r="F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<sst xmlns="http://schemas.openxmlformats.org/spreadsheetml/2006/main" count="13491" uniqueCount="2558">
  <si>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</si>
  <si>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</si>
  <si>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</si>
  <si>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</si>
  <si>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</si>
  <si>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</si>
  <si>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</si>
  <si>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</si>
  <si>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</si>
  <si>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</si>
  <si>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</si>
  <si>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</si>
  <si>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</si>
  <si>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</si>
  <si>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</si>
  <si>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</si>
  <si>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</si>
  <si>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</si>
  <si>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</si>
  <si>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</si>
  <si>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</si>
  <si>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</si>
  <si>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</si>
  <si>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</si>
  <si>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</si>
  <si>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</si>
  <si>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</si>
  <si>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</si>
  <si>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</si>
  <si>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</si>
  <si>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</si>
  <si>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</si>
  <si>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</si>
  <si>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</si>
  <si>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</si>
  <si>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</si>
  <si>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</si>
  <si>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</si>
  <si>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</si>
  <si>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</si>
  <si>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</si>
  <si>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</si>
  <si>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</si>
  <si>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</si>
  <si>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</si>
  <si>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</si>
  <si>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</si>
  <si>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</si>
  <si>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</si>
  <si>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</si>
  <si>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</si>
  <si>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</si>
  <si>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</si>
  <si>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</si>
  <si>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</si>
  <si>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</si>
  <si>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</si>
  <si>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</si>
  <si>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</si>
  <si>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</si>
  <si>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</si>
  <si>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</si>
  <si>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</si>
  <si>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</si>
  <si>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</si>
  <si>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</si>
  <si>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</si>
  <si>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</si>
  <si>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</si>
  <si>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</si>
  <si>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</si>
  <si>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</si>
  <si>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</si>
  <si>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</si>
  <si>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</si>
  <si>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</si>
  <si>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</si>
  <si>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</si>
  <si>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</si>
  <si>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</si>
  <si>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</si>
  <si>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</si>
  <si>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</si>
  <si>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</si>
  <si>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</si>
  <si>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</si>
  <si>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</si>
  <si>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</si>
  <si>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</si>
  <si>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</si>
  <si>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</si>
  <si>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</si>
  <si>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</si>
  <si>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</si>
  <si>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</si>
  <si>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</si>
  <si>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</si>
  <si>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</si>
  <si>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</si>
  <si>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</si>
  <si>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</si>
  <si>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</si>
  <si>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</si>
  <si>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</si>
  <si>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</si>
  <si>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</si>
  <si>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</si>
  <si>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</si>
  <si>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</si>
  <si>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</si>
  <si>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</si>
  <si>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</si>
  <si>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</si>
  <si>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</si>
  <si>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</si>
  <si>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</si>
  <si>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</si>
  <si>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</si>
  <si>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</si>
  <si>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</si>
  <si>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</si>
  <si>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</si>
  <si>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</si>
  <si>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</si>
  <si>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</si>
  <si>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</si>
  <si>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</si>
  <si>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</si>
  <si>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</si>
  <si>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</si>
  <si>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</si>
  <si>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</si>
  <si>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</si>
  <si>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</si>
  <si>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</si>
  <si>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</si>
  <si>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</si>
  <si>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</si>
  <si>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</si>
  <si>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</si>
  <si>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</si>
  <si>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</si>
  <si>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</si>
  <si>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</si>
  <si>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</si>
  <si>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</si>
  <si>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</si>
  <si>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</si>
  <si>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</si>
  <si>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</si>
  <si>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</si>
  <si>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</si>
  <si>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</si>
  <si>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</si>
  <si>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</si>
  <si>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</si>
  <si>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</si>
  <si>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</si>
  <si>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</si>
  <si>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</si>
  <si>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</si>
  <si>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</si>
  <si>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</si>
  <si>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</si>
  <si>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</si>
  <si>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</si>
  <si>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</si>
  <si>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</si>
  <si>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</si>
  <si>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</si>
  <si>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</si>
  <si>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</si>
  <si>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</si>
  <si>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</si>
  <si>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</si>
  <si>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</si>
  <si>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</si>
  <si>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</si>
  <si>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</si>
  <si>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</si>
  <si>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</si>
  <si>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</si>
  <si>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</si>
  <si>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</si>
  <si>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</si>
  <si>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</si>
  <si>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</si>
  <si>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</si>
  <si>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</si>
  <si>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</si>
  <si>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</si>
  <si>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</si>
  <si>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</si>
  <si>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</si>
  <si>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</si>
  <si>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</si>
  <si>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</si>
  <si>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</si>
  <si>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</si>
  <si>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</si>
  <si>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</si>
  <si>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</si>
  <si>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</si>
  <si>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</si>
  <si>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</si>
  <si>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</si>
  <si>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</si>
  <si>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</si>
  <si>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</si>
  <si>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</si>
  <si>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</si>
  <si>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</si>
  <si>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</si>
  <si>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</si>
  <si>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</si>
  <si>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</si>
  <si>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</si>
  <si>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</si>
  <si>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</si>
  <si>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</si>
  <si>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</si>
  <si>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</si>
  <si>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</si>
  <si>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</si>
  <si>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</si>
  <si>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</si>
  <si>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</si>
  <si>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</si>
  <si>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</si>
  <si>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</si>
  <si>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</si>
  <si>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</si>
  <si>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</si>
  <si>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</si>
  <si>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</si>
  <si>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</si>
  <si>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</si>
  <si>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</si>
  <si>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</si>
  <si>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</si>
  <si>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</si>
  <si>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</si>
  <si>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</si>
  <si>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</si>
  <si>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</si>
  <si>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</si>
  <si>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</si>
  <si>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</si>
  <si>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</si>
  <si>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</si>
  <si>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</si>
  <si>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</si>
  <si>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</si>
  <si>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</si>
  <si>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</si>
  <si>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</si>
  <si>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</si>
  <si>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</si>
  <si>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</si>
  <si>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</si>
  <si>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</si>
  <si>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</si>
  <si>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</si>
  <si>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</si>
  <si>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</si>
  <si>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</si>
  <si>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</si>
  <si>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</si>
  <si>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</si>
  <si>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</si>
  <si>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</si>
  <si>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</si>
  <si>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</si>
  <si>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</si>
  <si>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</si>
  <si>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</si>
  <si>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</si>
  <si>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</si>
  <si>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</si>
  <si>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</si>
  <si>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</si>
  <si>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</si>
  <si>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</si>
  <si>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</si>
  <si>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</si>
  <si>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</si>
  <si>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</si>
  <si>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</si>
  <si>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</si>
  <si>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</si>
  <si>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</si>
  <si>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</si>
  <si>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</si>
  <si>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</si>
  <si>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</si>
  <si>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</si>
  <si>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</si>
  <si>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</si>
  <si>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</si>
  <si>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</si>
  <si>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</si>
  <si>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</si>
  <si>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</si>
  <si>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</si>
  <si>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</si>
  <si>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</si>
  <si>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</si>
  <si>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</si>
  <si>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</si>
  <si>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</si>
  <si>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</si>
  <si>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</si>
  <si>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</si>
  <si>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</si>
  <si>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</si>
  <si>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</si>
  <si>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</si>
  <si>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</si>
  <si>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</si>
  <si>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</si>
  <si>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</si>
  <si>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</si>
  <si>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</si>
  <si>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</si>
  <si>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</si>
  <si>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</si>
  <si>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</si>
  <si>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</si>
  <si>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</si>
  <si>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</si>
  <si>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</si>
  <si>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</si>
  <si>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</si>
  <si>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</si>
  <si>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</si>
  <si>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</si>
  <si>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</si>
  <si>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</si>
  <si>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</si>
  <si>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</si>
  <si>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</si>
  <si>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</si>
  <si>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</si>
  <si>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</si>
  <si>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</si>
  <si>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</si>
  <si>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</si>
  <si>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</si>
  <si>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</si>
  <si>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</si>
  <si>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</si>
  <si>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</si>
  <si>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</si>
  <si>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</si>
  <si>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</si>
  <si>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</si>
  <si>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</si>
  <si>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</si>
  <si>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</si>
  <si>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</si>
  <si>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</si>
  <si>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</si>
  <si>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</si>
  <si>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</si>
  <si>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</si>
  <si>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</si>
  <si>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</si>
  <si>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</si>
  <si>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</si>
  <si>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</si>
  <si>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</si>
  <si>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</si>
  <si>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</si>
  <si>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</si>
  <si>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</si>
  <si>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</si>
  <si>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</si>
  <si>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</si>
  <si>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</si>
  <si>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</si>
  <si>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</si>
  <si>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</si>
  <si>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</si>
  <si>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</si>
  <si>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</si>
  <si>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</si>
  <si>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</si>
  <si>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</si>
  <si>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</si>
  <si>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</si>
  <si>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</si>
  <si>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</si>
  <si>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</si>
  <si>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</si>
  <si>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</si>
  <si>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</si>
  <si>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</si>
  <si>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</si>
  <si>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</si>
  <si>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</si>
  <si>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</si>
  <si>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</si>
  <si>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</si>
  <si>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</si>
  <si>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</si>
  <si>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</si>
  <si>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</si>
  <si>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</si>
  <si>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</si>
  <si>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</si>
  <si>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</si>
  <si>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</si>
  <si>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</si>
  <si>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</si>
  <si>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</si>
  <si>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</si>
  <si>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</si>
  <si>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</si>
  <si>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</si>
  <si>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</si>
  <si>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</si>
  <si>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</si>
  <si>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</si>
  <si>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</si>
  <si>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</si>
  <si>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</si>
  <si>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</si>
  <si>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</si>
  <si>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</si>
  <si>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</si>
  <si>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</si>
  <si>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</si>
  <si>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</si>
  <si>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</si>
  <si>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</si>
  <si>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</si>
  <si>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</si>
  <si>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</si>
  <si>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</si>
  <si>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</si>
  <si>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</si>
  <si>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</si>
  <si>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</si>
  <si>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</si>
  <si>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</si>
  <si>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</si>
  <si>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</si>
  <si>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</si>
  <si>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</si>
  <si>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</si>
  <si>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</si>
  <si>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</si>
  <si>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</si>
  <si>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</si>
  <si>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</si>
  <si>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</si>
  <si>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</si>
  <si>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</si>
  <si>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</si>
  <si>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</si>
  <si>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</si>
  <si>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</si>
  <si>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</si>
  <si>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</si>
  <si>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</si>
  <si>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</si>
  <si>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</si>
  <si>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</si>
  <si>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</si>
  <si>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</si>
  <si>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</si>
  <si>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</si>
  <si>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</si>
  <si>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</si>
  <si>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</si>
  <si>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</si>
  <si>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</si>
  <si>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</si>
  <si>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</si>
  <si>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</si>
  <si>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</si>
  <si>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</si>
  <si>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</si>
  <si>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</si>
  <si>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</si>
  <si>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</si>
  <si>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</si>
  <si>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</si>
  <si>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</si>
  <si>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</si>
  <si>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</si>
  <si>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</si>
  <si>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</si>
  <si>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</si>
  <si>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</si>
  <si>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</si>
  <si>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</si>
  <si>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</si>
  <si>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</si>
  <si>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</si>
  <si>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</si>
  <si>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</si>
  <si>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</si>
  <si>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</si>
  <si>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</si>
  <si>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</si>
  <si>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</si>
  <si>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</si>
  <si>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</si>
  <si>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</si>
  <si>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</si>
  <si>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</si>
  <si>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</si>
  <si>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</si>
  <si>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</si>
  <si>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</si>
  <si>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</si>
  <si>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</si>
  <si>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</si>
  <si>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</si>
  <si>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</si>
  <si>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</si>
  <si>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</si>
  <si>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</si>
  <si>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</si>
  <si>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</si>
  <si>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</si>
  <si>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</si>
  <si>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</si>
  <si>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</si>
  <si>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</si>
  <si>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</si>
  <si>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</si>
  <si>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</si>
  <si>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</si>
  <si>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</si>
  <si>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</si>
  <si>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</si>
  <si>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</si>
  <si>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</si>
  <si>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</si>
  <si>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</si>
  <si>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</si>
  <si>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</si>
  <si>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</si>
  <si>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</si>
  <si>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</si>
  <si>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</si>
  <si>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</si>
  <si>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</si>
  <si>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</si>
  <si>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</si>
  <si>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</si>
  <si>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</si>
  <si>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</si>
  <si>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</si>
  <si>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</si>
  <si>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</si>
  <si>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</si>
  <si>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</si>
  <si>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</si>
  <si>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</si>
  <si>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</si>
  <si>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</si>
  <si>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</si>
  <si>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</si>
  <si>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</si>
  <si>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</si>
  <si>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</si>
  <si>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</si>
  <si>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</si>
  <si>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</si>
  <si>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</si>
  <si>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</si>
  <si>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</si>
  <si>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</si>
  <si>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</si>
  <si>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</si>
  <si>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</si>
  <si>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</si>
  <si>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</si>
  <si>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</si>
  <si>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</si>
  <si>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</si>
  <si>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</si>
  <si>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</si>
  <si>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</si>
  <si>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</si>
  <si>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</si>
  <si>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</si>
  <si>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</si>
  <si>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</si>
  <si>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</si>
  <si>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</si>
  <si>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</si>
  <si>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</si>
  <si>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</si>
  <si>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</si>
  <si>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</si>
  <si>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</si>
  <si>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</si>
  <si>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</si>
  <si>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</si>
  <si>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</si>
  <si>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</si>
  <si>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</si>
  <si>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</si>
  <si>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</si>
  <si>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</si>
  <si>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</si>
  <si>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</si>
  <si>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</si>
  <si>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</si>
  <si>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</si>
  <si>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</si>
  <si>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</si>
  <si>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</si>
  <si>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</si>
  <si>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</si>
  <si>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</si>
  <si>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</si>
  <si>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</si>
  <si>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</si>
  <si>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</si>
  <si>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</si>
  <si>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</si>
  <si>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</si>
  <si>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</si>
  <si>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</si>
  <si>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</si>
  <si>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</si>
  <si>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</si>
  <si>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</si>
  <si>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</si>
  <si>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</si>
  <si>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</si>
  <si>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</si>
  <si>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</si>
  <si>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</si>
  <si>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</si>
  <si>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</si>
  <si>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</si>
  <si>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</si>
  <si>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</si>
  <si>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</si>
  <si>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</si>
  <si>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</si>
  <si>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</si>
  <si>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</si>
  <si>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</si>
  <si>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</si>
  <si>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</si>
  <si>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</si>
  <si>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</si>
  <si>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</si>
  <si>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</si>
  <si>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</si>
  <si>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</si>
  <si>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</si>
  <si>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</si>
  <si>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</si>
  <si>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</si>
  <si>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</si>
  <si>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</si>
  <si>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</si>
  <si>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</si>
  <si>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</si>
  <si>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</si>
  <si>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</si>
  <si>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</si>
  <si>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</si>
  <si>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</si>
  <si>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</si>
  <si>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</si>
  <si>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</si>
  <si>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</si>
  <si>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</si>
  <si>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</si>
  <si>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</si>
  <si>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</si>
  <si>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</si>
  <si>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</si>
  <si>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</si>
  <si>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</si>
  <si>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</si>
  <si>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</si>
  <si>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</si>
  <si>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</si>
  <si>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</si>
  <si>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</si>
  <si>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</si>
  <si>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</si>
  <si>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</si>
  <si>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</si>
  <si>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</si>
  <si>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</si>
  <si>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</si>
  <si>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</si>
  <si>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</si>
  <si>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</si>
  <si>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</si>
  <si>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</si>
  <si>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</si>
  <si>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</si>
  <si>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</si>
  <si>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</si>
  <si>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</si>
  <si>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</si>
  <si>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</si>
  <si>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</si>
  <si>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</si>
  <si>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</si>
  <si>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</si>
  <si>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</si>
  <si>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</si>
  <si>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</si>
  <si>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</si>
  <si>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</si>
  <si>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</si>
  <si>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</si>
  <si>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</si>
  <si>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</si>
  <si>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</si>
  <si>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</si>
  <si>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</si>
  <si>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</si>
  <si>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</si>
  <si>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</si>
  <si>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</si>
  <si>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</si>
  <si>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</si>
  <si>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</si>
  <si>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</si>
  <si>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</si>
  <si>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</si>
  <si>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</si>
  <si>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</si>
  <si>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</si>
  <si>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</si>
  <si>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</si>
  <si>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</si>
  <si>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</si>
  <si>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</si>
  <si>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</si>
  <si>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</si>
  <si>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</si>
  <si>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</si>
  <si>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</si>
  <si>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</si>
  <si>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</si>
  <si>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</si>
  <si>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</si>
  <si>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</si>
  <si>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</si>
  <si>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</si>
  <si>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</si>
  <si>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</si>
  <si>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</si>
  <si>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</si>
  <si>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</si>
  <si>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</si>
  <si>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</si>
  <si>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</si>
  <si>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</si>
  <si>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</si>
  <si>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</si>
  <si>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</si>
  <si>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</si>
  <si>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</si>
  <si>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</si>
  <si>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</si>
  <si>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</si>
  <si>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</si>
  <si>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</si>
  <si>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</si>
  <si>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</si>
  <si>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</si>
  <si>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</si>
  <si>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</si>
  <si>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</si>
  <si>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</si>
  <si>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</si>
  <si>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</si>
  <si>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</si>
  <si>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</si>
  <si>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</si>
  <si>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</si>
  <si>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</si>
  <si>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</si>
  <si>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</si>
  <si>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</si>
  <si>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</si>
  <si>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</si>
  <si>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</si>
  <si>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</si>
  <si>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</si>
  <si>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</si>
  <si>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</si>
  <si>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</si>
  <si>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</si>
  <si>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</si>
  <si>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</si>
  <si>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</si>
  <si>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</si>
  <si>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</si>
  <si>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</si>
  <si>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</si>
  <si>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</si>
  <si>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</si>
  <si>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</si>
  <si>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</si>
  <si>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</si>
  <si>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</si>
  <si>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</si>
  <si>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</si>
  <si>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</si>
  <si>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</si>
  <si>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</si>
  <si>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</si>
  <si>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</si>
  <si>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</si>
  <si>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</si>
  <si>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</si>
  <si>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</si>
  <si>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</si>
  <si>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</si>
  <si>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</si>
  <si>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</si>
  <si>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</si>
  <si>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</si>
  <si>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</si>
  <si>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</si>
  <si>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</si>
  <si>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</si>
  <si>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</si>
  <si>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</si>
  <si>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</si>
  <si>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</si>
  <si>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</si>
  <si>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</si>
  <si>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</si>
  <si>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</si>
  <si>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</si>
  <si>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</si>
  <si>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</si>
  <si>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</si>
  <si>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</si>
  <si>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</si>
  <si>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</si>
  <si>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</si>
  <si>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</si>
  <si>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</si>
  <si>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</si>
  <si>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</si>
  <si>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</si>
  <si>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</si>
  <si>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</si>
  <si>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</si>
  <si>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</si>
  <si>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</si>
  <si>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</si>
  <si>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</si>
  <si>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</si>
  <si>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</si>
  <si>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</si>
  <si>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</si>
  <si>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</si>
  <si>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</si>
  <si>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</si>
  <si>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</si>
  <si>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</si>
  <si>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</si>
  <si>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</si>
  <si>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</si>
  <si>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</si>
  <si>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</si>
  <si>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</si>
  <si>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</si>
  <si>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</si>
  <si>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</si>
  <si>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</si>
  <si>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</si>
  <si>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</si>
  <si>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</si>
  <si>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</si>
  <si>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</si>
  <si>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</si>
  <si>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</si>
  <si>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</si>
  <si>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</si>
  <si>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</si>
  <si>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</si>
  <si>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</si>
  <si>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</si>
  <si>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</si>
  <si>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</si>
  <si>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</si>
  <si>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</si>
  <si>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</si>
  <si>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</si>
  <si>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</si>
  <si>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</si>
  <si>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</si>
  <si>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</si>
  <si>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</si>
  <si>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</si>
  <si>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</si>
  <si>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</si>
  <si>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</si>
  <si>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</si>
  <si>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</si>
  <si>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</si>
  <si>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</si>
  <si>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</si>
  <si>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</si>
  <si>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</si>
  <si>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</si>
  <si>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</si>
  <si>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</si>
  <si>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</si>
  <si>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</si>
  <si>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</si>
  <si>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</si>
  <si>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</si>
  <si>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</si>
  <si>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</si>
  <si>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</si>
  <si>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</si>
  <si>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</si>
  <si>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</si>
  <si>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</si>
  <si>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</si>
  <si>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</si>
  <si>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</si>
  <si>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</si>
  <si>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</si>
  <si>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</si>
  <si>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</si>
  <si>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</si>
  <si>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</si>
  <si>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</si>
  <si>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</si>
  <si>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</si>
  <si>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</si>
  <si>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</si>
  <si>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</si>
  <si>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</si>
  <si>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</si>
  <si>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</si>
  <si>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</si>
  <si>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</si>
  <si>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</si>
  <si>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</si>
  <si>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</si>
  <si>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</si>
  <si>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</si>
  <si>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</si>
  <si>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</si>
  <si>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</si>
  <si>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</si>
  <si>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</si>
  <si>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</si>
  <si>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</si>
  <si>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</si>
  <si>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</si>
  <si>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</si>
  <si>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</si>
  <si>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</si>
  <si>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</si>
  <si>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</si>
  <si>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</si>
  <si>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</si>
  <si>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</si>
  <si>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</si>
  <si>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</si>
  <si>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</si>
  <si>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</si>
  <si>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</si>
  <si>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</si>
  <si>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</si>
  <si>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</si>
  <si>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</si>
  <si>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</si>
  <si>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</si>
  <si>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</si>
  <si>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</si>
  <si>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</si>
  <si>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</si>
  <si>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</si>
  <si>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</si>
  <si>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</si>
  <si>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</si>
  <si>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</si>
  <si>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</si>
  <si>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</si>
  <si>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</si>
  <si>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</si>
  <si>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</si>
  <si>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</si>
  <si>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</si>
  <si>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</si>
  <si>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</si>
  <si>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</si>
  <si>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</si>
  <si>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</si>
  <si>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</si>
  <si>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</si>
  <si>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</si>
  <si>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</si>
  <si>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</si>
  <si>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</si>
  <si>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</si>
  <si>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</si>
  <si>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</si>
  <si>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</si>
  <si>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</si>
  <si>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</si>
  <si>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</si>
  <si>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</si>
  <si>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</si>
  <si>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</si>
  <si>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</si>
  <si>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</si>
  <si>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</si>
  <si>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</si>
  <si>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</si>
  <si>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</si>
  <si>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</si>
  <si>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</si>
  <si>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</si>
  <si>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</si>
  <si>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</si>
  <si>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</si>
  <si>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</si>
  <si>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</si>
  <si>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</si>
  <si>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</si>
  <si>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</si>
  <si>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</si>
  <si>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</si>
  <si>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</si>
  <si>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</si>
  <si>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</si>
  <si>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</si>
  <si>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</si>
  <si>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</si>
  <si>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</si>
  <si>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</si>
  <si>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</si>
  <si>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</si>
  <si>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</si>
  <si>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</si>
  <si>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</si>
  <si>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</si>
  <si>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</si>
  <si>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</si>
  <si>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</si>
  <si>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</si>
  <si>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</si>
  <si>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</si>
  <si>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</si>
  <si>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</si>
  <si>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</si>
  <si>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</si>
  <si>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</si>
  <si>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</si>
  <si>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</si>
  <si>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</si>
  <si>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</si>
  <si>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</si>
  <si>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</si>
  <si>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</si>
  <si>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</si>
  <si>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</si>
  <si>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</si>
  <si>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</si>
  <si>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</si>
  <si>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</si>
  <si>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</si>
  <si>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</si>
  <si>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</si>
  <si>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</si>
  <si>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</si>
  <si>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</si>
  <si>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</si>
  <si>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</si>
  <si>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</si>
  <si>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</si>
  <si>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</si>
  <si>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</si>
  <si>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</si>
  <si>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</si>
  <si>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</si>
  <si>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</si>
  <si>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</si>
  <si>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</si>
  <si>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</si>
  <si>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</si>
  <si>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</si>
  <si>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</si>
  <si>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</si>
  <si>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</si>
  <si>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</si>
  <si>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</si>
  <si>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</si>
  <si>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</si>
  <si>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</si>
  <si>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</si>
  <si>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</si>
  <si>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</si>
  <si>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</si>
  <si>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</si>
  <si>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</si>
  <si>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</si>
  <si>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</si>
  <si>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</si>
  <si>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</si>
  <si>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</si>
  <si>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</si>
  <si>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</si>
  <si>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</si>
  <si>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</si>
  <si>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</si>
  <si>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</si>
  <si>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</si>
  <si>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</si>
  <si>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</si>
  <si>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</si>
  <si>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</si>
  <si>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</si>
  <si>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</si>
  <si>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</si>
  <si>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</si>
  <si>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</si>
  <si>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</si>
  <si>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</si>
  <si>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</si>
  <si>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</si>
  <si>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</si>
  <si>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</si>
  <si>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</si>
  <si>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</si>
  <si>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</si>
  <si>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</si>
  <si>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</si>
  <si>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</si>
  <si>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</si>
  <si>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</si>
  <si>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</si>
  <si>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</si>
  <si>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</si>
  <si>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</si>
  <si>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</si>
  <si>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</si>
  <si>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</si>
  <si>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</si>
  <si>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</si>
  <si>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</si>
  <si>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</si>
  <si>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</si>
  <si>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</si>
  <si>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</si>
  <si>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</si>
  <si>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</si>
  <si>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</si>
  <si>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</si>
  <si>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</si>
  <si>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</si>
  <si>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</si>
  <si>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</si>
  <si>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</si>
  <si>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</si>
  <si>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</si>
  <si>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</si>
  <si>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</si>
  <si>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</si>
  <si>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</si>
  <si>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</si>
  <si>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</si>
  <si>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</si>
  <si>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</si>
  <si>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</si>
  <si>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</si>
  <si>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</si>
  <si>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</si>
  <si>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</si>
  <si>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</si>
  <si>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</si>
  <si>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</si>
  <si>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</si>
  <si>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</si>
  <si>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</si>
  <si>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</si>
  <si>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</si>
  <si>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</si>
  <si>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</si>
  <si>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</si>
  <si>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</si>
  <si>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</si>
  <si>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</si>
  <si>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</si>
  <si>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</si>
  <si>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</si>
  <si>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</si>
  <si>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</si>
  <si>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</si>
  <si>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</si>
  <si>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</si>
  <si>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</si>
  <si>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</si>
  <si>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</si>
  <si>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</si>
  <si>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</si>
  <si>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</si>
  <si>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</si>
  <si>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</si>
  <si>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</si>
  <si>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</si>
  <si>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</si>
  <si>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</si>
  <si>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</si>
  <si>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</si>
  <si>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</si>
  <si>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</si>
  <si>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</si>
  <si>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</si>
  <si>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</si>
  <si>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</si>
  <si>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</si>
  <si>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</si>
  <si>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</si>
  <si>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</si>
  <si>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</si>
  <si>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</si>
  <si>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</si>
  <si>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</si>
  <si>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</si>
  <si>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</si>
  <si>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</si>
  <si>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</si>
  <si>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</si>
  <si>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</si>
  <si>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</si>
  <si>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</si>
  <si>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</si>
  <si>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</si>
  <si>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</si>
  <si>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</si>
  <si>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</si>
  <si>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</si>
  <si>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</si>
  <si>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</si>
  <si>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</si>
  <si>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</si>
  <si>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</si>
  <si>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</si>
  <si>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</si>
  <si>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</si>
  <si>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</si>
  <si>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</si>
  <si>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</si>
  <si>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</si>
  <si>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</si>
  <si>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</si>
  <si>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</si>
  <si>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</si>
  <si>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</si>
  <si>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</si>
  <si>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</si>
  <si>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</si>
  <si>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</si>
  <si>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</si>
  <si>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</si>
  <si>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</si>
  <si>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</si>
  <si>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</si>
  <si>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</si>
  <si>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</si>
  <si>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</si>
  <si>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</si>
  <si>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</si>
  <si>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</si>
  <si>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</si>
  <si>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</si>
  <si>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</si>
  <si>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</si>
  <si>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</si>
  <si>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</si>
  <si>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</si>
  <si>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</si>
  <si>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</si>
  <si>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</si>
  <si>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</si>
  <si>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</si>
  <si>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</si>
  <si>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</si>
  <si>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</si>
  <si>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</si>
  <si>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</si>
  <si>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</si>
  <si>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</si>
  <si>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</si>
  <si>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</si>
  <si>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</si>
  <si>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</si>
  <si>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</si>
  <si>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</si>
  <si>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</si>
  <si>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</si>
  <si>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</si>
  <si>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</si>
  <si>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</si>
  <si>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</si>
  <si>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</si>
  <si>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</si>
  <si>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</si>
  <si>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</si>
  <si>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</si>
  <si>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</si>
  <si>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</si>
  <si>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</si>
  <si>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</si>
  <si>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</si>
  <si>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</si>
  <si>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</si>
  <si>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</si>
  <si>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</si>
  <si>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</si>
  <si>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</si>
  <si>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</si>
  <si>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</si>
  <si>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</si>
  <si>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</si>
  <si>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</si>
  <si>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</si>
  <si>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</si>
  <si>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</si>
  <si>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</si>
  <si>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</si>
  <si>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</si>
  <si>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</si>
  <si>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</si>
  <si>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</si>
  <si>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</si>
  <si>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</si>
  <si>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</si>
  <si>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</si>
  <si>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</si>
  <si>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</si>
  <si>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</si>
  <si>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</si>
  <si>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</si>
  <si>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</si>
  <si>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</si>
  <si>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</si>
  <si>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</si>
  <si>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</si>
  <si>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</si>
  <si>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</si>
  <si>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</si>
  <si>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</si>
  <si>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</si>
  <si>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</si>
  <si>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</si>
  <si>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</si>
  <si>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</si>
  <si>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</si>
  <si>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</si>
  <si>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</si>
  <si>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</si>
  <si>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</si>
  <si>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</si>
  <si>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</si>
  <si>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</si>
  <si>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</si>
  <si>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</si>
  <si>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</si>
  <si>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</si>
  <si>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</si>
  <si>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</si>
  <si>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</si>
  <si>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</si>
  <si>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</si>
  <si>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</si>
  <si>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</si>
  <si>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</si>
  <si>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</si>
  <si>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</si>
  <si>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</si>
  <si>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</si>
  <si>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</si>
  <si>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</si>
  <si>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</si>
  <si>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</si>
  <si>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</si>
  <si>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</si>
  <si>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</si>
  <si>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</si>
  <si>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</si>
  <si>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</si>
  <si>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</si>
  <si>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</si>
  <si>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</si>
  <si>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</si>
  <si>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</si>
  <si>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</si>
  <si>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</si>
  <si>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</si>
  <si>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</si>
  <si>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</si>
  <si>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</si>
  <si>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</si>
  <si>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</si>
  <si>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</si>
  <si>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</si>
  <si>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</si>
  <si>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</si>
  <si>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</si>
  <si>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</si>
  <si>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</si>
  <si>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</si>
  <si>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</si>
  <si>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</si>
  <si>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</si>
  <si>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</si>
  <si>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</si>
  <si>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</si>
  <si>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</si>
  <si>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</si>
  <si>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</si>
  <si>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</si>
  <si>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</si>
  <si>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</si>
  <si>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</si>
  <si>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</si>
  <si>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</si>
  <si>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</si>
  <si>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</si>
  <si>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</si>
  <si>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</si>
  <si>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</si>
  <si>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</si>
  <si>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</si>
  <si>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</si>
  <si>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</si>
  <si>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</si>
  <si>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</si>
  <si>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</si>
  <si>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</si>
  <si>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</si>
  <si>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</si>
  <si>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</si>
  <si>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</si>
  <si>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</si>
  <si>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</si>
  <si>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</si>
  <si>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</si>
  <si>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</si>
  <si>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</si>
  <si>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</si>
  <si>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</si>
  <si>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</si>
  <si>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</si>
  <si>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</si>
  <si>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</si>
  <si>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</si>
  <si>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</si>
  <si>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</si>
  <si>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</si>
  <si>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</si>
  <si>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</si>
  <si>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</si>
  <si>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</si>
  <si>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</si>
  <si>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</si>
  <si>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</si>
  <si>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</si>
  <si>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</si>
  <si>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</si>
  <si>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</si>
  <si>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</si>
  <si>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</si>
  <si>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</si>
  <si>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</si>
  <si>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</si>
  <si>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</si>
  <si>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</si>
  <si>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</si>
  <si>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</si>
  <si>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</si>
  <si>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</si>
  <si>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</si>
  <si>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</si>
  <si>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</si>
  <si>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</si>
  <si>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</si>
  <si>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</si>
  <si>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</si>
  <si>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</si>
  <si>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</si>
  <si>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</si>
  <si>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</si>
  <si>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</si>
  <si>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</si>
  <si>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</si>
  <si>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</si>
  <si>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</si>
  <si>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</si>
  <si>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</si>
  <si>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</si>
  <si>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</si>
  <si>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</si>
  <si>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</si>
  <si>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</si>
  <si>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</si>
  <si>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</si>
  <si>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</si>
  <si>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</si>
  <si>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</si>
  <si>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</si>
  <si>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</si>
  <si>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</si>
  <si>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</si>
  <si>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</si>
  <si>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</si>
  <si>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</si>
  <si>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</si>
  <si>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</si>
  <si>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</si>
  <si>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</si>
  <si>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</si>
  <si>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</si>
  <si>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</si>
  <si>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</si>
  <si>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</si>
  <si>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</si>
  <si>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</si>
  <si>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</si>
  <si>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</si>
  <si>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</si>
  <si>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</si>
  <si>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</si>
  <si>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</si>
  <si>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</si>
  <si>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</si>
  <si>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</si>
  <si>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</si>
  <si>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</si>
  <si>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</si>
  <si>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</si>
  <si>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</si>
  <si>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</si>
  <si>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</si>
  <si>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</si>
  <si>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</si>
  <si>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</si>
  <si>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</si>
  <si>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</si>
  <si>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</si>
  <si>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</si>
  <si>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</si>
  <si>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</si>
  <si>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</si>
  <si>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</si>
  <si>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</si>
  <si>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</si>
  <si>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</si>
  <si>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</si>
  <si>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</si>
  <si>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</si>
  <si>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</si>
  <si>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</si>
  <si>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</si>
  <si>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</si>
  <si>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</si>
  <si>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</si>
  <si>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</si>
  <si>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</si>
  <si>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</si>
  <si>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</si>
  <si>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</si>
  <si>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</si>
  <si>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</si>
  <si>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</si>
  <si>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</si>
  <si>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</si>
  <si>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</si>
  <si>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</si>
  <si>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</si>
  <si>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</si>
  <si>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</si>
  <si>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</si>
  <si>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</si>
  <si>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</si>
  <si>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</si>
  <si>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</si>
  <si>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</si>
  <si>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</si>
  <si>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</si>
  <si>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</si>
  <si>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</si>
  <si>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</si>
  <si>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</si>
  <si>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</si>
  <si>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</si>
  <si>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</si>
  <si>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</si>
  <si>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</si>
  <si>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</si>
  <si>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</si>
  <si>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</si>
  <si>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</si>
  <si>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</si>
  <si>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</si>
  <si>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</si>
  <si>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</si>
  <si>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</si>
  <si>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</si>
  <si>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</si>
  <si>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</si>
  <si>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</si>
  <si>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</si>
  <si>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</si>
  <si>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</si>
  <si>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</si>
  <si>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</si>
  <si>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</si>
  <si>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</si>
  <si>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</si>
  <si>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</si>
  <si>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</si>
  <si>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</si>
  <si>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</si>
  <si>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</si>
  <si>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</si>
  <si>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</si>
  <si>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</si>
  <si>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</si>
  <si>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</si>
  <si>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</si>
  <si>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</si>
  <si>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</si>
  <si>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</si>
  <si>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</si>
  <si>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</si>
  <si>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</si>
  <si>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</si>
  <si>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</si>
  <si>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</si>
  <si>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</si>
  <si>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</si>
  <si>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</si>
  <si>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</si>
  <si>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</si>
  <si>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</si>
  <si>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</si>
  <si>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</si>
  <si>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</si>
  <si>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</si>
  <si>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</si>
  <si>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</si>
  <si>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</si>
  <si>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</si>
  <si>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</si>
  <si>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</si>
  <si>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</si>
  <si>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</si>
  <si>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</si>
  <si>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</si>
  <si>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</si>
  <si>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</si>
  <si>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</si>
  <si>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</si>
  <si>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</si>
  <si>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</si>
  <si>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</si>
  <si>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</si>
  <si>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</si>
  <si>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</si>
  <si>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</si>
  <si>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</si>
  <si>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</si>
  <si>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</si>
  <si>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</si>
  <si>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</si>
  <si>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</si>
  <si>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</si>
  <si>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</si>
  <si>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</si>
  <si>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</si>
  <si>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</si>
  <si>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</si>
  <si>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</si>
  <si>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</si>
  <si>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</si>
  <si>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</si>
  <si>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</si>
  <si>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</si>
  <si>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</si>
  <si>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</si>
  <si>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</si>
  <si>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</si>
  <si>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</si>
  <si>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</si>
  <si>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</si>
  <si>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</si>
  <si>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</si>
  <si>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</si>
  <si>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</si>
  <si>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</si>
  <si>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</si>
  <si>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</si>
  <si>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</si>
  <si>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</si>
  <si>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</si>
  <si>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</si>
  <si>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</si>
  <si>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</si>
  <si>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</si>
  <si>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</si>
  <si>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</si>
  <si>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</si>
  <si>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</si>
  <si>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</si>
  <si>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</si>
  <si>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</si>
  <si>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</si>
  <si>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</si>
  <si>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</si>
  <si>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</si>
  <si>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</si>
  <si>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</si>
  <si>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</si>
  <si>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</si>
  <si>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</si>
  <si>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</si>
  <si>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</si>
  <si>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</si>
  <si>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</si>
  <si>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</si>
  <si>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</si>
  <si>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</si>
  <si>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</si>
  <si>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</si>
  <si>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</si>
  <si>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</si>
  <si>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</si>
  <si>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</si>
  <si>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</si>
  <si>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</si>
  <si>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</si>
  <si>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</si>
  <si>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</si>
  <si>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</si>
  <si>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</si>
  <si>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</si>
  <si>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</si>
  <si>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</si>
  <si>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</si>
  <si>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</si>
  <si>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</si>
  <si>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</si>
  <si>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</si>
  <si>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</si>
  <si>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</si>
  <si>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</si>
  <si>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</si>
  <si>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</si>
  <si>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</si>
  <si>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</si>
  <si>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</si>
  <si>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</si>
  <si>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</si>
  <si>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</si>
  <si>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</si>
  <si>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</si>
  <si>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</si>
  <si>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</si>
  <si>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</si>
  <si>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</si>
  <si>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</si>
  <si>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</si>
  <si>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</si>
  <si>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</si>
  <si>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</si>
  <si>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</si>
  <si>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</si>
  <si>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</si>
  <si>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</si>
  <si>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</si>
  <si>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</si>
  <si>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</si>
  <si>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</si>
  <si>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</si>
  <si>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</si>
  <si>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</si>
  <si>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</si>
  <si>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</si>
  <si>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</si>
  <si>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</si>
  <si>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</si>
  <si>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</si>
  <si>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</si>
  <si>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</si>
  <si>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</si>
  <si>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</si>
  <si>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</si>
  <si>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</si>
  <si>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</si>
  <si>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</si>
  <si>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</si>
  <si>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</si>
  <si>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</si>
  <si>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</si>
  <si>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</si>
  <si>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</si>
  <si>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</si>
  <si>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</si>
  <si>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</si>
  <si>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</si>
  <si>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</si>
  <si>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</si>
  <si>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</si>
  <si>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</si>
  <si>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</si>
  <si>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</si>
  <si>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</si>
  <si>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</si>
  <si>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</si>
  <si>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</si>
  <si>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</si>
  <si>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</si>
  <si>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</si>
  <si>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</si>
  <si>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</si>
  <si>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</si>
  <si>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</si>
  <si>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</si>
  <si>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</si>
  <si>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</si>
  <si>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</si>
  <si>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</si>
  <si>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</si>
  <si>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</si>
  <si>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</si>
  <si>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</si>
  <si>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</si>
  <si>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</si>
  <si>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</si>
  <si>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</si>
  <si>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</si>
  <si>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</si>
  <si>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</si>
  <si>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</si>
  <si>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</si>
  <si>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</si>
  <si>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</si>
  <si>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</si>
  <si>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</si>
  <si>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</si>
  <si>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</si>
  <si>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</si>
  <si>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</si>
  <si>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</si>
  <si>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</si>
  <si>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</si>
  <si>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</si>
  <si>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</si>
  <si>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</si>
  <si>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</si>
  <si>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</si>
  <si>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</si>
  <si>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</si>
  <si>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</si>
  <si>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</si>
  <si>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</si>
  <si>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</si>
  <si>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</si>
  <si>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</si>
  <si>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</si>
  <si>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</si>
  <si>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</si>
  <si>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</si>
  <si>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</si>
  <si>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</si>
  <si>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</si>
  <si>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</si>
  <si>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</si>
  <si>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</si>
  <si>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</si>
  <si>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</si>
  <si>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</si>
  <si>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</si>
  <si>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</si>
  <si>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</si>
  <si>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</si>
  <si>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</si>
  <si>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</si>
  <si>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</si>
  <si>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</si>
  <si>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</si>
  <si>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</si>
  <si>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</si>
  <si>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</si>
  <si>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</si>
  <si>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</si>
  <si>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</si>
  <si>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</si>
  <si>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</si>
  <si>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</si>
  <si>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</si>
  <si>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</si>
  <si>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</si>
  <si>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</si>
  <si>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</si>
  <si>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</si>
  <si>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</si>
  <si>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</si>
  <si>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</si>
  <si>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</si>
  <si>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</si>
  <si>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</si>
  <si>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</si>
  <si>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</si>
  <si>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</si>
  <si>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</si>
  <si>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</si>
  <si>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</si>
  <si>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</si>
  <si>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</si>
  <si>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</si>
  <si>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</si>
  <si>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</si>
  <si>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</si>
  <si>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</si>
  <si>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</si>
  <si>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</si>
  <si>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</si>
  <si>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</si>
  <si>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</si>
  <si>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</si>
  <si>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</si>
  <si>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</si>
  <si>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</si>
  <si>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</si>
  <si>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</si>
  <si>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</si>
  <si>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</si>
  <si>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</si>
  <si>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</si>
  <si>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</si>
  <si>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</si>
  <si>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</si>
  <si>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</si>
  <si>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</si>
  <si>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</si>
  <si>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</si>
  <si>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</si>
  <si>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</si>
  <si>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</si>
  <si>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</si>
  <si>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</si>
  <si>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</si>
  <si>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</si>
  <si>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</si>
  <si>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</si>
  <si>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</si>
  <si>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</si>
  <si>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</si>
  <si>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</si>
  <si>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</si>
  <si>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</si>
  <si>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</si>
  <si>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</si>
  <si>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</si>
  <si>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</si>
  <si>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</si>
  <si>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</si>
  <si>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</si>
  <si>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</si>
  <si>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</si>
  <si>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</si>
  <si>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</si>
  <si>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</si>
  <si>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</si>
  <si>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</si>
  <si>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</si>
  <si>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</si>
  <si>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</si>
  <si>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</si>
  <si>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</si>
  <si>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</si>
  <si>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</si>
  <si>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</si>
  <si>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</si>
  <si>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</si>
  <si>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</si>
  <si>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</si>
  <si>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</si>
  <si>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</si>
  <si>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</si>
  <si>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</si>
  <si>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</si>
  <si>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</si>
  <si>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</si>
  <si>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</si>
  <si>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</si>
  <si>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</si>
  <si>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</si>
  <si>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</si>
  <si>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</si>
  <si>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</si>
  <si>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</si>
  <si>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</si>
  <si>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</si>
  <si>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</si>
  <si>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</si>
  <si>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</si>
  <si>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</si>
  <si>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</si>
  <si>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</si>
  <si>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</si>
  <si>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</si>
  <si>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</si>
  <si>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</si>
  <si>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</si>
  <si>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</si>
  <si>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</si>
  <si>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</si>
  <si>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</si>
  <si>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</si>
  <si>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</si>
  <si>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</si>
  <si>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</si>
  <si>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</si>
  <si>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</si>
  <si>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</si>
  <si>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</si>
  <si>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</si>
  <si>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</si>
  <si>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</si>
  <si>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</si>
  <si>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</si>
  <si>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</si>
  <si>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</si>
  <si>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</si>
  <si>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</si>
  <si>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</si>
  <si>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</si>
  <si>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</si>
  <si>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</si>
  <si>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</si>
  <si>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</si>
  <si>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</si>
  <si>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</si>
  <si>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</si>
  <si>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</si>
  <si>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</si>
  <si>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</si>
  <si>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</si>
  <si>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</si>
  <si>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</si>
  <si>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</si>
  <si>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</si>
  <si>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</si>
  <si>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</si>
  <si>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</si>
  <si>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</si>
  <si>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</si>
  <si>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</si>
  <si>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</si>
  <si>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</si>
  <si>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</si>
  <si>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</si>
  <si>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</si>
  <si>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</si>
  <si>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</si>
  <si>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</si>
  <si>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</si>
  <si>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</si>
  <si>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</si>
  <si>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</si>
  <si>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</si>
  <si>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</si>
  <si>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</si>
  <si>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</si>
  <si>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</si>
  <si>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</si>
  <si>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</si>
  <si>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</si>
  <si>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</si>
  <si>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</si>
  <si>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</si>
  <si>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</si>
  <si>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</si>
  <si>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</si>
  <si>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</si>
  <si>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</si>
  <si>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</si>
  <si>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</si>
  <si>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</si>
  <si>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</si>
  <si>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</si>
  <si>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</si>
  <si>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</si>
  <si>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</si>
  <si>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</si>
  <si>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</si>
  <si>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</si>
  <si>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</si>
  <si>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</si>
  <si>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</si>
  <si>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</si>
  <si>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</si>
  <si>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</si>
  <si>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</si>
  <si>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</si>
  <si>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</si>
  <si>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</si>
  <si>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</si>
  <si>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</si>
  <si>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</si>
  <si>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</si>
  <si>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</si>
  <si>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</si>
  <si>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</si>
  <si>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</si>
  <si>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</si>
  <si>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</si>
  <si>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</si>
  <si>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</si>
  <si>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</si>
  <si>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</si>
  <si>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</si>
  <si>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</si>
  <si>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</si>
  <si>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</si>
  <si>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</si>
  <si>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</si>
  <si>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</si>
  <si>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</si>
  <si>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</si>
  <si>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</si>
  <si>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</si>
  <si>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</si>
  <si>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</si>
  <si>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</si>
  <si>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</si>
  <si>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</si>
  <si>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</si>
  <si>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</si>
  <si>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</si>
  <si>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</si>
  <si>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</si>
  <si>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</si>
  <si>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</si>
  <si>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</si>
  <si>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</si>
  <si>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</si>
  <si>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</si>
  <si>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</si>
  <si>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</si>
  <si>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</si>
  <si>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</si>
  <si>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</si>
  <si>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</si>
  <si>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</si>
  <si>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</si>
  <si>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</si>
  <si>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</si>
  <si>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</si>
  <si>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</si>
  <si>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</si>
  <si>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</si>
  <si>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</si>
  <si>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</si>
  <si>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</si>
  <si>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</si>
  <si>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</si>
  <si>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</si>
  <si>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</si>
  <si>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</si>
  <si>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</si>
  <si>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</si>
  <si>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</si>
  <si>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</si>
  <si>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</si>
  <si>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</si>
  <si>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</si>
  <si>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</si>
  <si>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</si>
  <si>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</si>
  <si>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</si>
  <si>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</si>
  <si>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</si>
  <si>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</si>
  <si>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</si>
  <si>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</si>
  <si>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</si>
  <si>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</si>
  <si>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</si>
  <si>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</si>
  <si>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</si>
  <si>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</si>
  <si>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</si>
  <si>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</si>
  <si>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</si>
  <si>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</si>
  <si>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</si>
  <si>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</si>
  <si>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</si>
  <si>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</si>
  <si>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</si>
  <si>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</si>
  <si>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</si>
  <si>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</si>
  <si>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</si>
  <si>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</si>
  <si>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</si>
  <si>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</si>
  <si>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</si>
  <si>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</si>
  <si>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</si>
  <si>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</si>
  <si>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</si>
  <si>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</si>
  <si>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</si>
  <si>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</si>
  <si>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</si>
  <si>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</si>
  <si>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</si>
  <si>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</si>
  <si>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</si>
  <si>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</si>
  <si>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</si>
  <si>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</si>
  <si>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</si>
  <si>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</si>
  <si>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</si>
  <si>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</si>
  <si>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</si>
  <si>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</si>
  <si>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</si>
  <si>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</si>
  <si>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</si>
  <si>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</si>
  <si>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</si>
  <si>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</si>
  <si>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</si>
  <si>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</si>
  <si>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</si>
  <si>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</si>
  <si>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</si>
  <si>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</si>
  <si>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</si>
  <si>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</si>
  <si>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</si>
  <si>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</si>
  <si>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</si>
  <si>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</si>
  <si>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</si>
  <si>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</si>
  <si>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</si>
  <si>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</si>
  <si>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</si>
  <si>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</si>
  <si>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</si>
  <si>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</si>
  <si>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</si>
  <si>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</si>
  <si>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</si>
  <si>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</si>
  <si>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</si>
  <si>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</si>
  <si>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</si>
  <si>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</si>
  <si>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</si>
  <si>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</si>
  <si>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</si>
  <si>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</si>
  <si>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</si>
  <si>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</si>
  <si>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</si>
  <si>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</si>
  <si>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</si>
  <si>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</si>
  <si>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</si>
  <si>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</si>
  <si>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</si>
  <si>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</si>
  <si>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</si>
  <si>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</si>
  <si>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</si>
  <si>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</si>
  <si>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</si>
  <si>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</si>
  <si>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</si>
  <si>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</si>
  <si>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</si>
  <si>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</si>
  <si>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</si>
  <si>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</si>
  <si>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</si>
  <si>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</si>
  <si>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</si>
  <si>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</si>
  <si>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</si>
  <si>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</si>
  <si>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</si>
  <si>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</si>
  <si>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</si>
  <si>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</si>
  <si>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</si>
  <si>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</si>
  <si>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</si>
  <si>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</si>
  <si>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</si>
  <si>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</si>
  <si>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</si>
  <si>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</si>
  <si>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</si>
  <si>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</si>
  <si>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</si>
  <si>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</si>
  <si>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</si>
  <si>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</si>
  <si>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</si>
  <si>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</si>
  <si>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</si>
  <si>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</si>
  <si>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</si>
  <si>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</si>
  <si>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</si>
  <si>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</si>
  <si>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</si>
  <si>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</si>
  <si>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</si>
  <si>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</si>
  <si>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</si>
  <si>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</si>
  <si>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</si>
  <si>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</si>
  <si>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</si>
  <si>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</si>
  <si>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</si>
  <si>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</si>
  <si>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</si>
  <si>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</si>
  <si>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</si>
  <si>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</si>
  <si>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</si>
  <si>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</si>
  <si>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</si>
  <si>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</si>
  <si>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</si>
  <si>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</si>
  <si>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</si>
  <si>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</si>
  <si>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</si>
  <si>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</si>
  <si>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</si>
  <si>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</si>
  <si>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</si>
  <si>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</si>
  <si>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</si>
  <si>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</si>
  <si>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</si>
  <si>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</si>
  <si>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</si>
  <si>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</si>
  <si>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</si>
  <si>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</si>
  <si>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</si>
  <si>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</si>
  <si>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</si>
  <si>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</si>
  <si>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</si>
  <si>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</si>
  <si>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</si>
  <si>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</si>
  <si>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</si>
  <si>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</si>
  <si>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</si>
  <si>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</si>
  <si>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</si>
  <si>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</si>
  <si>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</si>
  <si>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</si>
  <si>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</si>
  <si>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</si>
  <si>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</si>
  <si>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</si>
  <si>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</si>
  <si>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</si>
  <si>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</si>
  <si>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</si>
  <si>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</si>
  <si>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</si>
  <si>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</si>
  <si>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</si>
  <si>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</si>
  <si>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</si>
  <si>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</si>
  <si>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</si>
  <si>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</si>
  <si>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</si>
  <si>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</si>
  <si>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</si>
  <si>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</si>
  <si>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</si>
  <si>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</si>
  <si>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</si>
  <si>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</si>
  <si>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</si>
  <si>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</si>
  <si>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</si>
  <si>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</si>
  <si>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</si>
  <si>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</si>
  <si>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</si>
  <si>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</si>
  <si>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</si>
  <si>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</si>
  <si>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</si>
  <si>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</si>
  <si>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</si>
  <si>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</si>
  <si>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</si>
  <si>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</si>
  <si>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</si>
  <si>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</si>
  <si>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</si>
  <si>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</si>
  <si>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</si>
  <si>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</si>
  <si>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</si>
  <si>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</si>
  <si>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</si>
  <si>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</si>
  <si>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</si>
  <si>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</si>
  <si>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</si>
  <si>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</si>
  <si>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</si>
  <si>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</si>
  <si>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</si>
  <si>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</si>
  <si>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</si>
  <si>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</si>
  <si>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</si>
  <si>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</si>
  <si>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</si>
  <si>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</si>
  <si>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</si>
  <si>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</si>
  <si>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</si>
  <si>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</si>
  <si>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</si>
  <si>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</si>
  <si>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</si>
  <si>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</si>
  <si>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</si>
  <si>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</si>
  <si>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</si>
  <si>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</si>
  <si>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</si>
  <si>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</si>
  <si>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</si>
  <si>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</si>
  <si>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</si>
  <si>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</si>
  <si>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</si>
  <si>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</si>
  <si>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</si>
  <si>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</si>
  <si>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</si>
  <si>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</si>
  <si>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</si>
  <si>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</si>
  <si>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</si>
  <si>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</si>
  <si>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</si>
  <si>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</si>
  <si>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</si>
  <si>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</si>
  <si>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</si>
  <si>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</si>
  <si>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</si>
  <si>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</si>
  <si>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</si>
  <si>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</si>
  <si>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</si>
  <si>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</si>
  <si>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</si>
  <si>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</si>
  <si>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</si>
  <si>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</si>
  <si>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</si>
  <si>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</si>
  <si>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</si>
  <si>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</si>
  <si>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</si>
  <si>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</si>
  <si>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</si>
  <si>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</si>
  <si>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</si>
  <si>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</si>
  <si>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</si>
  <si>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</si>
  <si>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</si>
  <si>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</si>
  <si>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</si>
  <si>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</si>
  <si>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</si>
  <si>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</si>
  <si>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</si>
  <si>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</si>
  <si>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 xml:space="preserve">Brioso Luciano, Cristino </t>
  </si>
  <si>
    <t>ReservaC Norte</t>
  </si>
  <si>
    <t>GAVETA DE DEPOSITO LLENA</t>
  </si>
  <si>
    <t>Abastecido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</si>
  <si>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</si>
  <si>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</si>
  <si>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</si>
  <si>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</si>
  <si>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</si>
  <si>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</si>
  <si>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</si>
  <si>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Triinet</t>
  </si>
  <si>
    <t>SIN ACTIVIDAD DE RETIRO</t>
  </si>
  <si>
    <t xml:space="preserve">Perez Almonte, Franklin </t>
  </si>
  <si>
    <t>04 Abril de 2021</t>
  </si>
  <si>
    <t>335840833</t>
  </si>
  <si>
    <t>335840832</t>
  </si>
  <si>
    <t>335840831</t>
  </si>
  <si>
    <t>Estacion Sabana Yegua</t>
  </si>
  <si>
    <t>335840835</t>
  </si>
  <si>
    <t>335840836</t>
  </si>
  <si>
    <t>335840837</t>
  </si>
  <si>
    <t>335840838</t>
  </si>
  <si>
    <t>335840839</t>
  </si>
  <si>
    <t>En Servicio</t>
  </si>
  <si>
    <t>335840840</t>
  </si>
  <si>
    <t>335840844</t>
  </si>
  <si>
    <t>335840849</t>
  </si>
  <si>
    <t>335840850</t>
  </si>
  <si>
    <t xml:space="preserve">Blanco Garcia, Yovanny </t>
  </si>
  <si>
    <t>335840852</t>
  </si>
  <si>
    <t>335840854</t>
  </si>
  <si>
    <t>335840855</t>
  </si>
  <si>
    <t>335840856</t>
  </si>
  <si>
    <t>335840857</t>
  </si>
  <si>
    <t>335840858</t>
  </si>
  <si>
    <t>335840860</t>
  </si>
  <si>
    <t>335840863</t>
  </si>
  <si>
    <t>335840873</t>
  </si>
  <si>
    <t>335840874</t>
  </si>
  <si>
    <t>335840875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</si>
</sst>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0" xfId="0"/>
    <xf numFmtId="0" fontId="30" fillId="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2"/>
      <tableStyleElement type="headerRow" dxfId="201"/>
      <tableStyleElement type="totalRow" dxfId="200"/>
      <tableStyleElement type="firstColumn" dxfId="199"/>
      <tableStyleElement type="lastColumn" dxfId="198"/>
      <tableStyleElement type="firstRowStripe" dxfId="197"/>
      <tableStyleElement type="firstColumnStripe" dxfId="19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8947" TargetMode="External"/><Relationship Id="rId13" Type="http://schemas.openxmlformats.org/officeDocument/2006/relationships/hyperlink" Target="http://s460-helpdesk/CAisd/pdmweb.exe?OP=SEARCH+FACTORY=in+SKIPLIST=1+QBE.EQ.id=3548958" TargetMode="External"/><Relationship Id="rId18" Type="http://schemas.openxmlformats.org/officeDocument/2006/relationships/hyperlink" Target="http://s460-helpdesk/CAisd/pdmweb.exe?OP=SEARCH+FACTORY=in+SKIPLIST=1+QBE.EQ.id=3548982" TargetMode="External"/><Relationship Id="rId26" Type="http://schemas.openxmlformats.org/officeDocument/2006/relationships/hyperlink" Target="http://s460-helpdesk/CAisd/pdmweb.exe?OP=SEARCH+FACTORY=in+SKIPLIST=1+QBE.EQ.id=3548961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8967" TargetMode="External"/><Relationship Id="rId7" Type="http://schemas.openxmlformats.org/officeDocument/2006/relationships/hyperlink" Target="http://s460-helpdesk/CAisd/pdmweb.exe?OP=SEARCH+FACTORY=in+SKIPLIST=1+QBE.EQ.id=3548948" TargetMode="External"/><Relationship Id="rId12" Type="http://schemas.openxmlformats.org/officeDocument/2006/relationships/hyperlink" Target="http://s460-helpdesk/CAisd/pdmweb.exe?OP=SEARCH+FACTORY=in+SKIPLIST=1+QBE.EQ.id=3548959" TargetMode="External"/><Relationship Id="rId17" Type="http://schemas.openxmlformats.org/officeDocument/2006/relationships/hyperlink" Target="http://s460-helpdesk/CAisd/pdmweb.exe?OP=SEARCH+FACTORY=in+SKIPLIST=1+QBE.EQ.id=3548983" TargetMode="External"/><Relationship Id="rId25" Type="http://schemas.openxmlformats.org/officeDocument/2006/relationships/hyperlink" Target="http://s460-helpdesk/CAisd/pdmweb.exe?OP=SEARCH+FACTORY=in+SKIPLIST=1+QBE.EQ.id=354896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8984" TargetMode="External"/><Relationship Id="rId20" Type="http://schemas.openxmlformats.org/officeDocument/2006/relationships/hyperlink" Target="http://s460-helpdesk/CAisd/pdmweb.exe?OP=SEARCH+FACTORY=in+SKIPLIST=1+QBE.EQ.id=3548969" TargetMode="External"/><Relationship Id="rId29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8944" TargetMode="External"/><Relationship Id="rId24" Type="http://schemas.openxmlformats.org/officeDocument/2006/relationships/hyperlink" Target="http://s460-helpdesk/CAisd/pdmweb.exe?OP=SEARCH+FACTORY=in+SKIPLIST=1+QBE.EQ.id=354896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8949" TargetMode="External"/><Relationship Id="rId23" Type="http://schemas.openxmlformats.org/officeDocument/2006/relationships/hyperlink" Target="http://s460-helpdesk/CAisd/pdmweb.exe?OP=SEARCH+FACTORY=in+SKIPLIST=1+QBE.EQ.id=3548965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548945" TargetMode="External"/><Relationship Id="rId19" Type="http://schemas.openxmlformats.org/officeDocument/2006/relationships/hyperlink" Target="http://s460-helpdesk/CAisd/pdmweb.exe?OP=SEARCH+FACTORY=in+SKIPLIST=1+QBE.EQ.id=354897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8946" TargetMode="External"/><Relationship Id="rId14" Type="http://schemas.openxmlformats.org/officeDocument/2006/relationships/hyperlink" Target="http://s460-helpdesk/CAisd/pdmweb.exe?OP=SEARCH+FACTORY=in+SKIPLIST=1+QBE.EQ.id=3548953" TargetMode="External"/><Relationship Id="rId22" Type="http://schemas.openxmlformats.org/officeDocument/2006/relationships/hyperlink" Target="http://s460-helpdesk/CAisd/pdmweb.exe?OP=SEARCH+FACTORY=in+SKIPLIST=1+QBE.EQ.id=3548966" TargetMode="External"/><Relationship Id="rId27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15"/>
  <sheetViews>
    <sheetView tabSelected="1" zoomScale="85" zoomScaleNormal="85" workbookViewId="0">
      <pane ySplit="4" topLeftCell="A122" activePane="bottomLeft" state="frozen"/>
      <selection pane="bottomLeft" activeCell="D119" sqref="D119"/>
    </sheetView>
  </sheetViews>
  <sheetFormatPr baseColWidth="10" defaultColWidth="20.5703125" defaultRowHeight="15" x14ac:dyDescent="0.25"/>
  <cols>
    <col min="1" max="1" width="27.140625" style="93" bestFit="1" customWidth="1"/>
    <col min="2" max="2" width="20.140625" style="88" bestFit="1" customWidth="1"/>
    <col min="3" max="3" width="17" style="47" customWidth="1"/>
    <col min="4" max="4" width="29.28515625" style="93" customWidth="1"/>
    <col min="5" max="5" width="12.28515625" style="87" bestFit="1" customWidth="1"/>
    <col min="6" max="6" width="11.42578125" style="48" customWidth="1"/>
    <col min="7" max="7" width="54.7109375" style="48" customWidth="1"/>
    <col min="8" max="11" width="5.7109375" style="48" customWidth="1"/>
    <col min="12" max="12" width="51.85546875" style="48" customWidth="1"/>
    <col min="13" max="13" width="20" style="93" customWidth="1"/>
    <col min="14" max="14" width="17.5703125" style="93" customWidth="1"/>
    <col min="15" max="15" width="42.85546875" style="93" customWidth="1"/>
    <col min="16" max="16" width="24" style="109" customWidth="1"/>
    <col min="17" max="17" width="51.85546875" style="80" bestFit="1" customWidth="1"/>
    <col min="18" max="16384" width="20.5703125" style="45"/>
  </cols>
  <sheetData>
    <row r="1" spans="1:18" ht="18" x14ac:dyDescent="0.25">
      <c r="A1" s="154" t="s">
        <v>2161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2531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31" customFormat="1" ht="18" x14ac:dyDescent="0.25">
      <c r="A5" s="112" t="str">
        <f>VLOOKUP(E5,'LISTADO ATM'!$A$2:$C$901,3,0)</f>
        <v>DISTRITO NACIONAL</v>
      </c>
      <c r="B5" s="124">
        <v>335839677</v>
      </c>
      <c r="C5" s="118">
        <v>44286.60056712963</v>
      </c>
      <c r="D5" s="112" t="s">
        <v>2189</v>
      </c>
      <c r="E5" s="125">
        <v>725</v>
      </c>
      <c r="F5" s="126" t="str">
        <f>VLOOKUP(E5,VIP!$A$2:$O12378,2,0)</f>
        <v>DRBR998</v>
      </c>
      <c r="G5" s="126" t="str">
        <f>VLOOKUP(E5,'LISTADO ATM'!$A$2:$B$900,2,0)</f>
        <v xml:space="preserve">ATM El Huacal II  </v>
      </c>
      <c r="H5" s="126" t="str">
        <f>VLOOKUP(E5,VIP!$A$2:$O17299,7,FALSE)</f>
        <v>Si</v>
      </c>
      <c r="I5" s="126" t="str">
        <f>VLOOKUP(E5,VIP!$A$2:$O9264,8,FALSE)</f>
        <v>Si</v>
      </c>
      <c r="J5" s="126" t="str">
        <f>VLOOKUP(E5,VIP!$A$2:$O9214,8,FALSE)</f>
        <v>Si</v>
      </c>
      <c r="K5" s="126" t="str">
        <f>VLOOKUP(E5,VIP!$A$2:$O12788,6,0)</f>
        <v>NO</v>
      </c>
      <c r="L5" s="113" t="s">
        <v>2228</v>
      </c>
      <c r="M5" s="111" t="s">
        <v>2465</v>
      </c>
      <c r="N5" s="123" t="s">
        <v>2472</v>
      </c>
      <c r="O5" s="133" t="s">
        <v>2474</v>
      </c>
      <c r="P5" s="110"/>
      <c r="Q5" s="114" t="s">
        <v>2228</v>
      </c>
    </row>
    <row r="6" spans="1:18" s="131" customFormat="1" ht="18" x14ac:dyDescent="0.25">
      <c r="A6" s="112" t="str">
        <f>VLOOKUP(E6,'LISTADO ATM'!$A$2:$C$901,3,0)</f>
        <v>DISTRITO NACIONAL</v>
      </c>
      <c r="B6" s="124">
        <v>335839682</v>
      </c>
      <c r="C6" s="118">
        <v>44286.601527777777</v>
      </c>
      <c r="D6" s="112" t="s">
        <v>2189</v>
      </c>
      <c r="E6" s="125">
        <v>724</v>
      </c>
      <c r="F6" s="126" t="str">
        <f>VLOOKUP(E6,VIP!$A$2:$O12377,2,0)</f>
        <v>DRBR997</v>
      </c>
      <c r="G6" s="126" t="str">
        <f>VLOOKUP(E6,'LISTADO ATM'!$A$2:$B$900,2,0)</f>
        <v xml:space="preserve">ATM El Huacal I </v>
      </c>
      <c r="H6" s="126" t="str">
        <f>VLOOKUP(E6,VIP!$A$2:$O17298,7,FALSE)</f>
        <v>Si</v>
      </c>
      <c r="I6" s="126" t="str">
        <f>VLOOKUP(E6,VIP!$A$2:$O9263,8,FALSE)</f>
        <v>Si</v>
      </c>
      <c r="J6" s="126" t="str">
        <f>VLOOKUP(E6,VIP!$A$2:$O9213,8,FALSE)</f>
        <v>Si</v>
      </c>
      <c r="K6" s="126" t="str">
        <f>VLOOKUP(E6,VIP!$A$2:$O12787,6,0)</f>
        <v>NO</v>
      </c>
      <c r="L6" s="113" t="s">
        <v>2228</v>
      </c>
      <c r="M6" s="111" t="s">
        <v>2465</v>
      </c>
      <c r="N6" s="123" t="s">
        <v>2472</v>
      </c>
      <c r="O6" s="133" t="s">
        <v>2474</v>
      </c>
      <c r="P6" s="110"/>
      <c r="Q6" s="114" t="s">
        <v>2228</v>
      </c>
    </row>
    <row r="7" spans="1:18" s="131" customFormat="1" ht="18" x14ac:dyDescent="0.25">
      <c r="A7" s="112" t="str">
        <f>VLOOKUP(E7,'LISTADO ATM'!$A$2:$C$901,3,0)</f>
        <v>SUR</v>
      </c>
      <c r="B7" s="124">
        <v>335839831</v>
      </c>
      <c r="C7" s="118">
        <v>44286.660416666666</v>
      </c>
      <c r="D7" s="112" t="s">
        <v>2468</v>
      </c>
      <c r="E7" s="125">
        <v>984</v>
      </c>
      <c r="F7" s="126" t="str">
        <f>VLOOKUP(E7,VIP!$A$2:$O12392,2,0)</f>
        <v>DRBR984</v>
      </c>
      <c r="G7" s="126" t="str">
        <f>VLOOKUP(E7,'LISTADO ATM'!$A$2:$B$900,2,0)</f>
        <v xml:space="preserve">ATM Oficina Neiba II </v>
      </c>
      <c r="H7" s="126" t="str">
        <f>VLOOKUP(E7,VIP!$A$2:$O17313,7,FALSE)</f>
        <v>Si</v>
      </c>
      <c r="I7" s="126" t="str">
        <f>VLOOKUP(E7,VIP!$A$2:$O9278,8,FALSE)</f>
        <v>Si</v>
      </c>
      <c r="J7" s="126" t="str">
        <f>VLOOKUP(E7,VIP!$A$2:$O9228,8,FALSE)</f>
        <v>Si</v>
      </c>
      <c r="K7" s="126" t="str">
        <f>VLOOKUP(E7,VIP!$A$2:$O12802,6,0)</f>
        <v>NO</v>
      </c>
      <c r="L7" s="113" t="s">
        <v>2428</v>
      </c>
      <c r="M7" s="111" t="s">
        <v>2465</v>
      </c>
      <c r="N7" s="123" t="s">
        <v>2472</v>
      </c>
      <c r="O7" s="133" t="s">
        <v>2473</v>
      </c>
      <c r="P7" s="110"/>
      <c r="Q7" s="114" t="s">
        <v>2428</v>
      </c>
    </row>
    <row r="8" spans="1:18" s="131" customFormat="1" ht="18" x14ac:dyDescent="0.25">
      <c r="A8" s="112" t="str">
        <f>VLOOKUP(E8,'LISTADO ATM'!$A$2:$C$901,3,0)</f>
        <v>DISTRITO NACIONAL</v>
      </c>
      <c r="B8" s="124">
        <v>335839977</v>
      </c>
      <c r="C8" s="118">
        <v>44286.741053240738</v>
      </c>
      <c r="D8" s="112" t="s">
        <v>2189</v>
      </c>
      <c r="E8" s="125">
        <v>560</v>
      </c>
      <c r="F8" s="126" t="str">
        <f>VLOOKUP(E8,VIP!$A$2:$O12356,2,0)</f>
        <v>DRBR229</v>
      </c>
      <c r="G8" s="126" t="str">
        <f>VLOOKUP(E8,'LISTADO ATM'!$A$2:$B$900,2,0)</f>
        <v xml:space="preserve">ATM Junta Central Electoral </v>
      </c>
      <c r="H8" s="126" t="str">
        <f>VLOOKUP(E8,VIP!$A$2:$O17277,7,FALSE)</f>
        <v>Si</v>
      </c>
      <c r="I8" s="126" t="str">
        <f>VLOOKUP(E8,VIP!$A$2:$O9242,8,FALSE)</f>
        <v>Si</v>
      </c>
      <c r="J8" s="126" t="str">
        <f>VLOOKUP(E8,VIP!$A$2:$O9192,8,FALSE)</f>
        <v>Si</v>
      </c>
      <c r="K8" s="126" t="str">
        <f>VLOOKUP(E8,VIP!$A$2:$O12766,6,0)</f>
        <v>SI</v>
      </c>
      <c r="L8" s="113" t="s">
        <v>2228</v>
      </c>
      <c r="M8" s="111" t="s">
        <v>2465</v>
      </c>
      <c r="N8" s="123" t="s">
        <v>2472</v>
      </c>
      <c r="O8" s="133" t="s">
        <v>2474</v>
      </c>
      <c r="P8" s="110"/>
      <c r="Q8" s="114" t="s">
        <v>2228</v>
      </c>
    </row>
    <row r="9" spans="1:18" s="136" customFormat="1" ht="18" x14ac:dyDescent="0.25">
      <c r="A9" s="112" t="str">
        <f>VLOOKUP(E9,'LISTADO ATM'!$A$2:$C$901,3,0)</f>
        <v>DISTRITO NACIONAL</v>
      </c>
      <c r="B9" s="124">
        <v>335840013</v>
      </c>
      <c r="C9" s="118">
        <v>44286.778611111113</v>
      </c>
      <c r="D9" s="112" t="s">
        <v>2468</v>
      </c>
      <c r="E9" s="125">
        <v>165</v>
      </c>
      <c r="F9" s="126" t="str">
        <f>VLOOKUP(E9,VIP!$A$2:$O12372,2,0)</f>
        <v>DRBR165</v>
      </c>
      <c r="G9" s="126" t="str">
        <f>VLOOKUP(E9,'LISTADO ATM'!$A$2:$B$900,2,0)</f>
        <v>ATM Autoservicio Megacentro</v>
      </c>
      <c r="H9" s="126" t="str">
        <f>VLOOKUP(E9,VIP!$A$2:$O17293,7,FALSE)</f>
        <v>Si</v>
      </c>
      <c r="I9" s="126" t="str">
        <f>VLOOKUP(E9,VIP!$A$2:$O9258,8,FALSE)</f>
        <v>Si</v>
      </c>
      <c r="J9" s="126" t="str">
        <f>VLOOKUP(E9,VIP!$A$2:$O9208,8,FALSE)</f>
        <v>Si</v>
      </c>
      <c r="K9" s="126" t="str">
        <f>VLOOKUP(E9,VIP!$A$2:$O12782,6,0)</f>
        <v>SI</v>
      </c>
      <c r="L9" s="113" t="s">
        <v>2519</v>
      </c>
      <c r="M9" s="111" t="s">
        <v>2465</v>
      </c>
      <c r="N9" s="123" t="s">
        <v>2472</v>
      </c>
      <c r="O9" s="143" t="s">
        <v>2473</v>
      </c>
      <c r="P9" s="110"/>
      <c r="Q9" s="114" t="s">
        <v>2519</v>
      </c>
    </row>
    <row r="10" spans="1:18" s="136" customFormat="1" ht="18" x14ac:dyDescent="0.25">
      <c r="A10" s="112" t="str">
        <f>VLOOKUP(E10,'LISTADO ATM'!$A$2:$C$901,3,0)</f>
        <v>DISTRITO NACIONAL</v>
      </c>
      <c r="B10" s="124">
        <v>335840067</v>
      </c>
      <c r="C10" s="118">
        <v>44286.992048611108</v>
      </c>
      <c r="D10" s="112" t="s">
        <v>2468</v>
      </c>
      <c r="E10" s="125">
        <v>980</v>
      </c>
      <c r="F10" s="126" t="str">
        <f>VLOOKUP(E10,VIP!$A$2:$O12395,2,0)</f>
        <v>DRBR980</v>
      </c>
      <c r="G10" s="126" t="str">
        <f>VLOOKUP(E10,'LISTADO ATM'!$A$2:$B$900,2,0)</f>
        <v xml:space="preserve">ATM Oficina Bella Vista Mall II </v>
      </c>
      <c r="H10" s="126" t="str">
        <f>VLOOKUP(E10,VIP!$A$2:$O17316,7,FALSE)</f>
        <v>Si</v>
      </c>
      <c r="I10" s="126" t="str">
        <f>VLOOKUP(E10,VIP!$A$2:$O9281,8,FALSE)</f>
        <v>Si</v>
      </c>
      <c r="J10" s="126" t="str">
        <f>VLOOKUP(E10,VIP!$A$2:$O9231,8,FALSE)</f>
        <v>Si</v>
      </c>
      <c r="K10" s="126" t="str">
        <f>VLOOKUP(E10,VIP!$A$2:$O12805,6,0)</f>
        <v>NO</v>
      </c>
      <c r="L10" s="113" t="s">
        <v>2519</v>
      </c>
      <c r="M10" s="111" t="s">
        <v>2465</v>
      </c>
      <c r="N10" s="123" t="s">
        <v>2472</v>
      </c>
      <c r="O10" s="143" t="s">
        <v>2473</v>
      </c>
      <c r="P10" s="110"/>
      <c r="Q10" s="114" t="s">
        <v>2519</v>
      </c>
    </row>
    <row r="11" spans="1:18" s="136" customFormat="1" ht="18" x14ac:dyDescent="0.25">
      <c r="A11" s="112" t="str">
        <f>VLOOKUP(E11,'LISTADO ATM'!$A$2:$C$901,3,0)</f>
        <v>DISTRITO NACIONAL</v>
      </c>
      <c r="B11" s="124">
        <v>335840078</v>
      </c>
      <c r="C11" s="118">
        <v>44287.01458333333</v>
      </c>
      <c r="D11" s="112" t="s">
        <v>2189</v>
      </c>
      <c r="E11" s="125">
        <v>10</v>
      </c>
      <c r="F11" s="126" t="str">
        <f>VLOOKUP(E11,VIP!$A$2:$O12367,2,0)</f>
        <v>DRBR010</v>
      </c>
      <c r="G11" s="126" t="str">
        <f>VLOOKUP(E11,'LISTADO ATM'!$A$2:$B$900,2,0)</f>
        <v xml:space="preserve">ATM Ministerio Salud Pública </v>
      </c>
      <c r="H11" s="126" t="str">
        <f>VLOOKUP(E11,VIP!$A$2:$O17288,7,FALSE)</f>
        <v>Si</v>
      </c>
      <c r="I11" s="126" t="str">
        <f>VLOOKUP(E11,VIP!$A$2:$O9253,8,FALSE)</f>
        <v>Si</v>
      </c>
      <c r="J11" s="126" t="str">
        <f>VLOOKUP(E11,VIP!$A$2:$O9203,8,FALSE)</f>
        <v>Si</v>
      </c>
      <c r="K11" s="126" t="str">
        <f>VLOOKUP(E11,VIP!$A$2:$O12777,6,0)</f>
        <v>NO</v>
      </c>
      <c r="L11" s="113" t="s">
        <v>2228</v>
      </c>
      <c r="M11" s="111" t="s">
        <v>2465</v>
      </c>
      <c r="N11" s="123" t="s">
        <v>2493</v>
      </c>
      <c r="O11" s="143" t="s">
        <v>2474</v>
      </c>
      <c r="P11" s="110"/>
      <c r="Q11" s="114" t="s">
        <v>2228</v>
      </c>
    </row>
    <row r="12" spans="1:18" s="136" customFormat="1" ht="18" x14ac:dyDescent="0.25">
      <c r="A12" s="112" t="str">
        <f>VLOOKUP(E12,'LISTADO ATM'!$A$2:$C$901,3,0)</f>
        <v>DISTRITO NACIONAL</v>
      </c>
      <c r="B12" s="124">
        <v>335840085</v>
      </c>
      <c r="C12" s="118">
        <v>44287.019120370373</v>
      </c>
      <c r="D12" s="112" t="s">
        <v>2189</v>
      </c>
      <c r="E12" s="125">
        <v>57</v>
      </c>
      <c r="F12" s="126" t="str">
        <f>VLOOKUP(E12,VIP!$A$2:$O12400,2,0)</f>
        <v>DRBR057</v>
      </c>
      <c r="G12" s="126" t="str">
        <f>VLOOKUP(E12,'LISTADO ATM'!$A$2:$B$900,2,0)</f>
        <v xml:space="preserve">ATM Oficina Malecon Center </v>
      </c>
      <c r="H12" s="126" t="str">
        <f>VLOOKUP(E12,VIP!$A$2:$O17321,7,FALSE)</f>
        <v>Si</v>
      </c>
      <c r="I12" s="126" t="str">
        <f>VLOOKUP(E12,VIP!$A$2:$O9286,8,FALSE)</f>
        <v>Si</v>
      </c>
      <c r="J12" s="126" t="str">
        <f>VLOOKUP(E12,VIP!$A$2:$O9236,8,FALSE)</f>
        <v>Si</v>
      </c>
      <c r="K12" s="126" t="str">
        <f>VLOOKUP(E12,VIP!$A$2:$O12810,6,0)</f>
        <v>NO</v>
      </c>
      <c r="L12" s="113" t="s">
        <v>2228</v>
      </c>
      <c r="M12" s="111" t="s">
        <v>2465</v>
      </c>
      <c r="N12" s="123" t="s">
        <v>2472</v>
      </c>
      <c r="O12" s="143" t="s">
        <v>2474</v>
      </c>
      <c r="P12" s="110"/>
      <c r="Q12" s="114" t="s">
        <v>2228</v>
      </c>
    </row>
    <row r="13" spans="1:18" s="136" customFormat="1" ht="18" x14ac:dyDescent="0.25">
      <c r="A13" s="112" t="str">
        <f>VLOOKUP(E13,'LISTADO ATM'!$A$2:$C$901,3,0)</f>
        <v>DISTRITO NACIONAL</v>
      </c>
      <c r="B13" s="124">
        <v>335840091</v>
      </c>
      <c r="C13" s="118">
        <v>44287.082256944443</v>
      </c>
      <c r="D13" s="112" t="s">
        <v>2189</v>
      </c>
      <c r="E13" s="125">
        <v>858</v>
      </c>
      <c r="F13" s="126" t="str">
        <f>VLOOKUP(E13,VIP!$A$2:$O12389,2,0)</f>
        <v>DRBR858</v>
      </c>
      <c r="G13" s="126" t="str">
        <f>VLOOKUP(E13,'LISTADO ATM'!$A$2:$B$900,2,0)</f>
        <v xml:space="preserve">ATM Cooperativa Maestros (COOPNAMA) </v>
      </c>
      <c r="H13" s="126" t="str">
        <f>VLOOKUP(E13,VIP!$A$2:$O17310,7,FALSE)</f>
        <v>Si</v>
      </c>
      <c r="I13" s="126" t="str">
        <f>VLOOKUP(E13,VIP!$A$2:$O9275,8,FALSE)</f>
        <v>No</v>
      </c>
      <c r="J13" s="126" t="str">
        <f>VLOOKUP(E13,VIP!$A$2:$O9225,8,FALSE)</f>
        <v>No</v>
      </c>
      <c r="K13" s="126" t="str">
        <f>VLOOKUP(E13,VIP!$A$2:$O12799,6,0)</f>
        <v>NO</v>
      </c>
      <c r="L13" s="113" t="s">
        <v>2228</v>
      </c>
      <c r="M13" s="111" t="s">
        <v>2465</v>
      </c>
      <c r="N13" s="123" t="s">
        <v>2472</v>
      </c>
      <c r="O13" s="143" t="s">
        <v>2474</v>
      </c>
      <c r="P13" s="110"/>
      <c r="Q13" s="114" t="s">
        <v>2228</v>
      </c>
    </row>
    <row r="14" spans="1:18" s="136" customFormat="1" ht="18" x14ac:dyDescent="0.25">
      <c r="A14" s="112" t="str">
        <f>VLOOKUP(E14,'LISTADO ATM'!$A$2:$C$901,3,0)</f>
        <v>DISTRITO NACIONAL</v>
      </c>
      <c r="B14" s="124">
        <v>335840348</v>
      </c>
      <c r="C14" s="118">
        <v>44287.434039351851</v>
      </c>
      <c r="D14" s="112" t="s">
        <v>2468</v>
      </c>
      <c r="E14" s="125">
        <v>539</v>
      </c>
      <c r="F14" s="126" t="str">
        <f>VLOOKUP(E14,VIP!$A$2:$O12396,2,0)</f>
        <v>DRBR539</v>
      </c>
      <c r="G14" s="126" t="str">
        <f>VLOOKUP(E14,'LISTADO ATM'!$A$2:$B$900,2,0)</f>
        <v>ATM S/M La Cadena Los Proceres</v>
      </c>
      <c r="H14" s="126" t="str">
        <f>VLOOKUP(E14,VIP!$A$2:$O17317,7,FALSE)</f>
        <v>Si</v>
      </c>
      <c r="I14" s="126" t="str">
        <f>VLOOKUP(E14,VIP!$A$2:$O9282,8,FALSE)</f>
        <v>Si</v>
      </c>
      <c r="J14" s="126" t="str">
        <f>VLOOKUP(E14,VIP!$A$2:$O9232,8,FALSE)</f>
        <v>Si</v>
      </c>
      <c r="K14" s="126" t="str">
        <f>VLOOKUP(E14,VIP!$A$2:$O12806,6,0)</f>
        <v>NO</v>
      </c>
      <c r="L14" s="113" t="s">
        <v>2459</v>
      </c>
      <c r="M14" s="111" t="s">
        <v>2465</v>
      </c>
      <c r="N14" s="123" t="s">
        <v>2472</v>
      </c>
      <c r="O14" s="143" t="s">
        <v>2473</v>
      </c>
      <c r="P14" s="110"/>
      <c r="Q14" s="114" t="s">
        <v>2459</v>
      </c>
    </row>
    <row r="15" spans="1:18" s="136" customFormat="1" ht="18" x14ac:dyDescent="0.25">
      <c r="A15" s="112" t="str">
        <f>VLOOKUP(E15,'LISTADO ATM'!$A$2:$C$901,3,0)</f>
        <v>NORTE</v>
      </c>
      <c r="B15" s="124">
        <v>335840355</v>
      </c>
      <c r="C15" s="118">
        <v>44287.437615740739</v>
      </c>
      <c r="D15" s="112" t="s">
        <v>2190</v>
      </c>
      <c r="E15" s="125">
        <v>903</v>
      </c>
      <c r="F15" s="126" t="str">
        <f>VLOOKUP(E15,VIP!$A$2:$O12394,2,0)</f>
        <v>DRBR903</v>
      </c>
      <c r="G15" s="126" t="str">
        <f>VLOOKUP(E15,'LISTADO ATM'!$A$2:$B$900,2,0)</f>
        <v xml:space="preserve">ATM Oficina La Vega Real I </v>
      </c>
      <c r="H15" s="126" t="str">
        <f>VLOOKUP(E15,VIP!$A$2:$O17315,7,FALSE)</f>
        <v>Si</v>
      </c>
      <c r="I15" s="126" t="str">
        <f>VLOOKUP(E15,VIP!$A$2:$O9280,8,FALSE)</f>
        <v>Si</v>
      </c>
      <c r="J15" s="126" t="str">
        <f>VLOOKUP(E15,VIP!$A$2:$O9230,8,FALSE)</f>
        <v>Si</v>
      </c>
      <c r="K15" s="126" t="str">
        <f>VLOOKUP(E15,VIP!$A$2:$O12804,6,0)</f>
        <v>NO</v>
      </c>
      <c r="L15" s="113" t="s">
        <v>2228</v>
      </c>
      <c r="M15" s="111" t="s">
        <v>2465</v>
      </c>
      <c r="N15" s="123" t="s">
        <v>2472</v>
      </c>
      <c r="O15" s="143" t="s">
        <v>2504</v>
      </c>
      <c r="P15" s="110"/>
      <c r="Q15" s="114" t="s">
        <v>2228</v>
      </c>
    </row>
    <row r="16" spans="1:18" s="136" customFormat="1" ht="18" x14ac:dyDescent="0.25">
      <c r="A16" s="112" t="str">
        <f>VLOOKUP(E16,'LISTADO ATM'!$A$2:$C$901,3,0)</f>
        <v>DISTRITO NACIONAL</v>
      </c>
      <c r="B16" s="124">
        <v>335840509</v>
      </c>
      <c r="C16" s="118">
        <v>44287.516365740739</v>
      </c>
      <c r="D16" s="112" t="s">
        <v>2494</v>
      </c>
      <c r="E16" s="125">
        <v>743</v>
      </c>
      <c r="F16" s="126" t="str">
        <f>VLOOKUP(E16,VIP!$A$2:$O12358,2,0)</f>
        <v>DRBR287</v>
      </c>
      <c r="G16" s="126" t="str">
        <f>VLOOKUP(E16,'LISTADO ATM'!$A$2:$B$900,2,0)</f>
        <v xml:space="preserve">ATM Oficina Los Frailes </v>
      </c>
      <c r="H16" s="126" t="str">
        <f>VLOOKUP(E16,VIP!$A$2:$O17279,7,FALSE)</f>
        <v>Si</v>
      </c>
      <c r="I16" s="126" t="str">
        <f>VLOOKUP(E16,VIP!$A$2:$O9244,8,FALSE)</f>
        <v>Si</v>
      </c>
      <c r="J16" s="126" t="str">
        <f>VLOOKUP(E16,VIP!$A$2:$O9194,8,FALSE)</f>
        <v>Si</v>
      </c>
      <c r="K16" s="126" t="str">
        <f>VLOOKUP(E16,VIP!$A$2:$O12768,6,0)</f>
        <v>SI</v>
      </c>
      <c r="L16" s="113" t="s">
        <v>2428</v>
      </c>
      <c r="M16" s="111" t="s">
        <v>2465</v>
      </c>
      <c r="N16" s="123" t="s">
        <v>2472</v>
      </c>
      <c r="O16" s="143" t="s">
        <v>2495</v>
      </c>
      <c r="P16" s="110"/>
      <c r="Q16" s="114" t="s">
        <v>2428</v>
      </c>
    </row>
    <row r="17" spans="1:17" s="136" customFormat="1" ht="18" x14ac:dyDescent="0.25">
      <c r="A17" s="112" t="str">
        <f>VLOOKUP(E17,'LISTADO ATM'!$A$2:$C$901,3,0)</f>
        <v>DISTRITO NACIONAL</v>
      </c>
      <c r="B17" s="124">
        <v>335840556</v>
      </c>
      <c r="C17" s="118">
        <v>44287.549178240741</v>
      </c>
      <c r="D17" s="112" t="s">
        <v>2468</v>
      </c>
      <c r="E17" s="125">
        <v>786</v>
      </c>
      <c r="F17" s="126" t="str">
        <f>VLOOKUP(E17,VIP!$A$2:$O12352,2,0)</f>
        <v>DRBR786</v>
      </c>
      <c r="G17" s="126" t="str">
        <f>VLOOKUP(E17,'LISTADO ATM'!$A$2:$B$900,2,0)</f>
        <v xml:space="preserve">ATM Oficina Agora Mall II </v>
      </c>
      <c r="H17" s="126" t="str">
        <f>VLOOKUP(E17,VIP!$A$2:$O17273,7,FALSE)</f>
        <v>Si</v>
      </c>
      <c r="I17" s="126" t="str">
        <f>VLOOKUP(E17,VIP!$A$2:$O9238,8,FALSE)</f>
        <v>Si</v>
      </c>
      <c r="J17" s="126" t="str">
        <f>VLOOKUP(E17,VIP!$A$2:$O9188,8,FALSE)</f>
        <v>Si</v>
      </c>
      <c r="K17" s="126" t="str">
        <f>VLOOKUP(E17,VIP!$A$2:$O12762,6,0)</f>
        <v>SI</v>
      </c>
      <c r="L17" s="113" t="s">
        <v>2459</v>
      </c>
      <c r="M17" s="111" t="s">
        <v>2465</v>
      </c>
      <c r="N17" s="123" t="s">
        <v>2472</v>
      </c>
      <c r="O17" s="143" t="s">
        <v>2473</v>
      </c>
      <c r="P17" s="110"/>
      <c r="Q17" s="114" t="s">
        <v>2459</v>
      </c>
    </row>
    <row r="18" spans="1:17" s="136" customFormat="1" ht="18" x14ac:dyDescent="0.25">
      <c r="A18" s="112" t="str">
        <f>VLOOKUP(E18,'LISTADO ATM'!$A$2:$C$901,3,0)</f>
        <v>NORTE</v>
      </c>
      <c r="B18" s="124">
        <v>335840580</v>
      </c>
      <c r="C18" s="118">
        <v>44287.578958333332</v>
      </c>
      <c r="D18" s="112" t="s">
        <v>2494</v>
      </c>
      <c r="E18" s="125">
        <v>3</v>
      </c>
      <c r="F18" s="126" t="str">
        <f>VLOOKUP(E18,VIP!$A$2:$O12366,2,0)</f>
        <v>DRBR003</v>
      </c>
      <c r="G18" s="126" t="str">
        <f>VLOOKUP(E18,'LISTADO ATM'!$A$2:$B$900,2,0)</f>
        <v>ATM Autoservicio La Vega Real</v>
      </c>
      <c r="H18" s="126" t="str">
        <f>VLOOKUP(E18,VIP!$A$2:$O17287,7,FALSE)</f>
        <v>Si</v>
      </c>
      <c r="I18" s="126" t="str">
        <f>VLOOKUP(E18,VIP!$A$2:$O9252,8,FALSE)</f>
        <v>Si</v>
      </c>
      <c r="J18" s="126" t="str">
        <f>VLOOKUP(E18,VIP!$A$2:$O9202,8,FALSE)</f>
        <v>Si</v>
      </c>
      <c r="K18" s="126" t="str">
        <f>VLOOKUP(E18,VIP!$A$2:$O12776,6,0)</f>
        <v>NO</v>
      </c>
      <c r="L18" s="113" t="s">
        <v>2519</v>
      </c>
      <c r="M18" s="111" t="s">
        <v>2465</v>
      </c>
      <c r="N18" s="123" t="s">
        <v>2472</v>
      </c>
      <c r="O18" s="143" t="s">
        <v>2495</v>
      </c>
      <c r="P18" s="110"/>
      <c r="Q18" s="114" t="s">
        <v>2519</v>
      </c>
    </row>
    <row r="19" spans="1:17" s="136" customFormat="1" ht="18" x14ac:dyDescent="0.25">
      <c r="A19" s="112" t="str">
        <f>VLOOKUP(E19,'LISTADO ATM'!$A$2:$C$901,3,0)</f>
        <v>DISTRITO NACIONAL</v>
      </c>
      <c r="B19" s="124">
        <v>335840594</v>
      </c>
      <c r="C19" s="118">
        <v>44287.597418981481</v>
      </c>
      <c r="D19" s="112" t="s">
        <v>2189</v>
      </c>
      <c r="E19" s="125">
        <v>35</v>
      </c>
      <c r="F19" s="126" t="str">
        <f>VLOOKUP(E19,VIP!$A$2:$O12360,2,0)</f>
        <v>DRBR035</v>
      </c>
      <c r="G19" s="126" t="str">
        <f>VLOOKUP(E19,'LISTADO ATM'!$A$2:$B$900,2,0)</f>
        <v xml:space="preserve">ATM Dirección General de Aduanas I </v>
      </c>
      <c r="H19" s="126" t="str">
        <f>VLOOKUP(E19,VIP!$A$2:$O17281,7,FALSE)</f>
        <v>Si</v>
      </c>
      <c r="I19" s="126" t="str">
        <f>VLOOKUP(E19,VIP!$A$2:$O9246,8,FALSE)</f>
        <v>Si</v>
      </c>
      <c r="J19" s="126" t="str">
        <f>VLOOKUP(E19,VIP!$A$2:$O9196,8,FALSE)</f>
        <v>Si</v>
      </c>
      <c r="K19" s="126" t="str">
        <f>VLOOKUP(E19,VIP!$A$2:$O12770,6,0)</f>
        <v>NO</v>
      </c>
      <c r="L19" s="113" t="s">
        <v>2228</v>
      </c>
      <c r="M19" s="111" t="s">
        <v>2465</v>
      </c>
      <c r="N19" s="123" t="s">
        <v>2472</v>
      </c>
      <c r="O19" s="143" t="s">
        <v>2474</v>
      </c>
      <c r="P19" s="110"/>
      <c r="Q19" s="114" t="s">
        <v>2228</v>
      </c>
    </row>
    <row r="20" spans="1:17" s="136" customFormat="1" ht="18" x14ac:dyDescent="0.25">
      <c r="A20" s="112" t="str">
        <f>VLOOKUP(E20,'LISTADO ATM'!$A$2:$C$901,3,0)</f>
        <v>DISTRITO NACIONAL</v>
      </c>
      <c r="B20" s="124">
        <v>335840604</v>
      </c>
      <c r="C20" s="118">
        <v>44287.610300925924</v>
      </c>
      <c r="D20" s="112" t="s">
        <v>2468</v>
      </c>
      <c r="E20" s="125">
        <v>54</v>
      </c>
      <c r="F20" s="126" t="str">
        <f>VLOOKUP(E20,VIP!$A$2:$O12353,2,0)</f>
        <v>DRBR054</v>
      </c>
      <c r="G20" s="126" t="str">
        <f>VLOOKUP(E20,'LISTADO ATM'!$A$2:$B$900,2,0)</f>
        <v xml:space="preserve">ATM Autoservicio Galería 360 </v>
      </c>
      <c r="H20" s="126" t="str">
        <f>VLOOKUP(E20,VIP!$A$2:$O17274,7,FALSE)</f>
        <v>Si</v>
      </c>
      <c r="I20" s="126" t="str">
        <f>VLOOKUP(E20,VIP!$A$2:$O9239,8,FALSE)</f>
        <v>Si</v>
      </c>
      <c r="J20" s="126" t="str">
        <f>VLOOKUP(E20,VIP!$A$2:$O9189,8,FALSE)</f>
        <v>Si</v>
      </c>
      <c r="K20" s="126" t="str">
        <f>VLOOKUP(E20,VIP!$A$2:$O12763,6,0)</f>
        <v>NO</v>
      </c>
      <c r="L20" s="113" t="s">
        <v>2519</v>
      </c>
      <c r="M20" s="111" t="s">
        <v>2465</v>
      </c>
      <c r="N20" s="123" t="s">
        <v>2472</v>
      </c>
      <c r="O20" s="143" t="s">
        <v>2473</v>
      </c>
      <c r="P20" s="110"/>
      <c r="Q20" s="114" t="s">
        <v>2519</v>
      </c>
    </row>
    <row r="21" spans="1:17" s="136" customFormat="1" ht="18" x14ac:dyDescent="0.25">
      <c r="A21" s="112" t="str">
        <f>VLOOKUP(E21,'LISTADO ATM'!$A$2:$C$901,3,0)</f>
        <v>DISTRITO NACIONAL</v>
      </c>
      <c r="B21" s="124">
        <v>335840605</v>
      </c>
      <c r="C21" s="118">
        <v>44287.617361111108</v>
      </c>
      <c r="D21" s="112" t="s">
        <v>2468</v>
      </c>
      <c r="E21" s="125">
        <v>836</v>
      </c>
      <c r="F21" s="126" t="str">
        <f>VLOOKUP(E21,VIP!$A$2:$O12392,2,0)</f>
        <v>DRBR836</v>
      </c>
      <c r="G21" s="126" t="str">
        <f>VLOOKUP(E21,'LISTADO ATM'!$A$2:$B$900,2,0)</f>
        <v xml:space="preserve">ATM UNP Plaza Luperón </v>
      </c>
      <c r="H21" s="126" t="str">
        <f>VLOOKUP(E21,VIP!$A$2:$O17313,7,FALSE)</f>
        <v>Si</v>
      </c>
      <c r="I21" s="126" t="str">
        <f>VLOOKUP(E21,VIP!$A$2:$O9278,8,FALSE)</f>
        <v>Si</v>
      </c>
      <c r="J21" s="126" t="str">
        <f>VLOOKUP(E21,VIP!$A$2:$O9228,8,FALSE)</f>
        <v>Si</v>
      </c>
      <c r="K21" s="126" t="str">
        <f>VLOOKUP(E21,VIP!$A$2:$O12802,6,0)</f>
        <v>NO</v>
      </c>
      <c r="L21" s="113" t="s">
        <v>2519</v>
      </c>
      <c r="M21" s="111" t="s">
        <v>2465</v>
      </c>
      <c r="N21" s="123" t="s">
        <v>2472</v>
      </c>
      <c r="O21" s="143" t="s">
        <v>2473</v>
      </c>
      <c r="P21" s="110"/>
      <c r="Q21" s="114" t="s">
        <v>2519</v>
      </c>
    </row>
    <row r="22" spans="1:17" s="136" customFormat="1" ht="18" x14ac:dyDescent="0.25">
      <c r="A22" s="112" t="str">
        <f>VLOOKUP(E22,'LISTADO ATM'!$A$2:$C$901,3,0)</f>
        <v>DISTRITO NACIONAL</v>
      </c>
      <c r="B22" s="124">
        <v>335840609</v>
      </c>
      <c r="C22" s="118">
        <v>44287.631701388891</v>
      </c>
      <c r="D22" s="112" t="s">
        <v>2468</v>
      </c>
      <c r="E22" s="125">
        <v>938</v>
      </c>
      <c r="F22" s="126" t="str">
        <f>VLOOKUP(E22,VIP!$A$2:$O12362,2,0)</f>
        <v>DRBR938</v>
      </c>
      <c r="G22" s="126" t="str">
        <f>VLOOKUP(E22,'LISTADO ATM'!$A$2:$B$900,2,0)</f>
        <v xml:space="preserve">ATM Autobanco Oficina Filadelfia Plaza </v>
      </c>
      <c r="H22" s="126" t="str">
        <f>VLOOKUP(E22,VIP!$A$2:$O17283,7,FALSE)</f>
        <v>Si</v>
      </c>
      <c r="I22" s="126" t="str">
        <f>VLOOKUP(E22,VIP!$A$2:$O9248,8,FALSE)</f>
        <v>Si</v>
      </c>
      <c r="J22" s="126" t="str">
        <f>VLOOKUP(E22,VIP!$A$2:$O9198,8,FALSE)</f>
        <v>Si</v>
      </c>
      <c r="K22" s="126" t="str">
        <f>VLOOKUP(E22,VIP!$A$2:$O12772,6,0)</f>
        <v>NO</v>
      </c>
      <c r="L22" s="113" t="s">
        <v>2459</v>
      </c>
      <c r="M22" s="111" t="s">
        <v>2465</v>
      </c>
      <c r="N22" s="123" t="s">
        <v>2472</v>
      </c>
      <c r="O22" s="143" t="s">
        <v>2473</v>
      </c>
      <c r="P22" s="110"/>
      <c r="Q22" s="114" t="s">
        <v>2459</v>
      </c>
    </row>
    <row r="23" spans="1:17" s="136" customFormat="1" ht="18" x14ac:dyDescent="0.25">
      <c r="A23" s="112" t="str">
        <f>VLOOKUP(E23,'LISTADO ATM'!$A$2:$C$901,3,0)</f>
        <v>SUR</v>
      </c>
      <c r="B23" s="124">
        <v>335840610</v>
      </c>
      <c r="C23" s="118">
        <v>44287.644004629627</v>
      </c>
      <c r="D23" s="112" t="s">
        <v>2189</v>
      </c>
      <c r="E23" s="125">
        <v>470</v>
      </c>
      <c r="F23" s="126" t="str">
        <f>VLOOKUP(E23,VIP!$A$2:$O12361,2,0)</f>
        <v>DRBR470</v>
      </c>
      <c r="G23" s="126" t="str">
        <f>VLOOKUP(E23,'LISTADO ATM'!$A$2:$B$900,2,0)</f>
        <v xml:space="preserve">ATM Hospital Taiwán (Azua) </v>
      </c>
      <c r="H23" s="126" t="str">
        <f>VLOOKUP(E23,VIP!$A$2:$O17282,7,FALSE)</f>
        <v>Si</v>
      </c>
      <c r="I23" s="126" t="str">
        <f>VLOOKUP(E23,VIP!$A$2:$O9247,8,FALSE)</f>
        <v>Si</v>
      </c>
      <c r="J23" s="126" t="str">
        <f>VLOOKUP(E23,VIP!$A$2:$O9197,8,FALSE)</f>
        <v>Si</v>
      </c>
      <c r="K23" s="126" t="str">
        <f>VLOOKUP(E23,VIP!$A$2:$O12771,6,0)</f>
        <v>NO</v>
      </c>
      <c r="L23" s="113" t="s">
        <v>2228</v>
      </c>
      <c r="M23" s="193" t="s">
        <v>2541</v>
      </c>
      <c r="N23" s="123" t="s">
        <v>2472</v>
      </c>
      <c r="O23" s="143" t="s">
        <v>2474</v>
      </c>
      <c r="P23" s="110"/>
      <c r="Q23" s="192">
        <v>44290.447222222225</v>
      </c>
    </row>
    <row r="24" spans="1:17" s="136" customFormat="1" ht="18" x14ac:dyDescent="0.25">
      <c r="A24" s="112" t="str">
        <f>VLOOKUP(E24,'LISTADO ATM'!$A$2:$C$901,3,0)</f>
        <v>DISTRITO NACIONAL</v>
      </c>
      <c r="B24" s="124">
        <v>335840611</v>
      </c>
      <c r="C24" s="118">
        <v>44287.647187499999</v>
      </c>
      <c r="D24" s="112" t="s">
        <v>2189</v>
      </c>
      <c r="E24" s="125">
        <v>952</v>
      </c>
      <c r="F24" s="126" t="str">
        <f>VLOOKUP(E24,VIP!$A$2:$O12360,2,0)</f>
        <v>DRBR16L</v>
      </c>
      <c r="G24" s="126" t="str">
        <f>VLOOKUP(E24,'LISTADO ATM'!$A$2:$B$900,2,0)</f>
        <v xml:space="preserve">ATM Alvarez Rivas </v>
      </c>
      <c r="H24" s="126" t="str">
        <f>VLOOKUP(E24,VIP!$A$2:$O17281,7,FALSE)</f>
        <v>Si</v>
      </c>
      <c r="I24" s="126" t="str">
        <f>VLOOKUP(E24,VIP!$A$2:$O9246,8,FALSE)</f>
        <v>Si</v>
      </c>
      <c r="J24" s="126" t="str">
        <f>VLOOKUP(E24,VIP!$A$2:$O9196,8,FALSE)</f>
        <v>Si</v>
      </c>
      <c r="K24" s="126" t="str">
        <f>VLOOKUP(E24,VIP!$A$2:$O12770,6,0)</f>
        <v>NO</v>
      </c>
      <c r="L24" s="113" t="s">
        <v>2437</v>
      </c>
      <c r="M24" s="111" t="s">
        <v>2465</v>
      </c>
      <c r="N24" s="123" t="s">
        <v>2472</v>
      </c>
      <c r="O24" s="143" t="s">
        <v>2474</v>
      </c>
      <c r="P24" s="110"/>
      <c r="Q24" s="114" t="s">
        <v>2437</v>
      </c>
    </row>
    <row r="25" spans="1:17" s="136" customFormat="1" ht="18" x14ac:dyDescent="0.25">
      <c r="A25" s="112" t="str">
        <f>VLOOKUP(E25,'LISTADO ATM'!$A$2:$C$901,3,0)</f>
        <v>DISTRITO NACIONAL</v>
      </c>
      <c r="B25" s="124">
        <v>335840615</v>
      </c>
      <c r="C25" s="118">
        <v>44287.652303240742</v>
      </c>
      <c r="D25" s="112" t="s">
        <v>2189</v>
      </c>
      <c r="E25" s="125">
        <v>85</v>
      </c>
      <c r="F25" s="126" t="str">
        <f>VLOOKUP(E25,VIP!$A$2:$O12357,2,0)</f>
        <v>DRBR085</v>
      </c>
      <c r="G25" s="126" t="str">
        <f>VLOOKUP(E25,'LISTADO ATM'!$A$2:$B$900,2,0)</f>
        <v xml:space="preserve">ATM Oficina San Isidro (Fuerza Aérea) </v>
      </c>
      <c r="H25" s="126" t="str">
        <f>VLOOKUP(E25,VIP!$A$2:$O17278,7,FALSE)</f>
        <v>Si</v>
      </c>
      <c r="I25" s="126" t="str">
        <f>VLOOKUP(E25,VIP!$A$2:$O9243,8,FALSE)</f>
        <v>Si</v>
      </c>
      <c r="J25" s="126" t="str">
        <f>VLOOKUP(E25,VIP!$A$2:$O9193,8,FALSE)</f>
        <v>Si</v>
      </c>
      <c r="K25" s="126" t="str">
        <f>VLOOKUP(E25,VIP!$A$2:$O12767,6,0)</f>
        <v>NO</v>
      </c>
      <c r="L25" s="113" t="s">
        <v>2488</v>
      </c>
      <c r="M25" s="111" t="s">
        <v>2465</v>
      </c>
      <c r="N25" s="123" t="s">
        <v>2472</v>
      </c>
      <c r="O25" s="143" t="s">
        <v>2474</v>
      </c>
      <c r="P25" s="110"/>
      <c r="Q25" s="114" t="s">
        <v>2488</v>
      </c>
    </row>
    <row r="26" spans="1:17" s="136" customFormat="1" ht="18" x14ac:dyDescent="0.25">
      <c r="A26" s="112" t="str">
        <f>VLOOKUP(E26,'LISTADO ATM'!$A$2:$C$901,3,0)</f>
        <v>ESTE</v>
      </c>
      <c r="B26" s="124">
        <v>335840634</v>
      </c>
      <c r="C26" s="118">
        <v>44287.696527777778</v>
      </c>
      <c r="D26" s="112" t="s">
        <v>2468</v>
      </c>
      <c r="E26" s="125">
        <v>495</v>
      </c>
      <c r="F26" s="126" t="str">
        <f>VLOOKUP(E26,VIP!$A$2:$O12401,2,0)</f>
        <v>DRBR495</v>
      </c>
      <c r="G26" s="126" t="str">
        <f>VLOOKUP(E26,'LISTADO ATM'!$A$2:$B$900,2,0)</f>
        <v>ATM Cemento PANAM</v>
      </c>
      <c r="H26" s="126" t="str">
        <f>VLOOKUP(E26,VIP!$A$2:$O17322,7,FALSE)</f>
        <v>SI</v>
      </c>
      <c r="I26" s="126" t="str">
        <f>VLOOKUP(E26,VIP!$A$2:$O9287,8,FALSE)</f>
        <v>SI</v>
      </c>
      <c r="J26" s="126" t="str">
        <f>VLOOKUP(E26,VIP!$A$2:$O9237,8,FALSE)</f>
        <v>SI</v>
      </c>
      <c r="K26" s="126" t="str">
        <f>VLOOKUP(E26,VIP!$A$2:$O12811,6,0)</f>
        <v>NO</v>
      </c>
      <c r="L26" s="113" t="s">
        <v>2459</v>
      </c>
      <c r="M26" s="111" t="s">
        <v>2465</v>
      </c>
      <c r="N26" s="123" t="s">
        <v>2472</v>
      </c>
      <c r="O26" s="143" t="s">
        <v>2473</v>
      </c>
      <c r="P26" s="110"/>
      <c r="Q26" s="114" t="s">
        <v>2459</v>
      </c>
    </row>
    <row r="27" spans="1:17" s="136" customFormat="1" ht="18" x14ac:dyDescent="0.25">
      <c r="A27" s="112" t="str">
        <f>VLOOKUP(E27,'LISTADO ATM'!$A$2:$C$901,3,0)</f>
        <v>DISTRITO NACIONAL</v>
      </c>
      <c r="B27" s="124">
        <v>335840636</v>
      </c>
      <c r="C27" s="118">
        <v>44287.701678240737</v>
      </c>
      <c r="D27" s="112" t="s">
        <v>2468</v>
      </c>
      <c r="E27" s="125">
        <v>578</v>
      </c>
      <c r="F27" s="126" t="str">
        <f>VLOOKUP(E27,VIP!$A$2:$O12363,2,0)</f>
        <v>DRBR324</v>
      </c>
      <c r="G27" s="126" t="str">
        <f>VLOOKUP(E27,'LISTADO ATM'!$A$2:$B$900,2,0)</f>
        <v xml:space="preserve">ATM Procuraduría General de la República </v>
      </c>
      <c r="H27" s="126" t="str">
        <f>VLOOKUP(E27,VIP!$A$2:$O17284,7,FALSE)</f>
        <v>Si</v>
      </c>
      <c r="I27" s="126" t="str">
        <f>VLOOKUP(E27,VIP!$A$2:$O9249,8,FALSE)</f>
        <v>No</v>
      </c>
      <c r="J27" s="126" t="str">
        <f>VLOOKUP(E27,VIP!$A$2:$O9199,8,FALSE)</f>
        <v>No</v>
      </c>
      <c r="K27" s="126" t="str">
        <f>VLOOKUP(E27,VIP!$A$2:$O12773,6,0)</f>
        <v>NO</v>
      </c>
      <c r="L27" s="113" t="s">
        <v>2459</v>
      </c>
      <c r="M27" s="111" t="s">
        <v>2465</v>
      </c>
      <c r="N27" s="123" t="s">
        <v>2472</v>
      </c>
      <c r="O27" s="143" t="s">
        <v>2473</v>
      </c>
      <c r="P27" s="110"/>
      <c r="Q27" s="114" t="s">
        <v>2459</v>
      </c>
    </row>
    <row r="28" spans="1:17" ht="18" x14ac:dyDescent="0.25">
      <c r="A28" s="112" t="str">
        <f>VLOOKUP(E28,'LISTADO ATM'!$A$2:$C$901,3,0)</f>
        <v>ESTE</v>
      </c>
      <c r="B28" s="124">
        <v>335840637</v>
      </c>
      <c r="C28" s="118">
        <v>44287.703402777777</v>
      </c>
      <c r="D28" s="112" t="s">
        <v>2468</v>
      </c>
      <c r="E28" s="125">
        <v>822</v>
      </c>
      <c r="F28" s="126" t="str">
        <f>VLOOKUP(E28,VIP!$A$2:$O12362,2,0)</f>
        <v>DRBR822</v>
      </c>
      <c r="G28" s="126" t="str">
        <f>VLOOKUP(E28,'LISTADO ATM'!$A$2:$B$900,2,0)</f>
        <v xml:space="preserve">ATM INDUSPALMA </v>
      </c>
      <c r="H28" s="126" t="str">
        <f>VLOOKUP(E28,VIP!$A$2:$O17283,7,FALSE)</f>
        <v>Si</v>
      </c>
      <c r="I28" s="126" t="str">
        <f>VLOOKUP(E28,VIP!$A$2:$O9248,8,FALSE)</f>
        <v>Si</v>
      </c>
      <c r="J28" s="126" t="str">
        <f>VLOOKUP(E28,VIP!$A$2:$O9198,8,FALSE)</f>
        <v>Si</v>
      </c>
      <c r="K28" s="126" t="str">
        <f>VLOOKUP(E28,VIP!$A$2:$O12772,6,0)</f>
        <v>NO</v>
      </c>
      <c r="L28" s="113" t="s">
        <v>2428</v>
      </c>
      <c r="M28" s="111" t="s">
        <v>2465</v>
      </c>
      <c r="N28" s="123" t="s">
        <v>2472</v>
      </c>
      <c r="O28" s="143" t="s">
        <v>2473</v>
      </c>
      <c r="P28" s="110"/>
      <c r="Q28" s="114" t="s">
        <v>2428</v>
      </c>
    </row>
    <row r="29" spans="1:17" ht="18" x14ac:dyDescent="0.25">
      <c r="A29" s="112" t="str">
        <f>VLOOKUP(E29,'LISTADO ATM'!$A$2:$C$901,3,0)</f>
        <v>DISTRITO NACIONAL</v>
      </c>
      <c r="B29" s="124">
        <v>335840639</v>
      </c>
      <c r="C29" s="118">
        <v>44287.707199074073</v>
      </c>
      <c r="D29" s="112" t="s">
        <v>2468</v>
      </c>
      <c r="E29" s="125">
        <v>671</v>
      </c>
      <c r="F29" s="126" t="str">
        <f>VLOOKUP(E29,VIP!$A$2:$O12360,2,0)</f>
        <v>DRBR671</v>
      </c>
      <c r="G29" s="126" t="str">
        <f>VLOOKUP(E29,'LISTADO ATM'!$A$2:$B$900,2,0)</f>
        <v>ATM Ayuntamiento Sto. Dgo. Norte</v>
      </c>
      <c r="H29" s="126" t="str">
        <f>VLOOKUP(E29,VIP!$A$2:$O17281,7,FALSE)</f>
        <v>Si</v>
      </c>
      <c r="I29" s="126" t="str">
        <f>VLOOKUP(E29,VIP!$A$2:$O9246,8,FALSE)</f>
        <v>Si</v>
      </c>
      <c r="J29" s="126" t="str">
        <f>VLOOKUP(E29,VIP!$A$2:$O9196,8,FALSE)</f>
        <v>Si</v>
      </c>
      <c r="K29" s="126" t="str">
        <f>VLOOKUP(E29,VIP!$A$2:$O12770,6,0)</f>
        <v>NO</v>
      </c>
      <c r="L29" s="113" t="s">
        <v>2428</v>
      </c>
      <c r="M29" s="111" t="s">
        <v>2465</v>
      </c>
      <c r="N29" s="123" t="s">
        <v>2472</v>
      </c>
      <c r="O29" s="143" t="s">
        <v>2473</v>
      </c>
      <c r="P29" s="110"/>
      <c r="Q29" s="114" t="s">
        <v>2428</v>
      </c>
    </row>
    <row r="30" spans="1:17" ht="18" x14ac:dyDescent="0.25">
      <c r="A30" s="112" t="str">
        <f>VLOOKUP(E30,'LISTADO ATM'!$A$2:$C$901,3,0)</f>
        <v>ESTE</v>
      </c>
      <c r="B30" s="124">
        <v>335840643</v>
      </c>
      <c r="C30" s="118">
        <v>44287.722233796296</v>
      </c>
      <c r="D30" s="112" t="s">
        <v>2189</v>
      </c>
      <c r="E30" s="125">
        <v>385</v>
      </c>
      <c r="F30" s="126" t="str">
        <f>VLOOKUP(E30,VIP!$A$2:$O12358,2,0)</f>
        <v>DRBR385</v>
      </c>
      <c r="G30" s="126" t="str">
        <f>VLOOKUP(E30,'LISTADO ATM'!$A$2:$B$900,2,0)</f>
        <v xml:space="preserve">ATM Plaza Verón I </v>
      </c>
      <c r="H30" s="126" t="str">
        <f>VLOOKUP(E30,VIP!$A$2:$O17279,7,FALSE)</f>
        <v>Si</v>
      </c>
      <c r="I30" s="126" t="str">
        <f>VLOOKUP(E30,VIP!$A$2:$O9244,8,FALSE)</f>
        <v>Si</v>
      </c>
      <c r="J30" s="126" t="str">
        <f>VLOOKUP(E30,VIP!$A$2:$O9194,8,FALSE)</f>
        <v>Si</v>
      </c>
      <c r="K30" s="126" t="str">
        <f>VLOOKUP(E30,VIP!$A$2:$O12768,6,0)</f>
        <v>NO</v>
      </c>
      <c r="L30" s="113" t="s">
        <v>2228</v>
      </c>
      <c r="M30" s="111" t="s">
        <v>2465</v>
      </c>
      <c r="N30" s="123" t="s">
        <v>2472</v>
      </c>
      <c r="O30" s="143" t="s">
        <v>2474</v>
      </c>
      <c r="P30" s="110"/>
      <c r="Q30" s="114" t="s">
        <v>2228</v>
      </c>
    </row>
    <row r="31" spans="1:17" ht="18" x14ac:dyDescent="0.25">
      <c r="A31" s="112" t="str">
        <f>VLOOKUP(E31,'LISTADO ATM'!$A$2:$C$901,3,0)</f>
        <v>ESTE</v>
      </c>
      <c r="B31" s="124">
        <v>335840644</v>
      </c>
      <c r="C31" s="118">
        <v>44287.723587962966</v>
      </c>
      <c r="D31" s="112" t="s">
        <v>2189</v>
      </c>
      <c r="E31" s="125">
        <v>386</v>
      </c>
      <c r="F31" s="126" t="str">
        <f>VLOOKUP(E31,VIP!$A$2:$O12357,2,0)</f>
        <v>DRBR386</v>
      </c>
      <c r="G31" s="126" t="str">
        <f>VLOOKUP(E31,'LISTADO ATM'!$A$2:$B$900,2,0)</f>
        <v xml:space="preserve">ATM Plaza Verón II </v>
      </c>
      <c r="H31" s="126" t="str">
        <f>VLOOKUP(E31,VIP!$A$2:$O17278,7,FALSE)</f>
        <v>Si</v>
      </c>
      <c r="I31" s="126" t="str">
        <f>VLOOKUP(E31,VIP!$A$2:$O9243,8,FALSE)</f>
        <v>Si</v>
      </c>
      <c r="J31" s="126" t="str">
        <f>VLOOKUP(E31,VIP!$A$2:$O9193,8,FALSE)</f>
        <v>Si</v>
      </c>
      <c r="K31" s="126" t="str">
        <f>VLOOKUP(E31,VIP!$A$2:$O12767,6,0)</f>
        <v>NO</v>
      </c>
      <c r="L31" s="113" t="s">
        <v>2228</v>
      </c>
      <c r="M31" s="111" t="s">
        <v>2465</v>
      </c>
      <c r="N31" s="123" t="s">
        <v>2472</v>
      </c>
      <c r="O31" s="143" t="s">
        <v>2474</v>
      </c>
      <c r="P31" s="110"/>
      <c r="Q31" s="114" t="s">
        <v>2228</v>
      </c>
    </row>
    <row r="32" spans="1:17" ht="18" x14ac:dyDescent="0.25">
      <c r="A32" s="112" t="str">
        <f>VLOOKUP(E32,'LISTADO ATM'!$A$2:$C$901,3,0)</f>
        <v>DISTRITO NACIONAL</v>
      </c>
      <c r="B32" s="124">
        <v>335840647</v>
      </c>
      <c r="C32" s="118">
        <v>44287.812476851854</v>
      </c>
      <c r="D32" s="112" t="s">
        <v>2189</v>
      </c>
      <c r="E32" s="125">
        <v>686</v>
      </c>
      <c r="F32" s="126" t="str">
        <f>VLOOKUP(E32,VIP!$A$2:$O12364,2,0)</f>
        <v>DRBR686</v>
      </c>
      <c r="G32" s="126" t="str">
        <f>VLOOKUP(E32,'LISTADO ATM'!$A$2:$B$900,2,0)</f>
        <v>ATM Autoservicio Oficina Máximo Gómez</v>
      </c>
      <c r="H32" s="126" t="str">
        <f>VLOOKUP(E32,VIP!$A$2:$O17285,7,FALSE)</f>
        <v>Si</v>
      </c>
      <c r="I32" s="126" t="str">
        <f>VLOOKUP(E32,VIP!$A$2:$O9250,8,FALSE)</f>
        <v>Si</v>
      </c>
      <c r="J32" s="126" t="str">
        <f>VLOOKUP(E32,VIP!$A$2:$O9200,8,FALSE)</f>
        <v>Si</v>
      </c>
      <c r="K32" s="126" t="str">
        <f>VLOOKUP(E32,VIP!$A$2:$O12774,6,0)</f>
        <v>NO</v>
      </c>
      <c r="L32" s="113" t="s">
        <v>2228</v>
      </c>
      <c r="M32" s="111" t="s">
        <v>2465</v>
      </c>
      <c r="N32" s="123" t="s">
        <v>2472</v>
      </c>
      <c r="O32" s="143" t="s">
        <v>2474</v>
      </c>
      <c r="P32" s="110"/>
      <c r="Q32" s="114" t="s">
        <v>2228</v>
      </c>
    </row>
    <row r="33" spans="1:17" ht="18" x14ac:dyDescent="0.25">
      <c r="A33" s="112" t="str">
        <f>VLOOKUP(E33,'LISTADO ATM'!$A$2:$C$901,3,0)</f>
        <v>SUR</v>
      </c>
      <c r="B33" s="124">
        <v>335840648</v>
      </c>
      <c r="C33" s="118">
        <v>44287.813796296294</v>
      </c>
      <c r="D33" s="112" t="s">
        <v>2189</v>
      </c>
      <c r="E33" s="125">
        <v>751</v>
      </c>
      <c r="F33" s="126" t="str">
        <f>VLOOKUP(E33,VIP!$A$2:$O12363,2,0)</f>
        <v>DRBR751</v>
      </c>
      <c r="G33" s="126" t="str">
        <f>VLOOKUP(E33,'LISTADO ATM'!$A$2:$B$900,2,0)</f>
        <v>ATM Eco Petroleo Camilo</v>
      </c>
      <c r="H33" s="126" t="str">
        <f>VLOOKUP(E33,VIP!$A$2:$O17284,7,FALSE)</f>
        <v>N/A</v>
      </c>
      <c r="I33" s="126" t="str">
        <f>VLOOKUP(E33,VIP!$A$2:$O9249,8,FALSE)</f>
        <v>N/A</v>
      </c>
      <c r="J33" s="126" t="str">
        <f>VLOOKUP(E33,VIP!$A$2:$O9199,8,FALSE)</f>
        <v>N/A</v>
      </c>
      <c r="K33" s="126" t="str">
        <f>VLOOKUP(E33,VIP!$A$2:$O12773,6,0)</f>
        <v>N/A</v>
      </c>
      <c r="L33" s="113" t="s">
        <v>2228</v>
      </c>
      <c r="M33" s="111" t="s">
        <v>2465</v>
      </c>
      <c r="N33" s="123" t="s">
        <v>2472</v>
      </c>
      <c r="O33" s="143" t="s">
        <v>2474</v>
      </c>
      <c r="P33" s="110"/>
      <c r="Q33" s="114" t="s">
        <v>2228</v>
      </c>
    </row>
    <row r="34" spans="1:17" ht="18" x14ac:dyDescent="0.25">
      <c r="A34" s="112" t="str">
        <f>VLOOKUP(E34,'LISTADO ATM'!$A$2:$C$901,3,0)</f>
        <v>ESTE</v>
      </c>
      <c r="B34" s="124">
        <v>335840650</v>
      </c>
      <c r="C34" s="118">
        <v>44287.820138888892</v>
      </c>
      <c r="D34" s="112" t="s">
        <v>2189</v>
      </c>
      <c r="E34" s="125">
        <v>159</v>
      </c>
      <c r="F34" s="126" t="str">
        <f>VLOOKUP(E34,VIP!$A$2:$O12370,2,0)</f>
        <v>DRBR159</v>
      </c>
      <c r="G34" s="126" t="str">
        <f>VLOOKUP(E34,'LISTADO ATM'!$A$2:$B$900,2,0)</f>
        <v xml:space="preserve">ATM Hotel Dreams Bayahibe I </v>
      </c>
      <c r="H34" s="126" t="str">
        <f>VLOOKUP(E34,VIP!$A$2:$O17291,7,FALSE)</f>
        <v>Si</v>
      </c>
      <c r="I34" s="126" t="str">
        <f>VLOOKUP(E34,VIP!$A$2:$O9256,8,FALSE)</f>
        <v>Si</v>
      </c>
      <c r="J34" s="126" t="str">
        <f>VLOOKUP(E34,VIP!$A$2:$O9206,8,FALSE)</f>
        <v>Si</v>
      </c>
      <c r="K34" s="126" t="str">
        <f>VLOOKUP(E34,VIP!$A$2:$O12780,6,0)</f>
        <v>NO</v>
      </c>
      <c r="L34" s="113" t="s">
        <v>2254</v>
      </c>
      <c r="M34" s="193" t="s">
        <v>2541</v>
      </c>
      <c r="N34" s="123" t="s">
        <v>2472</v>
      </c>
      <c r="O34" s="143" t="s">
        <v>2474</v>
      </c>
      <c r="P34" s="110"/>
      <c r="Q34" s="192">
        <v>44290.629861111112</v>
      </c>
    </row>
    <row r="35" spans="1:17" ht="18" x14ac:dyDescent="0.25">
      <c r="A35" s="112" t="str">
        <f>VLOOKUP(E35,'LISTADO ATM'!$A$2:$C$901,3,0)</f>
        <v>DISTRITO NACIONAL</v>
      </c>
      <c r="B35" s="124">
        <v>335840651</v>
      </c>
      <c r="C35" s="118">
        <v>44287.826481481483</v>
      </c>
      <c r="D35" s="112" t="s">
        <v>2468</v>
      </c>
      <c r="E35" s="125">
        <v>600</v>
      </c>
      <c r="F35" s="126" t="str">
        <f>VLOOKUP(E35,VIP!$A$2:$O12360,2,0)</f>
        <v>DRBR600</v>
      </c>
      <c r="G35" s="126" t="str">
        <f>VLOOKUP(E35,'LISTADO ATM'!$A$2:$B$900,2,0)</f>
        <v>ATM S/M Bravo Hipica</v>
      </c>
      <c r="H35" s="126" t="str">
        <f>VLOOKUP(E35,VIP!$A$2:$O17281,7,FALSE)</f>
        <v>N/A</v>
      </c>
      <c r="I35" s="126" t="str">
        <f>VLOOKUP(E35,VIP!$A$2:$O9246,8,FALSE)</f>
        <v>N/A</v>
      </c>
      <c r="J35" s="126" t="str">
        <f>VLOOKUP(E35,VIP!$A$2:$O9196,8,FALSE)</f>
        <v>N/A</v>
      </c>
      <c r="K35" s="126" t="str">
        <f>VLOOKUP(E35,VIP!$A$2:$O12770,6,0)</f>
        <v>N/A</v>
      </c>
      <c r="L35" s="113" t="s">
        <v>2459</v>
      </c>
      <c r="M35" s="111" t="s">
        <v>2465</v>
      </c>
      <c r="N35" s="123" t="s">
        <v>2472</v>
      </c>
      <c r="O35" s="144" t="s">
        <v>2473</v>
      </c>
      <c r="P35" s="110"/>
      <c r="Q35" s="114" t="s">
        <v>2459</v>
      </c>
    </row>
    <row r="36" spans="1:17" ht="18" x14ac:dyDescent="0.25">
      <c r="A36" s="112" t="str">
        <f>VLOOKUP(E36,'LISTADO ATM'!$A$2:$C$901,3,0)</f>
        <v>DISTRITO NACIONAL</v>
      </c>
      <c r="B36" s="124">
        <v>335840652</v>
      </c>
      <c r="C36" s="118">
        <v>44287.833101851851</v>
      </c>
      <c r="D36" s="112" t="s">
        <v>2189</v>
      </c>
      <c r="E36" s="125">
        <v>917</v>
      </c>
      <c r="F36" s="126" t="str">
        <f>VLOOKUP(E36,VIP!$A$2:$O12359,2,0)</f>
        <v>DRBR01B</v>
      </c>
      <c r="G36" s="126" t="str">
        <f>VLOOKUP(E36,'LISTADO ATM'!$A$2:$B$900,2,0)</f>
        <v xml:space="preserve">ATM Oficina Los Mina </v>
      </c>
      <c r="H36" s="126" t="str">
        <f>VLOOKUP(E36,VIP!$A$2:$O17280,7,FALSE)</f>
        <v>Si</v>
      </c>
      <c r="I36" s="126" t="str">
        <f>VLOOKUP(E36,VIP!$A$2:$O9245,8,FALSE)</f>
        <v>Si</v>
      </c>
      <c r="J36" s="126" t="str">
        <f>VLOOKUP(E36,VIP!$A$2:$O9195,8,FALSE)</f>
        <v>Si</v>
      </c>
      <c r="K36" s="126" t="str">
        <f>VLOOKUP(E36,VIP!$A$2:$O12769,6,0)</f>
        <v>NO</v>
      </c>
      <c r="L36" s="113" t="s">
        <v>2228</v>
      </c>
      <c r="M36" s="111" t="s">
        <v>2465</v>
      </c>
      <c r="N36" s="123" t="s">
        <v>2472</v>
      </c>
      <c r="O36" s="144" t="s">
        <v>2474</v>
      </c>
      <c r="P36" s="110"/>
      <c r="Q36" s="114" t="s">
        <v>2228</v>
      </c>
    </row>
    <row r="37" spans="1:17" ht="18" x14ac:dyDescent="0.25">
      <c r="A37" s="112" t="str">
        <f>VLOOKUP(E37,'LISTADO ATM'!$A$2:$C$901,3,0)</f>
        <v>DISTRITO NACIONAL</v>
      </c>
      <c r="B37" s="124">
        <v>335840653</v>
      </c>
      <c r="C37" s="118">
        <v>44287.834108796298</v>
      </c>
      <c r="D37" s="112" t="s">
        <v>2189</v>
      </c>
      <c r="E37" s="125">
        <v>335</v>
      </c>
      <c r="F37" s="126" t="str">
        <f>VLOOKUP(E37,VIP!$A$2:$O12358,2,0)</f>
        <v>DRBR335</v>
      </c>
      <c r="G37" s="126" t="str">
        <f>VLOOKUP(E37,'LISTADO ATM'!$A$2:$B$900,2,0)</f>
        <v>ATM Edificio Aster</v>
      </c>
      <c r="H37" s="126" t="str">
        <f>VLOOKUP(E37,VIP!$A$2:$O17279,7,FALSE)</f>
        <v>Si</v>
      </c>
      <c r="I37" s="126" t="str">
        <f>VLOOKUP(E37,VIP!$A$2:$O9244,8,FALSE)</f>
        <v>Si</v>
      </c>
      <c r="J37" s="126" t="str">
        <f>VLOOKUP(E37,VIP!$A$2:$O9194,8,FALSE)</f>
        <v>Si</v>
      </c>
      <c r="K37" s="126" t="str">
        <f>VLOOKUP(E37,VIP!$A$2:$O12768,6,0)</f>
        <v>NO</v>
      </c>
      <c r="L37" s="113" t="s">
        <v>2488</v>
      </c>
      <c r="M37" s="111" t="s">
        <v>2465</v>
      </c>
      <c r="N37" s="123" t="s">
        <v>2472</v>
      </c>
      <c r="O37" s="144" t="s">
        <v>2474</v>
      </c>
      <c r="P37" s="110"/>
      <c r="Q37" s="114" t="s">
        <v>2488</v>
      </c>
    </row>
    <row r="38" spans="1:17" ht="18" x14ac:dyDescent="0.25">
      <c r="A38" s="112" t="str">
        <f>VLOOKUP(E38,'LISTADO ATM'!$A$2:$C$901,3,0)</f>
        <v>SUR</v>
      </c>
      <c r="B38" s="124">
        <v>335840655</v>
      </c>
      <c r="C38" s="118">
        <v>44287.844849537039</v>
      </c>
      <c r="D38" s="112" t="s">
        <v>2189</v>
      </c>
      <c r="E38" s="125">
        <v>5</v>
      </c>
      <c r="F38" s="126" t="str">
        <f>VLOOKUP(E38,VIP!$A$2:$O12362,2,0)</f>
        <v>DRBR005</v>
      </c>
      <c r="G38" s="126" t="str">
        <f>VLOOKUP(E38,'LISTADO ATM'!$A$2:$B$900,2,0)</f>
        <v>ATM Oficina Autoservicio Villa Ofelia (San Juan)</v>
      </c>
      <c r="H38" s="126" t="str">
        <f>VLOOKUP(E38,VIP!$A$2:$O17283,7,FALSE)</f>
        <v>Si</v>
      </c>
      <c r="I38" s="126" t="str">
        <f>VLOOKUP(E38,VIP!$A$2:$O9248,8,FALSE)</f>
        <v>Si</v>
      </c>
      <c r="J38" s="126" t="str">
        <f>VLOOKUP(E38,VIP!$A$2:$O9198,8,FALSE)</f>
        <v>Si</v>
      </c>
      <c r="K38" s="126" t="str">
        <f>VLOOKUP(E38,VIP!$A$2:$O12772,6,0)</f>
        <v>NO</v>
      </c>
      <c r="L38" s="113" t="s">
        <v>2228</v>
      </c>
      <c r="M38" s="111" t="s">
        <v>2465</v>
      </c>
      <c r="N38" s="123" t="s">
        <v>2472</v>
      </c>
      <c r="O38" s="144" t="s">
        <v>2474</v>
      </c>
      <c r="P38" s="110"/>
      <c r="Q38" s="114" t="s">
        <v>2228</v>
      </c>
    </row>
    <row r="39" spans="1:17" ht="18" x14ac:dyDescent="0.25">
      <c r="A39" s="112" t="str">
        <f>VLOOKUP(E39,'LISTADO ATM'!$A$2:$C$901,3,0)</f>
        <v>DISTRITO NACIONAL</v>
      </c>
      <c r="B39" s="124">
        <v>335840661</v>
      </c>
      <c r="C39" s="118">
        <v>44287.909722222219</v>
      </c>
      <c r="D39" s="112" t="s">
        <v>2189</v>
      </c>
      <c r="E39" s="125">
        <v>622</v>
      </c>
      <c r="F39" s="126" t="str">
        <f>VLOOKUP(E39,VIP!$A$2:$O12359,2,0)</f>
        <v>DRBR622</v>
      </c>
      <c r="G39" s="126" t="str">
        <f>VLOOKUP(E39,'LISTADO ATM'!$A$2:$B$900,2,0)</f>
        <v xml:space="preserve">ATM Ayuntamiento D.N. </v>
      </c>
      <c r="H39" s="126" t="str">
        <f>VLOOKUP(E39,VIP!$A$2:$O17280,7,FALSE)</f>
        <v>Si</v>
      </c>
      <c r="I39" s="126" t="str">
        <f>VLOOKUP(E39,VIP!$A$2:$O9245,8,FALSE)</f>
        <v>Si</v>
      </c>
      <c r="J39" s="126" t="str">
        <f>VLOOKUP(E39,VIP!$A$2:$O9195,8,FALSE)</f>
        <v>Si</v>
      </c>
      <c r="K39" s="126" t="str">
        <f>VLOOKUP(E39,VIP!$A$2:$O12769,6,0)</f>
        <v>NO</v>
      </c>
      <c r="L39" s="113" t="s">
        <v>2254</v>
      </c>
      <c r="M39" s="193" t="s">
        <v>2541</v>
      </c>
      <c r="N39" s="123" t="s">
        <v>2472</v>
      </c>
      <c r="O39" s="144" t="s">
        <v>2474</v>
      </c>
      <c r="P39" s="110"/>
      <c r="Q39" s="192">
        <v>44290.447222222225</v>
      </c>
    </row>
    <row r="40" spans="1:17" ht="18" x14ac:dyDescent="0.25">
      <c r="A40" s="112" t="str">
        <f>VLOOKUP(E40,'LISTADO ATM'!$A$2:$C$901,3,0)</f>
        <v>NORTE</v>
      </c>
      <c r="B40" s="124">
        <v>335840672</v>
      </c>
      <c r="C40" s="118">
        <v>44288.323842592596</v>
      </c>
      <c r="D40" s="112" t="s">
        <v>2494</v>
      </c>
      <c r="E40" s="125">
        <v>605</v>
      </c>
      <c r="F40" s="126" t="str">
        <f>VLOOKUP(E40,VIP!$A$2:$O12364,2,0)</f>
        <v>DRBR141</v>
      </c>
      <c r="G40" s="126" t="str">
        <f>VLOOKUP(E40,'LISTADO ATM'!$A$2:$B$900,2,0)</f>
        <v xml:space="preserve">ATM Oficina Bonao I </v>
      </c>
      <c r="H40" s="126" t="str">
        <f>VLOOKUP(E40,VIP!$A$2:$O17285,7,FALSE)</f>
        <v>Si</v>
      </c>
      <c r="I40" s="126" t="str">
        <f>VLOOKUP(E40,VIP!$A$2:$O9250,8,FALSE)</f>
        <v>Si</v>
      </c>
      <c r="J40" s="126" t="str">
        <f>VLOOKUP(E40,VIP!$A$2:$O9200,8,FALSE)</f>
        <v>Si</v>
      </c>
      <c r="K40" s="126" t="str">
        <f>VLOOKUP(E40,VIP!$A$2:$O12774,6,0)</f>
        <v>SI</v>
      </c>
      <c r="L40" s="113" t="s">
        <v>2428</v>
      </c>
      <c r="M40" s="111" t="s">
        <v>2465</v>
      </c>
      <c r="N40" s="123" t="s">
        <v>2472</v>
      </c>
      <c r="O40" s="144" t="s">
        <v>2495</v>
      </c>
      <c r="P40" s="110"/>
      <c r="Q40" s="114" t="s">
        <v>2428</v>
      </c>
    </row>
    <row r="41" spans="1:17" ht="18" x14ac:dyDescent="0.25">
      <c r="A41" s="112" t="str">
        <f>VLOOKUP(E41,'LISTADO ATM'!$A$2:$C$901,3,0)</f>
        <v>NORTE</v>
      </c>
      <c r="B41" s="124">
        <v>335840676</v>
      </c>
      <c r="C41" s="118">
        <v>44288.349803240744</v>
      </c>
      <c r="D41" s="112" t="s">
        <v>2518</v>
      </c>
      <c r="E41" s="125">
        <v>956</v>
      </c>
      <c r="F41" s="126" t="str">
        <f>VLOOKUP(E41,VIP!$A$2:$O12363,2,0)</f>
        <v>DRBR956</v>
      </c>
      <c r="G41" s="126" t="str">
        <f>VLOOKUP(E41,'LISTADO ATM'!$A$2:$B$900,2,0)</f>
        <v xml:space="preserve">ATM Autoservicio El Jaya (SFM) </v>
      </c>
      <c r="H41" s="126" t="str">
        <f>VLOOKUP(E41,VIP!$A$2:$O17284,7,FALSE)</f>
        <v>Si</v>
      </c>
      <c r="I41" s="126" t="str">
        <f>VLOOKUP(E41,VIP!$A$2:$O9249,8,FALSE)</f>
        <v>Si</v>
      </c>
      <c r="J41" s="126" t="str">
        <f>VLOOKUP(E41,VIP!$A$2:$O9199,8,FALSE)</f>
        <v>Si</v>
      </c>
      <c r="K41" s="126" t="str">
        <f>VLOOKUP(E41,VIP!$A$2:$O12773,6,0)</f>
        <v>NO</v>
      </c>
      <c r="L41" s="113" t="s">
        <v>2519</v>
      </c>
      <c r="M41" s="111" t="s">
        <v>2465</v>
      </c>
      <c r="N41" s="123" t="s">
        <v>2472</v>
      </c>
      <c r="O41" s="144" t="s">
        <v>2517</v>
      </c>
      <c r="P41" s="110"/>
      <c r="Q41" s="114" t="s">
        <v>2519</v>
      </c>
    </row>
    <row r="42" spans="1:17" ht="18" x14ac:dyDescent="0.25">
      <c r="A42" s="112" t="str">
        <f>VLOOKUP(E42,'LISTADO ATM'!$A$2:$C$901,3,0)</f>
        <v>SUR</v>
      </c>
      <c r="B42" s="124">
        <v>335840685</v>
      </c>
      <c r="C42" s="118">
        <v>44288.425706018519</v>
      </c>
      <c r="D42" s="112" t="s">
        <v>2189</v>
      </c>
      <c r="E42" s="125">
        <v>131</v>
      </c>
      <c r="F42" s="126" t="str">
        <f>VLOOKUP(E42,VIP!$A$2:$O12369,2,0)</f>
        <v>DRBR131</v>
      </c>
      <c r="G42" s="126" t="str">
        <f>VLOOKUP(E42,'LISTADO ATM'!$A$2:$B$900,2,0)</f>
        <v xml:space="preserve">ATM Oficina Baní I </v>
      </c>
      <c r="H42" s="126" t="str">
        <f>VLOOKUP(E42,VIP!$A$2:$O17290,7,FALSE)</f>
        <v>Si</v>
      </c>
      <c r="I42" s="126" t="str">
        <f>VLOOKUP(E42,VIP!$A$2:$O9255,8,FALSE)</f>
        <v>Si</v>
      </c>
      <c r="J42" s="126" t="str">
        <f>VLOOKUP(E42,VIP!$A$2:$O9205,8,FALSE)</f>
        <v>Si</v>
      </c>
      <c r="K42" s="126" t="str">
        <f>VLOOKUP(E42,VIP!$A$2:$O12779,6,0)</f>
        <v>NO</v>
      </c>
      <c r="L42" s="113" t="s">
        <v>2228</v>
      </c>
      <c r="M42" s="111" t="s">
        <v>2465</v>
      </c>
      <c r="N42" s="123" t="s">
        <v>2472</v>
      </c>
      <c r="O42" s="144" t="s">
        <v>2474</v>
      </c>
      <c r="P42" s="110"/>
      <c r="Q42" s="114" t="s">
        <v>2228</v>
      </c>
    </row>
    <row r="43" spans="1:17" ht="18" x14ac:dyDescent="0.25">
      <c r="A43" s="112" t="str">
        <f>VLOOKUP(E43,'LISTADO ATM'!$A$2:$C$901,3,0)</f>
        <v>SUR</v>
      </c>
      <c r="B43" s="124">
        <v>335840686</v>
      </c>
      <c r="C43" s="118">
        <v>44288.426805555559</v>
      </c>
      <c r="D43" s="112" t="s">
        <v>2189</v>
      </c>
      <c r="E43" s="137">
        <v>33</v>
      </c>
      <c r="F43" s="126" t="str">
        <f>VLOOKUP(E43,VIP!$A$2:$O12368,2,0)</f>
        <v>DRBR033</v>
      </c>
      <c r="G43" s="126" t="str">
        <f>VLOOKUP(E43,'LISTADO ATM'!$A$2:$B$900,2,0)</f>
        <v xml:space="preserve">ATM UNP Juan de Herrera </v>
      </c>
      <c r="H43" s="126" t="str">
        <f>VLOOKUP(E43,VIP!$A$2:$O17289,7,FALSE)</f>
        <v>Si</v>
      </c>
      <c r="I43" s="126" t="str">
        <f>VLOOKUP(E43,VIP!$A$2:$O9254,8,FALSE)</f>
        <v>Si</v>
      </c>
      <c r="J43" s="126" t="str">
        <f>VLOOKUP(E43,VIP!$A$2:$O9204,8,FALSE)</f>
        <v>Si</v>
      </c>
      <c r="K43" s="126" t="str">
        <f>VLOOKUP(E43,VIP!$A$2:$O12778,6,0)</f>
        <v>NO</v>
      </c>
      <c r="L43" s="113" t="s">
        <v>2228</v>
      </c>
      <c r="M43" s="111" t="s">
        <v>2465</v>
      </c>
      <c r="N43" s="123" t="s">
        <v>2472</v>
      </c>
      <c r="O43" s="144" t="s">
        <v>2474</v>
      </c>
      <c r="P43" s="110"/>
      <c r="Q43" s="114" t="s">
        <v>2228</v>
      </c>
    </row>
    <row r="44" spans="1:17" s="136" customFormat="1" ht="18" x14ac:dyDescent="0.25">
      <c r="A44" s="112" t="str">
        <f>VLOOKUP(E44,'LISTADO ATM'!$A$2:$C$901,3,0)</f>
        <v>DISTRITO NACIONAL</v>
      </c>
      <c r="B44" s="124">
        <v>335840689</v>
      </c>
      <c r="C44" s="118">
        <v>44288.442858796298</v>
      </c>
      <c r="D44" s="112" t="s">
        <v>2189</v>
      </c>
      <c r="E44" s="137">
        <v>184</v>
      </c>
      <c r="F44" s="126" t="str">
        <f>VLOOKUP(E44,VIP!$A$2:$O12366,2,0)</f>
        <v>DRBR184</v>
      </c>
      <c r="G44" s="126" t="str">
        <f>VLOOKUP(E44,'LISTADO ATM'!$A$2:$B$900,2,0)</f>
        <v xml:space="preserve">ATM Hermanas Mirabal </v>
      </c>
      <c r="H44" s="126" t="str">
        <f>VLOOKUP(E44,VIP!$A$2:$O17287,7,FALSE)</f>
        <v>Si</v>
      </c>
      <c r="I44" s="126" t="str">
        <f>VLOOKUP(E44,VIP!$A$2:$O9252,8,FALSE)</f>
        <v>Si</v>
      </c>
      <c r="J44" s="126" t="str">
        <f>VLOOKUP(E44,VIP!$A$2:$O9202,8,FALSE)</f>
        <v>Si</v>
      </c>
      <c r="K44" s="126" t="str">
        <f>VLOOKUP(E44,VIP!$A$2:$O12776,6,0)</f>
        <v>SI</v>
      </c>
      <c r="L44" s="113" t="s">
        <v>2228</v>
      </c>
      <c r="M44" s="111" t="s">
        <v>2465</v>
      </c>
      <c r="N44" s="123" t="s">
        <v>2472</v>
      </c>
      <c r="O44" s="145" t="s">
        <v>2474</v>
      </c>
      <c r="P44" s="110"/>
      <c r="Q44" s="114" t="s">
        <v>2228</v>
      </c>
    </row>
    <row r="45" spans="1:17" s="136" customFormat="1" ht="18" x14ac:dyDescent="0.25">
      <c r="A45" s="112" t="str">
        <f>VLOOKUP(E45,'LISTADO ATM'!$A$2:$C$901,3,0)</f>
        <v>DISTRITO NACIONAL</v>
      </c>
      <c r="B45" s="124">
        <v>335840690</v>
      </c>
      <c r="C45" s="118">
        <v>44288.443784722222</v>
      </c>
      <c r="D45" s="112" t="s">
        <v>2189</v>
      </c>
      <c r="E45" s="137">
        <v>37</v>
      </c>
      <c r="F45" s="126" t="str">
        <f>VLOOKUP(E45,VIP!$A$2:$O12365,2,0)</f>
        <v>DRBR037</v>
      </c>
      <c r="G45" s="126" t="str">
        <f>VLOOKUP(E45,'LISTADO ATM'!$A$2:$B$900,2,0)</f>
        <v xml:space="preserve">ATM Oficina Villa Mella </v>
      </c>
      <c r="H45" s="126" t="str">
        <f>VLOOKUP(E45,VIP!$A$2:$O17286,7,FALSE)</f>
        <v>Si</v>
      </c>
      <c r="I45" s="126" t="str">
        <f>VLOOKUP(E45,VIP!$A$2:$O9251,8,FALSE)</f>
        <v>Si</v>
      </c>
      <c r="J45" s="126" t="str">
        <f>VLOOKUP(E45,VIP!$A$2:$O9201,8,FALSE)</f>
        <v>Si</v>
      </c>
      <c r="K45" s="126" t="str">
        <f>VLOOKUP(E45,VIP!$A$2:$O12775,6,0)</f>
        <v>SI</v>
      </c>
      <c r="L45" s="113" t="s">
        <v>2228</v>
      </c>
      <c r="M45" s="111" t="s">
        <v>2465</v>
      </c>
      <c r="N45" s="123" t="s">
        <v>2472</v>
      </c>
      <c r="O45" s="145" t="s">
        <v>2474</v>
      </c>
      <c r="P45" s="110"/>
      <c r="Q45" s="114" t="s">
        <v>2228</v>
      </c>
    </row>
    <row r="46" spans="1:17" s="136" customFormat="1" ht="18" x14ac:dyDescent="0.25">
      <c r="A46" s="112" t="str">
        <f>VLOOKUP(E46,'LISTADO ATM'!$A$2:$C$901,3,0)</f>
        <v>NORTE</v>
      </c>
      <c r="B46" s="124">
        <v>335840691</v>
      </c>
      <c r="C46" s="118">
        <v>44288.447812500002</v>
      </c>
      <c r="D46" s="112" t="s">
        <v>2189</v>
      </c>
      <c r="E46" s="137">
        <v>388</v>
      </c>
      <c r="F46" s="126" t="str">
        <f>VLOOKUP(E46,VIP!$A$2:$O12364,2,0)</f>
        <v>DRBR388</v>
      </c>
      <c r="G46" s="126" t="str">
        <f>VLOOKUP(E46,'LISTADO ATM'!$A$2:$B$900,2,0)</f>
        <v xml:space="preserve">ATM Multicentro La Sirena Puerto Plata </v>
      </c>
      <c r="H46" s="126" t="str">
        <f>VLOOKUP(E46,VIP!$A$2:$O17285,7,FALSE)</f>
        <v>Si</v>
      </c>
      <c r="I46" s="126" t="str">
        <f>VLOOKUP(E46,VIP!$A$2:$O9250,8,FALSE)</f>
        <v>Si</v>
      </c>
      <c r="J46" s="126" t="str">
        <f>VLOOKUP(E46,VIP!$A$2:$O9200,8,FALSE)</f>
        <v>Si</v>
      </c>
      <c r="K46" s="126" t="str">
        <f>VLOOKUP(E46,VIP!$A$2:$O12774,6,0)</f>
        <v>NO</v>
      </c>
      <c r="L46" s="113" t="s">
        <v>2488</v>
      </c>
      <c r="M46" s="193" t="s">
        <v>2541</v>
      </c>
      <c r="N46" s="123" t="s">
        <v>2472</v>
      </c>
      <c r="O46" s="145" t="s">
        <v>2474</v>
      </c>
      <c r="P46" s="110"/>
      <c r="Q46" s="192">
        <v>44290.447222222225</v>
      </c>
    </row>
    <row r="47" spans="1:17" s="136" customFormat="1" ht="18" x14ac:dyDescent="0.25">
      <c r="A47" s="112" t="str">
        <f>VLOOKUP(E47,'LISTADO ATM'!$A$2:$C$901,3,0)</f>
        <v>DISTRITO NACIONAL</v>
      </c>
      <c r="B47" s="124">
        <v>335840700</v>
      </c>
      <c r="C47" s="118">
        <v>44288.517708333333</v>
      </c>
      <c r="D47" s="112" t="s">
        <v>2468</v>
      </c>
      <c r="E47" s="137">
        <v>377</v>
      </c>
      <c r="F47" s="126" t="str">
        <f>VLOOKUP(E47,VIP!$A$2:$O12367,2,0)</f>
        <v>DRBR377</v>
      </c>
      <c r="G47" s="126" t="str">
        <f>VLOOKUP(E47,'LISTADO ATM'!$A$2:$B$900,2,0)</f>
        <v>ATM Estación del Metro Eduardo Brito</v>
      </c>
      <c r="H47" s="126" t="str">
        <f>VLOOKUP(E47,VIP!$A$2:$O17288,7,FALSE)</f>
        <v>Si</v>
      </c>
      <c r="I47" s="126" t="str">
        <f>VLOOKUP(E47,VIP!$A$2:$O9253,8,FALSE)</f>
        <v>Si</v>
      </c>
      <c r="J47" s="126" t="str">
        <f>VLOOKUP(E47,VIP!$A$2:$O9203,8,FALSE)</f>
        <v>Si</v>
      </c>
      <c r="K47" s="126" t="str">
        <f>VLOOKUP(E47,VIP!$A$2:$O12777,6,0)</f>
        <v>NO</v>
      </c>
      <c r="L47" s="113" t="s">
        <v>2428</v>
      </c>
      <c r="M47" s="111" t="s">
        <v>2465</v>
      </c>
      <c r="N47" s="123" t="s">
        <v>2472</v>
      </c>
      <c r="O47" s="145" t="s">
        <v>2473</v>
      </c>
      <c r="P47" s="110"/>
      <c r="Q47" s="114" t="s">
        <v>2428</v>
      </c>
    </row>
    <row r="48" spans="1:17" s="136" customFormat="1" ht="18" x14ac:dyDescent="0.25">
      <c r="A48" s="112" t="str">
        <f>VLOOKUP(E48,'LISTADO ATM'!$A$2:$C$901,3,0)</f>
        <v>ESTE</v>
      </c>
      <c r="B48" s="124">
        <v>335840703</v>
      </c>
      <c r="C48" s="118">
        <v>44288.536273148151</v>
      </c>
      <c r="D48" s="112" t="s">
        <v>2189</v>
      </c>
      <c r="E48" s="137">
        <v>661</v>
      </c>
      <c r="F48" s="126" t="str">
        <f>VLOOKUP(E48,VIP!$A$2:$O12365,2,0)</f>
        <v>DRBR661</v>
      </c>
      <c r="G48" s="126" t="str">
        <f>VLOOKUP(E48,'LISTADO ATM'!$A$2:$B$900,2,0)</f>
        <v xml:space="preserve">ATM Almacenes Iberia (San Pedro) </v>
      </c>
      <c r="H48" s="126" t="str">
        <f>VLOOKUP(E48,VIP!$A$2:$O17286,7,FALSE)</f>
        <v>N/A</v>
      </c>
      <c r="I48" s="126" t="str">
        <f>VLOOKUP(E48,VIP!$A$2:$O9251,8,FALSE)</f>
        <v>N/A</v>
      </c>
      <c r="J48" s="126" t="str">
        <f>VLOOKUP(E48,VIP!$A$2:$O9201,8,FALSE)</f>
        <v>N/A</v>
      </c>
      <c r="K48" s="126" t="str">
        <f>VLOOKUP(E48,VIP!$A$2:$O12775,6,0)</f>
        <v>N/A</v>
      </c>
      <c r="L48" s="113" t="s">
        <v>2228</v>
      </c>
      <c r="M48" s="111" t="s">
        <v>2465</v>
      </c>
      <c r="N48" s="123" t="s">
        <v>2472</v>
      </c>
      <c r="O48" s="145" t="s">
        <v>2474</v>
      </c>
      <c r="P48" s="110"/>
      <c r="Q48" s="114" t="s">
        <v>2228</v>
      </c>
    </row>
    <row r="49" spans="1:17" s="136" customFormat="1" ht="18" x14ac:dyDescent="0.25">
      <c r="A49" s="112" t="str">
        <f>VLOOKUP(E49,'LISTADO ATM'!$A$2:$C$901,3,0)</f>
        <v>DISTRITO NACIONAL</v>
      </c>
      <c r="B49" s="124">
        <v>335840708</v>
      </c>
      <c r="C49" s="118">
        <v>44288.582743055558</v>
      </c>
      <c r="D49" s="112" t="s">
        <v>2189</v>
      </c>
      <c r="E49" s="137">
        <v>267</v>
      </c>
      <c r="F49" s="126" t="str">
        <f>VLOOKUP(E49,VIP!$A$2:$O12367,2,0)</f>
        <v>DRBR267</v>
      </c>
      <c r="G49" s="126" t="str">
        <f>VLOOKUP(E49,'LISTADO ATM'!$A$2:$B$900,2,0)</f>
        <v xml:space="preserve">ATM Centro de Caja México </v>
      </c>
      <c r="H49" s="126" t="str">
        <f>VLOOKUP(E49,VIP!$A$2:$O17288,7,FALSE)</f>
        <v>Si</v>
      </c>
      <c r="I49" s="126" t="str">
        <f>VLOOKUP(E49,VIP!$A$2:$O9253,8,FALSE)</f>
        <v>Si</v>
      </c>
      <c r="J49" s="126" t="str">
        <f>VLOOKUP(E49,VIP!$A$2:$O9203,8,FALSE)</f>
        <v>Si</v>
      </c>
      <c r="K49" s="126" t="str">
        <f>VLOOKUP(E49,VIP!$A$2:$O12777,6,0)</f>
        <v>NO</v>
      </c>
      <c r="L49" s="113" t="s">
        <v>2488</v>
      </c>
      <c r="M49" s="111" t="s">
        <v>2465</v>
      </c>
      <c r="N49" s="123" t="s">
        <v>2472</v>
      </c>
      <c r="O49" s="145" t="s">
        <v>2474</v>
      </c>
      <c r="P49" s="110"/>
      <c r="Q49" s="114" t="s">
        <v>2488</v>
      </c>
    </row>
    <row r="50" spans="1:17" s="136" customFormat="1" ht="18" x14ac:dyDescent="0.25">
      <c r="A50" s="112" t="str">
        <f>VLOOKUP(E50,'LISTADO ATM'!$A$2:$C$901,3,0)</f>
        <v>ESTE</v>
      </c>
      <c r="B50" s="124">
        <v>335840709</v>
      </c>
      <c r="C50" s="118">
        <v>44288.589930555558</v>
      </c>
      <c r="D50" s="112" t="s">
        <v>2189</v>
      </c>
      <c r="E50" s="137">
        <v>631</v>
      </c>
      <c r="F50" s="126" t="str">
        <f>VLOOKUP(E50,VIP!$A$2:$O12366,2,0)</f>
        <v>DRBR417</v>
      </c>
      <c r="G50" s="126" t="str">
        <f>VLOOKUP(E50,'LISTADO ATM'!$A$2:$B$900,2,0)</f>
        <v xml:space="preserve">ATM ASOCODEQUI (San Pedro) </v>
      </c>
      <c r="H50" s="126" t="str">
        <f>VLOOKUP(E50,VIP!$A$2:$O17287,7,FALSE)</f>
        <v>Si</v>
      </c>
      <c r="I50" s="126" t="str">
        <f>VLOOKUP(E50,VIP!$A$2:$O9252,8,FALSE)</f>
        <v>Si</v>
      </c>
      <c r="J50" s="126" t="str">
        <f>VLOOKUP(E50,VIP!$A$2:$O9202,8,FALSE)</f>
        <v>Si</v>
      </c>
      <c r="K50" s="126" t="str">
        <f>VLOOKUP(E50,VIP!$A$2:$O12776,6,0)</f>
        <v>NO</v>
      </c>
      <c r="L50" s="113" t="s">
        <v>2488</v>
      </c>
      <c r="M50" s="111" t="s">
        <v>2465</v>
      </c>
      <c r="N50" s="123" t="s">
        <v>2472</v>
      </c>
      <c r="O50" s="145" t="s">
        <v>2474</v>
      </c>
      <c r="P50" s="110"/>
      <c r="Q50" s="114" t="s">
        <v>2488</v>
      </c>
    </row>
    <row r="51" spans="1:17" s="136" customFormat="1" ht="18" x14ac:dyDescent="0.25">
      <c r="A51" s="112" t="str">
        <f>VLOOKUP(E51,'LISTADO ATM'!$A$2:$C$901,3,0)</f>
        <v>DISTRITO NACIONAL</v>
      </c>
      <c r="B51" s="124">
        <v>335840712</v>
      </c>
      <c r="C51" s="118">
        <v>44288.644270833334</v>
      </c>
      <c r="D51" s="112" t="s">
        <v>2189</v>
      </c>
      <c r="E51" s="137">
        <v>517</v>
      </c>
      <c r="F51" s="126" t="str">
        <f>VLOOKUP(E51,VIP!$A$2:$O12372,2,0)</f>
        <v>DRBR517</v>
      </c>
      <c r="G51" s="126" t="str">
        <f>VLOOKUP(E51,'LISTADO ATM'!$A$2:$B$900,2,0)</f>
        <v xml:space="preserve">ATM Autobanco Oficina Sans Soucí </v>
      </c>
      <c r="H51" s="126" t="str">
        <f>VLOOKUP(E51,VIP!$A$2:$O17293,7,FALSE)</f>
        <v>Si</v>
      </c>
      <c r="I51" s="126" t="str">
        <f>VLOOKUP(E51,VIP!$A$2:$O9258,8,FALSE)</f>
        <v>Si</v>
      </c>
      <c r="J51" s="126" t="str">
        <f>VLOOKUP(E51,VIP!$A$2:$O9208,8,FALSE)</f>
        <v>Si</v>
      </c>
      <c r="K51" s="126" t="str">
        <f>VLOOKUP(E51,VIP!$A$2:$O12782,6,0)</f>
        <v>SI</v>
      </c>
      <c r="L51" s="113" t="s">
        <v>2228</v>
      </c>
      <c r="M51" s="193" t="s">
        <v>2541</v>
      </c>
      <c r="N51" s="123" t="s">
        <v>2472</v>
      </c>
      <c r="O51" s="145" t="s">
        <v>2474</v>
      </c>
      <c r="P51" s="110"/>
      <c r="Q51" s="192">
        <v>44290.629861111112</v>
      </c>
    </row>
    <row r="52" spans="1:17" s="136" customFormat="1" ht="18" x14ac:dyDescent="0.25">
      <c r="A52" s="112" t="str">
        <f>VLOOKUP(E52,'LISTADO ATM'!$A$2:$C$901,3,0)</f>
        <v>DISTRITO NACIONAL</v>
      </c>
      <c r="B52" s="124">
        <v>335840719</v>
      </c>
      <c r="C52" s="118">
        <v>44288.682824074072</v>
      </c>
      <c r="D52" s="112" t="s">
        <v>2494</v>
      </c>
      <c r="E52" s="137">
        <v>722</v>
      </c>
      <c r="F52" s="126" t="str">
        <f>VLOOKUP(E52,VIP!$A$2:$O12373,2,0)</f>
        <v>DRBR393</v>
      </c>
      <c r="G52" s="126" t="str">
        <f>VLOOKUP(E52,'LISTADO ATM'!$A$2:$B$900,2,0)</f>
        <v xml:space="preserve">ATM Oficina Charles de Gaulle III </v>
      </c>
      <c r="H52" s="126" t="str">
        <f>VLOOKUP(E52,VIP!$A$2:$O17294,7,FALSE)</f>
        <v>Si</v>
      </c>
      <c r="I52" s="126" t="str">
        <f>VLOOKUP(E52,VIP!$A$2:$O9259,8,FALSE)</f>
        <v>Si</v>
      </c>
      <c r="J52" s="126" t="str">
        <f>VLOOKUP(E52,VIP!$A$2:$O9209,8,FALSE)</f>
        <v>Si</v>
      </c>
      <c r="K52" s="126" t="str">
        <f>VLOOKUP(E52,VIP!$A$2:$O12783,6,0)</f>
        <v>SI</v>
      </c>
      <c r="L52" s="113" t="s">
        <v>2428</v>
      </c>
      <c r="M52" s="111" t="s">
        <v>2465</v>
      </c>
      <c r="N52" s="123" t="s">
        <v>2472</v>
      </c>
      <c r="O52" s="145" t="s">
        <v>2495</v>
      </c>
      <c r="P52" s="110"/>
      <c r="Q52" s="114" t="s">
        <v>2428</v>
      </c>
    </row>
    <row r="53" spans="1:17" s="136" customFormat="1" ht="18" x14ac:dyDescent="0.25">
      <c r="A53" s="112" t="str">
        <f>VLOOKUP(E53,'LISTADO ATM'!$A$2:$C$901,3,0)</f>
        <v>NORTE</v>
      </c>
      <c r="B53" s="124">
        <v>335840720</v>
      </c>
      <c r="C53" s="118">
        <v>44288.687488425923</v>
      </c>
      <c r="D53" s="112" t="s">
        <v>2494</v>
      </c>
      <c r="E53" s="137">
        <v>956</v>
      </c>
      <c r="F53" s="126" t="str">
        <f>VLOOKUP(E53,VIP!$A$2:$O12372,2,0)</f>
        <v>DRBR956</v>
      </c>
      <c r="G53" s="126" t="str">
        <f>VLOOKUP(E53,'LISTADO ATM'!$A$2:$B$900,2,0)</f>
        <v xml:space="preserve">ATM Autoservicio El Jaya (SFM) </v>
      </c>
      <c r="H53" s="126" t="str">
        <f>VLOOKUP(E53,VIP!$A$2:$O17293,7,FALSE)</f>
        <v>Si</v>
      </c>
      <c r="I53" s="126" t="str">
        <f>VLOOKUP(E53,VIP!$A$2:$O9258,8,FALSE)</f>
        <v>Si</v>
      </c>
      <c r="J53" s="126" t="str">
        <f>VLOOKUP(E53,VIP!$A$2:$O9208,8,FALSE)</f>
        <v>Si</v>
      </c>
      <c r="K53" s="126" t="str">
        <f>VLOOKUP(E53,VIP!$A$2:$O12782,6,0)</f>
        <v>NO</v>
      </c>
      <c r="L53" s="113" t="s">
        <v>2428</v>
      </c>
      <c r="M53" s="111" t="s">
        <v>2465</v>
      </c>
      <c r="N53" s="123" t="s">
        <v>2472</v>
      </c>
      <c r="O53" s="145" t="s">
        <v>2517</v>
      </c>
      <c r="P53" s="110"/>
      <c r="Q53" s="114" t="s">
        <v>2428</v>
      </c>
    </row>
    <row r="54" spans="1:17" s="136" customFormat="1" ht="18" x14ac:dyDescent="0.25">
      <c r="A54" s="112" t="str">
        <f>VLOOKUP(E54,'LISTADO ATM'!$A$2:$C$901,3,0)</f>
        <v>DISTRITO NACIONAL</v>
      </c>
      <c r="B54" s="124">
        <v>335840722</v>
      </c>
      <c r="C54" s="118">
        <v>44288.693888888891</v>
      </c>
      <c r="D54" s="112" t="s">
        <v>2494</v>
      </c>
      <c r="E54" s="137">
        <v>735</v>
      </c>
      <c r="F54" s="126" t="str">
        <f>VLOOKUP(E54,VIP!$A$2:$O12371,2,0)</f>
        <v>DRBR179</v>
      </c>
      <c r="G54" s="126" t="str">
        <f>VLOOKUP(E54,'LISTADO ATM'!$A$2:$B$900,2,0)</f>
        <v xml:space="preserve">ATM Oficina Independencia II  </v>
      </c>
      <c r="H54" s="126" t="str">
        <f>VLOOKUP(E54,VIP!$A$2:$O17292,7,FALSE)</f>
        <v>Si</v>
      </c>
      <c r="I54" s="126" t="str">
        <f>VLOOKUP(E54,VIP!$A$2:$O9257,8,FALSE)</f>
        <v>Si</v>
      </c>
      <c r="J54" s="126" t="str">
        <f>VLOOKUP(E54,VIP!$A$2:$O9207,8,FALSE)</f>
        <v>Si</v>
      </c>
      <c r="K54" s="126" t="str">
        <f>VLOOKUP(E54,VIP!$A$2:$O12781,6,0)</f>
        <v>NO</v>
      </c>
      <c r="L54" s="113" t="s">
        <v>2459</v>
      </c>
      <c r="M54" s="111" t="s">
        <v>2465</v>
      </c>
      <c r="N54" s="123" t="s">
        <v>2472</v>
      </c>
      <c r="O54" s="145" t="s">
        <v>2495</v>
      </c>
      <c r="P54" s="110"/>
      <c r="Q54" s="114" t="s">
        <v>2459</v>
      </c>
    </row>
    <row r="55" spans="1:17" s="136" customFormat="1" ht="18" x14ac:dyDescent="0.25">
      <c r="A55" s="112" t="str">
        <f>VLOOKUP(E55,'LISTADO ATM'!$A$2:$C$901,3,0)</f>
        <v>SUR</v>
      </c>
      <c r="B55" s="124">
        <v>335840728</v>
      </c>
      <c r="C55" s="118">
        <v>44288.918055555558</v>
      </c>
      <c r="D55" s="112" t="s">
        <v>2494</v>
      </c>
      <c r="E55" s="137">
        <v>249</v>
      </c>
      <c r="F55" s="126" t="str">
        <f>VLOOKUP(E55,VIP!$A$2:$O12370,2,0)</f>
        <v>DRBR249</v>
      </c>
      <c r="G55" s="126" t="str">
        <f>VLOOKUP(E55,'LISTADO ATM'!$A$2:$B$900,2,0)</f>
        <v xml:space="preserve">ATM Banco Agrícola Neiba </v>
      </c>
      <c r="H55" s="126" t="str">
        <f>VLOOKUP(E55,VIP!$A$2:$O17291,7,FALSE)</f>
        <v>Si</v>
      </c>
      <c r="I55" s="126" t="str">
        <f>VLOOKUP(E55,VIP!$A$2:$O9256,8,FALSE)</f>
        <v>Si</v>
      </c>
      <c r="J55" s="126" t="str">
        <f>VLOOKUP(E55,VIP!$A$2:$O9206,8,FALSE)</f>
        <v>Si</v>
      </c>
      <c r="K55" s="126" t="str">
        <f>VLOOKUP(E55,VIP!$A$2:$O12780,6,0)</f>
        <v>NO</v>
      </c>
      <c r="L55" s="113" t="s">
        <v>2428</v>
      </c>
      <c r="M55" s="111" t="s">
        <v>2465</v>
      </c>
      <c r="N55" s="123" t="s">
        <v>2472</v>
      </c>
      <c r="O55" s="145" t="s">
        <v>2495</v>
      </c>
      <c r="P55" s="110"/>
      <c r="Q55" s="114" t="s">
        <v>2428</v>
      </c>
    </row>
    <row r="56" spans="1:17" s="136" customFormat="1" ht="18" x14ac:dyDescent="0.25">
      <c r="A56" s="112" t="str">
        <f>VLOOKUP(E56,'LISTADO ATM'!$A$2:$C$901,3,0)</f>
        <v>ESTE</v>
      </c>
      <c r="B56" s="124">
        <v>335840729</v>
      </c>
      <c r="C56" s="118">
        <v>44288.920081018521</v>
      </c>
      <c r="D56" s="112" t="s">
        <v>2189</v>
      </c>
      <c r="E56" s="137">
        <v>822</v>
      </c>
      <c r="F56" s="126" t="str">
        <f>VLOOKUP(E56,VIP!$A$2:$O12369,2,0)</f>
        <v>DRBR822</v>
      </c>
      <c r="G56" s="126" t="str">
        <f>VLOOKUP(E56,'LISTADO ATM'!$A$2:$B$900,2,0)</f>
        <v xml:space="preserve">ATM INDUSPALMA </v>
      </c>
      <c r="H56" s="126" t="str">
        <f>VLOOKUP(E56,VIP!$A$2:$O17290,7,FALSE)</f>
        <v>Si</v>
      </c>
      <c r="I56" s="126" t="str">
        <f>VLOOKUP(E56,VIP!$A$2:$O9255,8,FALSE)</f>
        <v>Si</v>
      </c>
      <c r="J56" s="126" t="str">
        <f>VLOOKUP(E56,VIP!$A$2:$O9205,8,FALSE)</f>
        <v>Si</v>
      </c>
      <c r="K56" s="126" t="str">
        <f>VLOOKUP(E56,VIP!$A$2:$O12779,6,0)</f>
        <v>NO</v>
      </c>
      <c r="L56" s="113" t="s">
        <v>2254</v>
      </c>
      <c r="M56" s="111" t="s">
        <v>2465</v>
      </c>
      <c r="N56" s="123" t="s">
        <v>2472</v>
      </c>
      <c r="O56" s="145" t="s">
        <v>2474</v>
      </c>
      <c r="P56" s="110"/>
      <c r="Q56" s="114" t="s">
        <v>2254</v>
      </c>
    </row>
    <row r="57" spans="1:17" s="136" customFormat="1" ht="18" x14ac:dyDescent="0.25">
      <c r="A57" s="112" t="str">
        <f>VLOOKUP(E57,'LISTADO ATM'!$A$2:$C$901,3,0)</f>
        <v>SUR</v>
      </c>
      <c r="B57" s="124">
        <v>335840730</v>
      </c>
      <c r="C57" s="118">
        <v>44288.98296296296</v>
      </c>
      <c r="D57" s="112" t="s">
        <v>2189</v>
      </c>
      <c r="E57" s="137">
        <v>101</v>
      </c>
      <c r="F57" s="126" t="str">
        <f>VLOOKUP(E57,VIP!$A$2:$O12377,2,0)</f>
        <v>DRBR101</v>
      </c>
      <c r="G57" s="126" t="str">
        <f>VLOOKUP(E57,'LISTADO ATM'!$A$2:$B$900,2,0)</f>
        <v xml:space="preserve">ATM Oficina San Juan de la Maguana I </v>
      </c>
      <c r="H57" s="126" t="str">
        <f>VLOOKUP(E57,VIP!$A$2:$O17298,7,FALSE)</f>
        <v>Si</v>
      </c>
      <c r="I57" s="126" t="str">
        <f>VLOOKUP(E57,VIP!$A$2:$O9263,8,FALSE)</f>
        <v>Si</v>
      </c>
      <c r="J57" s="126" t="str">
        <f>VLOOKUP(E57,VIP!$A$2:$O9213,8,FALSE)</f>
        <v>Si</v>
      </c>
      <c r="K57" s="126" t="str">
        <f>VLOOKUP(E57,VIP!$A$2:$O12787,6,0)</f>
        <v>SI</v>
      </c>
      <c r="L57" s="113" t="s">
        <v>2488</v>
      </c>
      <c r="M57" s="193" t="s">
        <v>2541</v>
      </c>
      <c r="N57" s="123" t="s">
        <v>2472</v>
      </c>
      <c r="O57" s="145" t="s">
        <v>2474</v>
      </c>
      <c r="P57" s="110"/>
      <c r="Q57" s="192">
        <v>44290.629861111112</v>
      </c>
    </row>
    <row r="58" spans="1:17" s="136" customFormat="1" ht="18" x14ac:dyDescent="0.25">
      <c r="A58" s="112" t="str">
        <f>VLOOKUP(E58,'LISTADO ATM'!$A$2:$C$901,3,0)</f>
        <v>DISTRITO NACIONAL</v>
      </c>
      <c r="B58" s="124">
        <v>335840734</v>
      </c>
      <c r="C58" s="118">
        <v>44289.020775462966</v>
      </c>
      <c r="D58" s="112" t="s">
        <v>2494</v>
      </c>
      <c r="E58" s="137">
        <v>734</v>
      </c>
      <c r="F58" s="126" t="str">
        <f>VLOOKUP(E58,VIP!$A$2:$O12374,2,0)</f>
        <v>DRBR178</v>
      </c>
      <c r="G58" s="126" t="str">
        <f>VLOOKUP(E58,'LISTADO ATM'!$A$2:$B$900,2,0)</f>
        <v xml:space="preserve">ATM Oficina Independencia I </v>
      </c>
      <c r="H58" s="126" t="str">
        <f>VLOOKUP(E58,VIP!$A$2:$O17295,7,FALSE)</f>
        <v>Si</v>
      </c>
      <c r="I58" s="126" t="str">
        <f>VLOOKUP(E58,VIP!$A$2:$O9260,8,FALSE)</f>
        <v>Si</v>
      </c>
      <c r="J58" s="126" t="str">
        <f>VLOOKUP(E58,VIP!$A$2:$O9210,8,FALSE)</f>
        <v>Si</v>
      </c>
      <c r="K58" s="126" t="str">
        <f>VLOOKUP(E58,VIP!$A$2:$O12784,6,0)</f>
        <v>SI</v>
      </c>
      <c r="L58" s="113" t="s">
        <v>2428</v>
      </c>
      <c r="M58" s="111" t="s">
        <v>2465</v>
      </c>
      <c r="N58" s="123" t="s">
        <v>2472</v>
      </c>
      <c r="O58" s="145" t="s">
        <v>2495</v>
      </c>
      <c r="P58" s="110"/>
      <c r="Q58" s="114" t="s">
        <v>2428</v>
      </c>
    </row>
    <row r="59" spans="1:17" s="136" customFormat="1" ht="18" x14ac:dyDescent="0.25">
      <c r="A59" s="112" t="str">
        <f>VLOOKUP(E59,'LISTADO ATM'!$A$2:$C$901,3,0)</f>
        <v>NORTE</v>
      </c>
      <c r="B59" s="124">
        <v>335840738</v>
      </c>
      <c r="C59" s="118">
        <v>44289.09615740741</v>
      </c>
      <c r="D59" s="112" t="s">
        <v>2494</v>
      </c>
      <c r="E59" s="137">
        <v>307</v>
      </c>
      <c r="F59" s="126" t="str">
        <f>VLOOKUP(E59,VIP!$A$2:$O12370,2,0)</f>
        <v>DRBR307</v>
      </c>
      <c r="G59" s="126" t="str">
        <f>VLOOKUP(E59,'LISTADO ATM'!$A$2:$B$900,2,0)</f>
        <v>ATM Oficina Nagua II</v>
      </c>
      <c r="H59" s="126" t="str">
        <f>VLOOKUP(E59,VIP!$A$2:$O17291,7,FALSE)</f>
        <v>Si</v>
      </c>
      <c r="I59" s="126" t="str">
        <f>VLOOKUP(E59,VIP!$A$2:$O9256,8,FALSE)</f>
        <v>Si</v>
      </c>
      <c r="J59" s="126" t="str">
        <f>VLOOKUP(E59,VIP!$A$2:$O9206,8,FALSE)</f>
        <v>Si</v>
      </c>
      <c r="K59" s="126" t="str">
        <f>VLOOKUP(E59,VIP!$A$2:$O12780,6,0)</f>
        <v>SI</v>
      </c>
      <c r="L59" s="113" t="s">
        <v>2519</v>
      </c>
      <c r="M59" s="193" t="s">
        <v>2541</v>
      </c>
      <c r="N59" s="123" t="s">
        <v>2472</v>
      </c>
      <c r="O59" s="145" t="s">
        <v>2495</v>
      </c>
      <c r="P59" s="110"/>
      <c r="Q59" s="192">
        <v>44290.447222222225</v>
      </c>
    </row>
    <row r="60" spans="1:17" s="136" customFormat="1" ht="18" x14ac:dyDescent="0.25">
      <c r="A60" s="112" t="str">
        <f>VLOOKUP(E60,'LISTADO ATM'!$A$2:$C$901,3,0)</f>
        <v>DISTRITO NACIONAL</v>
      </c>
      <c r="B60" s="124">
        <v>335840741</v>
      </c>
      <c r="C60" s="118">
        <v>44289.372442129628</v>
      </c>
      <c r="D60" s="112" t="s">
        <v>2189</v>
      </c>
      <c r="E60" s="137">
        <v>476</v>
      </c>
      <c r="F60" s="126" t="str">
        <f>VLOOKUP(E60,VIP!$A$2:$O12384,2,0)</f>
        <v>DRBR476</v>
      </c>
      <c r="G60" s="126" t="str">
        <f>VLOOKUP(E60,'LISTADO ATM'!$A$2:$B$900,2,0)</f>
        <v xml:space="preserve">ATM Multicentro La Sirena Las Caobas </v>
      </c>
      <c r="H60" s="126" t="str">
        <f>VLOOKUP(E60,VIP!$A$2:$O17305,7,FALSE)</f>
        <v>Si</v>
      </c>
      <c r="I60" s="126" t="str">
        <f>VLOOKUP(E60,VIP!$A$2:$O9270,8,FALSE)</f>
        <v>Si</v>
      </c>
      <c r="J60" s="126" t="str">
        <f>VLOOKUP(E60,VIP!$A$2:$O9220,8,FALSE)</f>
        <v>Si</v>
      </c>
      <c r="K60" s="126" t="str">
        <f>VLOOKUP(E60,VIP!$A$2:$O12794,6,0)</f>
        <v>SI</v>
      </c>
      <c r="L60" s="113" t="s">
        <v>2228</v>
      </c>
      <c r="M60" s="111" t="s">
        <v>2465</v>
      </c>
      <c r="N60" s="111" t="s">
        <v>2472</v>
      </c>
      <c r="O60" s="145" t="s">
        <v>2474</v>
      </c>
      <c r="P60" s="110"/>
      <c r="Q60" s="114" t="s">
        <v>2228</v>
      </c>
    </row>
    <row r="61" spans="1:17" s="136" customFormat="1" ht="18" x14ac:dyDescent="0.25">
      <c r="A61" s="112" t="str">
        <f>VLOOKUP(E61,'LISTADO ATM'!$A$2:$C$901,3,0)</f>
        <v>NORTE</v>
      </c>
      <c r="B61" s="124">
        <v>335840747</v>
      </c>
      <c r="C61" s="118">
        <v>44289.40253472222</v>
      </c>
      <c r="D61" s="112" t="s">
        <v>2190</v>
      </c>
      <c r="E61" s="137">
        <v>538</v>
      </c>
      <c r="F61" s="126" t="str">
        <f>VLOOKUP(E61,VIP!$A$2:$O12383,2,0)</f>
        <v>DRBR538</v>
      </c>
      <c r="G61" s="126" t="str">
        <f>VLOOKUP(E61,'LISTADO ATM'!$A$2:$B$900,2,0)</f>
        <v>ATM  Autoservicio San Fco. Macorís</v>
      </c>
      <c r="H61" s="126" t="str">
        <f>VLOOKUP(E61,VIP!$A$2:$O17304,7,FALSE)</f>
        <v>Si</v>
      </c>
      <c r="I61" s="126" t="str">
        <f>VLOOKUP(E61,VIP!$A$2:$O9269,8,FALSE)</f>
        <v>Si</v>
      </c>
      <c r="J61" s="126" t="str">
        <f>VLOOKUP(E61,VIP!$A$2:$O9219,8,FALSE)</f>
        <v>Si</v>
      </c>
      <c r="K61" s="126" t="str">
        <f>VLOOKUP(E61,VIP!$A$2:$O12793,6,0)</f>
        <v>NO</v>
      </c>
      <c r="L61" s="113" t="s">
        <v>2228</v>
      </c>
      <c r="M61" s="193" t="s">
        <v>2541</v>
      </c>
      <c r="N61" s="111" t="s">
        <v>2472</v>
      </c>
      <c r="O61" s="145" t="s">
        <v>2527</v>
      </c>
      <c r="P61" s="110"/>
      <c r="Q61" s="192">
        <v>44290.447222222225</v>
      </c>
    </row>
    <row r="62" spans="1:17" s="136" customFormat="1" ht="18" x14ac:dyDescent="0.25">
      <c r="A62" s="112" t="str">
        <f>VLOOKUP(E62,'LISTADO ATM'!$A$2:$C$901,3,0)</f>
        <v>DISTRITO NACIONAL</v>
      </c>
      <c r="B62" s="124">
        <v>335840749</v>
      </c>
      <c r="C62" s="118">
        <v>44289.408564814818</v>
      </c>
      <c r="D62" s="112" t="s">
        <v>2189</v>
      </c>
      <c r="E62" s="137">
        <v>321</v>
      </c>
      <c r="F62" s="126" t="str">
        <f>VLOOKUP(E62,VIP!$A$2:$O12381,2,0)</f>
        <v>DRBR321</v>
      </c>
      <c r="G62" s="126" t="str">
        <f>VLOOKUP(E62,'LISTADO ATM'!$A$2:$B$900,2,0)</f>
        <v xml:space="preserve">ATM Oficina Jiménez Moya I </v>
      </c>
      <c r="H62" s="126" t="str">
        <f>VLOOKUP(E62,VIP!$A$2:$O17302,7,FALSE)</f>
        <v>Si</v>
      </c>
      <c r="I62" s="126" t="str">
        <f>VLOOKUP(E62,VIP!$A$2:$O9267,8,FALSE)</f>
        <v>Si</v>
      </c>
      <c r="J62" s="126" t="str">
        <f>VLOOKUP(E62,VIP!$A$2:$O9217,8,FALSE)</f>
        <v>Si</v>
      </c>
      <c r="K62" s="126" t="str">
        <f>VLOOKUP(E62,VIP!$A$2:$O12791,6,0)</f>
        <v>NO</v>
      </c>
      <c r="L62" s="113" t="s">
        <v>2228</v>
      </c>
      <c r="M62" s="111" t="s">
        <v>2465</v>
      </c>
      <c r="N62" s="111" t="s">
        <v>2472</v>
      </c>
      <c r="O62" s="145" t="s">
        <v>2474</v>
      </c>
      <c r="P62" s="110"/>
      <c r="Q62" s="114" t="s">
        <v>2228</v>
      </c>
    </row>
    <row r="63" spans="1:17" s="136" customFormat="1" ht="18" x14ac:dyDescent="0.25">
      <c r="A63" s="112" t="str">
        <f>VLOOKUP(E63,'LISTADO ATM'!$A$2:$C$901,3,0)</f>
        <v>SUR</v>
      </c>
      <c r="B63" s="124">
        <v>335840751</v>
      </c>
      <c r="C63" s="118">
        <v>44289.409953703704</v>
      </c>
      <c r="D63" s="112" t="s">
        <v>2189</v>
      </c>
      <c r="E63" s="137">
        <v>829</v>
      </c>
      <c r="F63" s="126" t="str">
        <f>VLOOKUP(E63,VIP!$A$2:$O12380,2,0)</f>
        <v>DRBR829</v>
      </c>
      <c r="G63" s="126" t="str">
        <f>VLOOKUP(E63,'LISTADO ATM'!$A$2:$B$900,2,0)</f>
        <v xml:space="preserve">ATM UNP Multicentro Sirena Baní </v>
      </c>
      <c r="H63" s="126" t="str">
        <f>VLOOKUP(E63,VIP!$A$2:$O17301,7,FALSE)</f>
        <v>Si</v>
      </c>
      <c r="I63" s="126" t="str">
        <f>VLOOKUP(E63,VIP!$A$2:$O9266,8,FALSE)</f>
        <v>Si</v>
      </c>
      <c r="J63" s="126" t="str">
        <f>VLOOKUP(E63,VIP!$A$2:$O9216,8,FALSE)</f>
        <v>Si</v>
      </c>
      <c r="K63" s="126" t="str">
        <f>VLOOKUP(E63,VIP!$A$2:$O12790,6,0)</f>
        <v>NO</v>
      </c>
      <c r="L63" s="113" t="s">
        <v>2431</v>
      </c>
      <c r="M63" s="193" t="s">
        <v>2541</v>
      </c>
      <c r="N63" s="111" t="s">
        <v>2472</v>
      </c>
      <c r="O63" s="145" t="s">
        <v>2474</v>
      </c>
      <c r="P63" s="110"/>
      <c r="Q63" s="192">
        <v>44290.629861111112</v>
      </c>
    </row>
    <row r="64" spans="1:17" s="136" customFormat="1" ht="18" x14ac:dyDescent="0.25">
      <c r="A64" s="112" t="str">
        <f>VLOOKUP(E64,'LISTADO ATM'!$A$2:$C$901,3,0)</f>
        <v>NORTE</v>
      </c>
      <c r="B64" s="124">
        <v>335840753</v>
      </c>
      <c r="C64" s="118">
        <v>44289.415590277778</v>
      </c>
      <c r="D64" s="112" t="s">
        <v>2190</v>
      </c>
      <c r="E64" s="137">
        <v>292</v>
      </c>
      <c r="F64" s="126" t="str">
        <f>VLOOKUP(E64,VIP!$A$2:$O12379,2,0)</f>
        <v>DRBR292</v>
      </c>
      <c r="G64" s="126" t="str">
        <f>VLOOKUP(E64,'LISTADO ATM'!$A$2:$B$900,2,0)</f>
        <v xml:space="preserve">ATM UNP Castañuelas (Montecristi) </v>
      </c>
      <c r="H64" s="126" t="str">
        <f>VLOOKUP(E64,VIP!$A$2:$O17300,7,FALSE)</f>
        <v>Si</v>
      </c>
      <c r="I64" s="126" t="str">
        <f>VLOOKUP(E64,VIP!$A$2:$O9265,8,FALSE)</f>
        <v>Si</v>
      </c>
      <c r="J64" s="126" t="str">
        <f>VLOOKUP(E64,VIP!$A$2:$O9215,8,FALSE)</f>
        <v>Si</v>
      </c>
      <c r="K64" s="126" t="str">
        <f>VLOOKUP(E64,VIP!$A$2:$O12789,6,0)</f>
        <v>NO</v>
      </c>
      <c r="L64" s="113" t="s">
        <v>2228</v>
      </c>
      <c r="M64" s="111" t="s">
        <v>2465</v>
      </c>
      <c r="N64" s="111" t="s">
        <v>2472</v>
      </c>
      <c r="O64" s="145" t="s">
        <v>2527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SUR</v>
      </c>
      <c r="B65" s="124">
        <v>335840763</v>
      </c>
      <c r="C65" s="118">
        <v>44289.45521990741</v>
      </c>
      <c r="D65" s="112" t="s">
        <v>2528</v>
      </c>
      <c r="E65" s="137">
        <v>45</v>
      </c>
      <c r="F65" s="126" t="str">
        <f>VLOOKUP(E65,VIP!$A$2:$O12389,2,0)</f>
        <v>DRBR045</v>
      </c>
      <c r="G65" s="126" t="str">
        <f>VLOOKUP(E65,'LISTADO ATM'!$A$2:$B$900,2,0)</f>
        <v xml:space="preserve">ATM Oficina Tamayo </v>
      </c>
      <c r="H65" s="126" t="str">
        <f>VLOOKUP(E65,VIP!$A$2:$O17310,7,FALSE)</f>
        <v>Si</v>
      </c>
      <c r="I65" s="126" t="str">
        <f>VLOOKUP(E65,VIP!$A$2:$O9275,8,FALSE)</f>
        <v>Si</v>
      </c>
      <c r="J65" s="126" t="str">
        <f>VLOOKUP(E65,VIP!$A$2:$O9225,8,FALSE)</f>
        <v>Si</v>
      </c>
      <c r="K65" s="126" t="str">
        <f>VLOOKUP(E65,VIP!$A$2:$O12799,6,0)</f>
        <v>SI</v>
      </c>
      <c r="L65" s="113" t="s">
        <v>2529</v>
      </c>
      <c r="M65" s="193" t="s">
        <v>2541</v>
      </c>
      <c r="N65" s="123" t="s">
        <v>2472</v>
      </c>
      <c r="O65" s="146" t="s">
        <v>2530</v>
      </c>
      <c r="P65" s="110"/>
      <c r="Q65" s="192">
        <v>44290.447222222225</v>
      </c>
    </row>
    <row r="66" spans="1:17" ht="18" x14ac:dyDescent="0.25">
      <c r="A66" s="112" t="str">
        <f>VLOOKUP(E66,'LISTADO ATM'!$A$2:$C$901,3,0)</f>
        <v>SUR</v>
      </c>
      <c r="B66" s="124">
        <v>335840765</v>
      </c>
      <c r="C66" s="118">
        <v>44289.457708333335</v>
      </c>
      <c r="D66" s="112" t="s">
        <v>2528</v>
      </c>
      <c r="E66" s="137">
        <v>766</v>
      </c>
      <c r="F66" s="126" t="str">
        <f>VLOOKUP(E66,VIP!$A$2:$O12388,2,0)</f>
        <v>DRBR440</v>
      </c>
      <c r="G66" s="126" t="str">
        <f>VLOOKUP(E66,'LISTADO ATM'!$A$2:$B$900,2,0)</f>
        <v xml:space="preserve">ATM Oficina Azua II </v>
      </c>
      <c r="H66" s="126" t="str">
        <f>VLOOKUP(E66,VIP!$A$2:$O17309,7,FALSE)</f>
        <v>Si</v>
      </c>
      <c r="I66" s="126" t="str">
        <f>VLOOKUP(E66,VIP!$A$2:$O9274,8,FALSE)</f>
        <v>Si</v>
      </c>
      <c r="J66" s="126" t="str">
        <f>VLOOKUP(E66,VIP!$A$2:$O9224,8,FALSE)</f>
        <v>Si</v>
      </c>
      <c r="K66" s="126" t="str">
        <f>VLOOKUP(E66,VIP!$A$2:$O12798,6,0)</f>
        <v>SI</v>
      </c>
      <c r="L66" s="113" t="s">
        <v>2529</v>
      </c>
      <c r="M66" s="193" t="s">
        <v>2541</v>
      </c>
      <c r="N66" s="123" t="s">
        <v>2472</v>
      </c>
      <c r="O66" s="146" t="s">
        <v>2530</v>
      </c>
      <c r="P66" s="110"/>
      <c r="Q66" s="192">
        <v>44290.629861111112</v>
      </c>
    </row>
    <row r="67" spans="1:17" ht="18" x14ac:dyDescent="0.25">
      <c r="A67" s="112" t="str">
        <f>VLOOKUP(E67,'LISTADO ATM'!$A$2:$C$901,3,0)</f>
        <v>SUR</v>
      </c>
      <c r="B67" s="124">
        <v>335840768</v>
      </c>
      <c r="C67" s="118">
        <v>44289.462384259263</v>
      </c>
      <c r="D67" s="112" t="s">
        <v>2528</v>
      </c>
      <c r="E67" s="137">
        <v>48</v>
      </c>
      <c r="F67" s="126" t="str">
        <f>VLOOKUP(E67,VIP!$A$2:$O12387,2,0)</f>
        <v>DRBR048</v>
      </c>
      <c r="G67" s="126" t="str">
        <f>VLOOKUP(E67,'LISTADO ATM'!$A$2:$B$900,2,0)</f>
        <v xml:space="preserve">ATM Autoservicio Neiba I </v>
      </c>
      <c r="H67" s="126" t="str">
        <f>VLOOKUP(E67,VIP!$A$2:$O17308,7,FALSE)</f>
        <v>Si</v>
      </c>
      <c r="I67" s="126" t="str">
        <f>VLOOKUP(E67,VIP!$A$2:$O9273,8,FALSE)</f>
        <v>Si</v>
      </c>
      <c r="J67" s="126" t="str">
        <f>VLOOKUP(E67,VIP!$A$2:$O9223,8,FALSE)</f>
        <v>Si</v>
      </c>
      <c r="K67" s="126" t="str">
        <f>VLOOKUP(E67,VIP!$A$2:$O12797,6,0)</f>
        <v>SI</v>
      </c>
      <c r="L67" s="113" t="s">
        <v>2529</v>
      </c>
      <c r="M67" s="111" t="s">
        <v>2465</v>
      </c>
      <c r="N67" s="123" t="s">
        <v>2472</v>
      </c>
      <c r="O67" s="146" t="s">
        <v>2530</v>
      </c>
      <c r="P67" s="110"/>
      <c r="Q67" s="114" t="s">
        <v>2529</v>
      </c>
    </row>
    <row r="68" spans="1:17" ht="18" x14ac:dyDescent="0.25">
      <c r="A68" s="112" t="str">
        <f>VLOOKUP(E68,'LISTADO ATM'!$A$2:$C$901,3,0)</f>
        <v>SUR</v>
      </c>
      <c r="B68" s="124">
        <v>335840771</v>
      </c>
      <c r="C68" s="118">
        <v>44289.479050925926</v>
      </c>
      <c r="D68" s="112" t="s">
        <v>2468</v>
      </c>
      <c r="E68" s="137">
        <v>252</v>
      </c>
      <c r="F68" s="126" t="str">
        <f>VLOOKUP(E68,VIP!$A$2:$O12386,2,0)</f>
        <v>DRBR252</v>
      </c>
      <c r="G68" s="126" t="str">
        <f>VLOOKUP(E68,'LISTADO ATM'!$A$2:$B$900,2,0)</f>
        <v xml:space="preserve">ATM Banco Agrícola (Barahona) </v>
      </c>
      <c r="H68" s="126" t="str">
        <f>VLOOKUP(E68,VIP!$A$2:$O17307,7,FALSE)</f>
        <v>Si</v>
      </c>
      <c r="I68" s="126" t="str">
        <f>VLOOKUP(E68,VIP!$A$2:$O9272,8,FALSE)</f>
        <v>Si</v>
      </c>
      <c r="J68" s="126" t="str">
        <f>VLOOKUP(E68,VIP!$A$2:$O9222,8,FALSE)</f>
        <v>Si</v>
      </c>
      <c r="K68" s="126" t="str">
        <f>VLOOKUP(E68,VIP!$A$2:$O12796,6,0)</f>
        <v>NO</v>
      </c>
      <c r="L68" s="113" t="s">
        <v>2428</v>
      </c>
      <c r="M68" s="111" t="s">
        <v>2465</v>
      </c>
      <c r="N68" s="123" t="s">
        <v>2472</v>
      </c>
      <c r="O68" s="146" t="s">
        <v>2473</v>
      </c>
      <c r="P68" s="110"/>
      <c r="Q68" s="114" t="s">
        <v>2428</v>
      </c>
    </row>
    <row r="69" spans="1:17" ht="18" x14ac:dyDescent="0.25">
      <c r="A69" s="112" t="str">
        <f>VLOOKUP(E69,'LISTADO ATM'!$A$2:$C$901,3,0)</f>
        <v>DISTRITO NACIONAL</v>
      </c>
      <c r="B69" s="124">
        <v>335840772</v>
      </c>
      <c r="C69" s="118">
        <v>44289.479791666665</v>
      </c>
      <c r="D69" s="112" t="s">
        <v>2189</v>
      </c>
      <c r="E69" s="137">
        <v>845</v>
      </c>
      <c r="F69" s="126" t="str">
        <f>VLOOKUP(E69,VIP!$A$2:$O12385,2,0)</f>
        <v>DRBR845</v>
      </c>
      <c r="G69" s="126" t="str">
        <f>VLOOKUP(E69,'LISTADO ATM'!$A$2:$B$900,2,0)</f>
        <v xml:space="preserve">ATM CERTV (Canal 4) </v>
      </c>
      <c r="H69" s="126" t="str">
        <f>VLOOKUP(E69,VIP!$A$2:$O17306,7,FALSE)</f>
        <v>Si</v>
      </c>
      <c r="I69" s="126" t="str">
        <f>VLOOKUP(E69,VIP!$A$2:$O9271,8,FALSE)</f>
        <v>Si</v>
      </c>
      <c r="J69" s="126" t="str">
        <f>VLOOKUP(E69,VIP!$A$2:$O9221,8,FALSE)</f>
        <v>Si</v>
      </c>
      <c r="K69" s="126" t="str">
        <f>VLOOKUP(E69,VIP!$A$2:$O12795,6,0)</f>
        <v>NO</v>
      </c>
      <c r="L69" s="113" t="s">
        <v>2254</v>
      </c>
      <c r="M69" s="193" t="s">
        <v>2541</v>
      </c>
      <c r="N69" s="123" t="s">
        <v>2472</v>
      </c>
      <c r="O69" s="146" t="s">
        <v>2474</v>
      </c>
      <c r="P69" s="110"/>
      <c r="Q69" s="192">
        <v>44290.447222222225</v>
      </c>
    </row>
    <row r="70" spans="1:17" ht="18" x14ac:dyDescent="0.25">
      <c r="A70" s="112" t="str">
        <f>VLOOKUP(E70,'LISTADO ATM'!$A$2:$C$901,3,0)</f>
        <v>DISTRITO NACIONAL</v>
      </c>
      <c r="B70" s="124">
        <v>335840778</v>
      </c>
      <c r="C70" s="118">
        <v>44289.499305555553</v>
      </c>
      <c r="D70" s="112" t="s">
        <v>2189</v>
      </c>
      <c r="E70" s="137">
        <v>165</v>
      </c>
      <c r="F70" s="126" t="str">
        <f>VLOOKUP(E70,VIP!$A$2:$O12384,2,0)</f>
        <v>DRBR165</v>
      </c>
      <c r="G70" s="126" t="str">
        <f>VLOOKUP(E70,'LISTADO ATM'!$A$2:$B$900,2,0)</f>
        <v>ATM Autoservicio Megacentro</v>
      </c>
      <c r="H70" s="126" t="str">
        <f>VLOOKUP(E70,VIP!$A$2:$O17305,7,FALSE)</f>
        <v>Si</v>
      </c>
      <c r="I70" s="126" t="str">
        <f>VLOOKUP(E70,VIP!$A$2:$O9270,8,FALSE)</f>
        <v>Si</v>
      </c>
      <c r="J70" s="126" t="str">
        <f>VLOOKUP(E70,VIP!$A$2:$O9220,8,FALSE)</f>
        <v>Si</v>
      </c>
      <c r="K70" s="126" t="str">
        <f>VLOOKUP(E70,VIP!$A$2:$O12794,6,0)</f>
        <v>SI</v>
      </c>
      <c r="L70" s="113" t="s">
        <v>2488</v>
      </c>
      <c r="M70" s="193" t="s">
        <v>2541</v>
      </c>
      <c r="N70" s="123" t="s">
        <v>2472</v>
      </c>
      <c r="O70" s="146" t="s">
        <v>2474</v>
      </c>
      <c r="P70" s="110"/>
      <c r="Q70" s="192">
        <v>44290.629861111112</v>
      </c>
    </row>
    <row r="71" spans="1:17" ht="18" x14ac:dyDescent="0.25">
      <c r="A71" s="112" t="str">
        <f>VLOOKUP(E71,'LISTADO ATM'!$A$2:$C$901,3,0)</f>
        <v>NORTE</v>
      </c>
      <c r="B71" s="139">
        <v>335840780</v>
      </c>
      <c r="C71" s="118">
        <v>44289.501909722225</v>
      </c>
      <c r="D71" s="112" t="s">
        <v>2189</v>
      </c>
      <c r="E71" s="137">
        <v>653</v>
      </c>
      <c r="F71" s="126" t="str">
        <f>VLOOKUP(E71,VIP!$A$2:$O12383,2,0)</f>
        <v>DRBR653</v>
      </c>
      <c r="G71" s="126" t="str">
        <f>VLOOKUP(E71,'LISTADO ATM'!$A$2:$B$900,2,0)</f>
        <v>ATM Estación Isla Jarabacoa</v>
      </c>
      <c r="H71" s="126" t="str">
        <f>VLOOKUP(E71,VIP!$A$2:$O17304,7,FALSE)</f>
        <v>Si</v>
      </c>
      <c r="I71" s="126" t="str">
        <f>VLOOKUP(E71,VIP!$A$2:$O9269,8,FALSE)</f>
        <v>Si</v>
      </c>
      <c r="J71" s="126" t="str">
        <f>VLOOKUP(E71,VIP!$A$2:$O9219,8,FALSE)</f>
        <v>Si</v>
      </c>
      <c r="K71" s="126" t="str">
        <f>VLOOKUP(E71,VIP!$A$2:$O12793,6,0)</f>
        <v>NO</v>
      </c>
      <c r="L71" s="113" t="s">
        <v>2488</v>
      </c>
      <c r="M71" s="193" t="s">
        <v>2541</v>
      </c>
      <c r="N71" s="123" t="s">
        <v>2472</v>
      </c>
      <c r="O71" s="146" t="s">
        <v>2474</v>
      </c>
      <c r="P71" s="110"/>
      <c r="Q71" s="192">
        <v>44290.629861111112</v>
      </c>
    </row>
    <row r="72" spans="1:17" ht="18" x14ac:dyDescent="0.25">
      <c r="A72" s="112" t="str">
        <f>VLOOKUP(E72,'LISTADO ATM'!$A$2:$C$901,3,0)</f>
        <v>DISTRITO NACIONAL</v>
      </c>
      <c r="B72" s="124">
        <v>335840781</v>
      </c>
      <c r="C72" s="118">
        <v>44289.502986111111</v>
      </c>
      <c r="D72" s="112" t="s">
        <v>2189</v>
      </c>
      <c r="E72" s="137">
        <v>354</v>
      </c>
      <c r="F72" s="126" t="str">
        <f>VLOOKUP(E72,VIP!$A$2:$O12382,2,0)</f>
        <v>DRBR354</v>
      </c>
      <c r="G72" s="126" t="str">
        <f>VLOOKUP(E72,'LISTADO ATM'!$A$2:$B$900,2,0)</f>
        <v xml:space="preserve">ATM Oficina Núñez de Cáceres II </v>
      </c>
      <c r="H72" s="126" t="str">
        <f>VLOOKUP(E72,VIP!$A$2:$O17303,7,FALSE)</f>
        <v>Si</v>
      </c>
      <c r="I72" s="126" t="str">
        <f>VLOOKUP(E72,VIP!$A$2:$O9268,8,FALSE)</f>
        <v>Si</v>
      </c>
      <c r="J72" s="126" t="str">
        <f>VLOOKUP(E72,VIP!$A$2:$O9218,8,FALSE)</f>
        <v>Si</v>
      </c>
      <c r="K72" s="126" t="str">
        <f>VLOOKUP(E72,VIP!$A$2:$O12792,6,0)</f>
        <v>NO</v>
      </c>
      <c r="L72" s="113" t="s">
        <v>2488</v>
      </c>
      <c r="M72" s="193" t="s">
        <v>2541</v>
      </c>
      <c r="N72" s="123" t="s">
        <v>2472</v>
      </c>
      <c r="O72" s="146" t="s">
        <v>2474</v>
      </c>
      <c r="P72" s="110"/>
      <c r="Q72" s="192">
        <v>44290.447222222225</v>
      </c>
    </row>
    <row r="73" spans="1:17" ht="18" x14ac:dyDescent="0.25">
      <c r="A73" s="112" t="str">
        <f>VLOOKUP(E73,'LISTADO ATM'!$A$2:$C$901,3,0)</f>
        <v>DISTRITO NACIONAL</v>
      </c>
      <c r="B73" s="124">
        <v>335840786</v>
      </c>
      <c r="C73" s="118">
        <v>44289.550787037035</v>
      </c>
      <c r="D73" s="112" t="s">
        <v>2468</v>
      </c>
      <c r="E73" s="137">
        <v>812</v>
      </c>
      <c r="F73" s="126" t="str">
        <f>VLOOKUP(E73,VIP!$A$2:$O12381,2,0)</f>
        <v>DRBR812</v>
      </c>
      <c r="G73" s="126" t="str">
        <f>VLOOKUP(E73,'LISTADO ATM'!$A$2:$B$900,2,0)</f>
        <v xml:space="preserve">ATM Canasta del Pueblo </v>
      </c>
      <c r="H73" s="126" t="str">
        <f>VLOOKUP(E73,VIP!$A$2:$O17302,7,FALSE)</f>
        <v>Si</v>
      </c>
      <c r="I73" s="126" t="str">
        <f>VLOOKUP(E73,VIP!$A$2:$O9267,8,FALSE)</f>
        <v>Si</v>
      </c>
      <c r="J73" s="126" t="str">
        <f>VLOOKUP(E73,VIP!$A$2:$O9217,8,FALSE)</f>
        <v>Si</v>
      </c>
      <c r="K73" s="126" t="str">
        <f>VLOOKUP(E73,VIP!$A$2:$O12791,6,0)</f>
        <v>NO</v>
      </c>
      <c r="L73" s="113" t="s">
        <v>2459</v>
      </c>
      <c r="M73" s="111" t="s">
        <v>2465</v>
      </c>
      <c r="N73" s="123" t="s">
        <v>2472</v>
      </c>
      <c r="O73" s="146" t="s">
        <v>2473</v>
      </c>
      <c r="P73" s="110"/>
      <c r="Q73" s="114" t="s">
        <v>2459</v>
      </c>
    </row>
    <row r="74" spans="1:17" ht="18" x14ac:dyDescent="0.25">
      <c r="A74" s="112" t="str">
        <f>VLOOKUP(E74,'LISTADO ATM'!$A$2:$C$901,3,0)</f>
        <v>DISTRITO NACIONAL</v>
      </c>
      <c r="B74" s="124">
        <v>335840787</v>
      </c>
      <c r="C74" s="118">
        <v>44289.559074074074</v>
      </c>
      <c r="D74" s="112" t="s">
        <v>2494</v>
      </c>
      <c r="E74" s="137">
        <v>911</v>
      </c>
      <c r="F74" s="126" t="str">
        <f>VLOOKUP(E74,VIP!$A$2:$O12380,2,0)</f>
        <v>DRBR911</v>
      </c>
      <c r="G74" s="126" t="str">
        <f>VLOOKUP(E74,'LISTADO ATM'!$A$2:$B$900,2,0)</f>
        <v xml:space="preserve">ATM Oficina Venezuela II </v>
      </c>
      <c r="H74" s="126" t="str">
        <f>VLOOKUP(E74,VIP!$A$2:$O17301,7,FALSE)</f>
        <v>Si</v>
      </c>
      <c r="I74" s="126" t="str">
        <f>VLOOKUP(E74,VIP!$A$2:$O9266,8,FALSE)</f>
        <v>Si</v>
      </c>
      <c r="J74" s="126" t="str">
        <f>VLOOKUP(E74,VIP!$A$2:$O9216,8,FALSE)</f>
        <v>Si</v>
      </c>
      <c r="K74" s="126" t="str">
        <f>VLOOKUP(E74,VIP!$A$2:$O12790,6,0)</f>
        <v>SI</v>
      </c>
      <c r="L74" s="113" t="s">
        <v>2459</v>
      </c>
      <c r="M74" s="111" t="s">
        <v>2465</v>
      </c>
      <c r="N74" s="123" t="s">
        <v>2472</v>
      </c>
      <c r="O74" s="146" t="s">
        <v>2495</v>
      </c>
      <c r="P74" s="110"/>
      <c r="Q74" s="114" t="s">
        <v>2459</v>
      </c>
    </row>
    <row r="75" spans="1:17" ht="18" x14ac:dyDescent="0.25">
      <c r="A75" s="112" t="str">
        <f>VLOOKUP(E75,'LISTADO ATM'!$A$2:$C$901,3,0)</f>
        <v>DISTRITO NACIONAL</v>
      </c>
      <c r="B75" s="124">
        <v>335840792</v>
      </c>
      <c r="C75" s="118">
        <v>44289.623912037037</v>
      </c>
      <c r="D75" s="112" t="s">
        <v>2468</v>
      </c>
      <c r="E75" s="137">
        <v>980</v>
      </c>
      <c r="F75" s="126" t="str">
        <f>VLOOKUP(E75,VIP!$A$2:$O12395,2,0)</f>
        <v>DRBR980</v>
      </c>
      <c r="G75" s="126" t="str">
        <f>VLOOKUP(E75,'LISTADO ATM'!$A$2:$B$900,2,0)</f>
        <v xml:space="preserve">ATM Oficina Bella Vista Mall II </v>
      </c>
      <c r="H75" s="126" t="str">
        <f>VLOOKUP(E75,VIP!$A$2:$O17316,7,FALSE)</f>
        <v>Si</v>
      </c>
      <c r="I75" s="126" t="str">
        <f>VLOOKUP(E75,VIP!$A$2:$O9281,8,FALSE)</f>
        <v>Si</v>
      </c>
      <c r="J75" s="126" t="str">
        <f>VLOOKUP(E75,VIP!$A$2:$O9231,8,FALSE)</f>
        <v>Si</v>
      </c>
      <c r="K75" s="126" t="str">
        <f>VLOOKUP(E75,VIP!$A$2:$O12805,6,0)</f>
        <v>NO</v>
      </c>
      <c r="L75" s="113" t="s">
        <v>2428</v>
      </c>
      <c r="M75" s="111" t="s">
        <v>2465</v>
      </c>
      <c r="N75" s="123" t="s">
        <v>2472</v>
      </c>
      <c r="O75" s="146" t="s">
        <v>2473</v>
      </c>
      <c r="P75" s="110"/>
      <c r="Q75" s="114" t="s">
        <v>2428</v>
      </c>
    </row>
    <row r="76" spans="1:17" ht="18" x14ac:dyDescent="0.25">
      <c r="A76" s="112" t="str">
        <f>VLOOKUP(E76,'LISTADO ATM'!$A$2:$C$901,3,0)</f>
        <v>SUR</v>
      </c>
      <c r="B76" s="124">
        <v>335840799</v>
      </c>
      <c r="C76" s="118">
        <v>44289.706631944442</v>
      </c>
      <c r="D76" s="112" t="s">
        <v>2468</v>
      </c>
      <c r="E76" s="137">
        <v>677</v>
      </c>
      <c r="F76" s="126" t="str">
        <f>VLOOKUP(E76,VIP!$A$2:$O12394,2,0)</f>
        <v>DRBR677</v>
      </c>
      <c r="G76" s="126" t="str">
        <f>VLOOKUP(E76,'LISTADO ATM'!$A$2:$B$900,2,0)</f>
        <v>ATM PBG Villa Jaragua</v>
      </c>
      <c r="H76" s="126" t="str">
        <f>VLOOKUP(E76,VIP!$A$2:$O17315,7,FALSE)</f>
        <v>Si</v>
      </c>
      <c r="I76" s="126" t="str">
        <f>VLOOKUP(E76,VIP!$A$2:$O9280,8,FALSE)</f>
        <v>Si</v>
      </c>
      <c r="J76" s="126" t="str">
        <f>VLOOKUP(E76,VIP!$A$2:$O9230,8,FALSE)</f>
        <v>Si</v>
      </c>
      <c r="K76" s="126" t="str">
        <f>VLOOKUP(E76,VIP!$A$2:$O12804,6,0)</f>
        <v>SI</v>
      </c>
      <c r="L76" s="113" t="s">
        <v>2428</v>
      </c>
      <c r="M76" s="111" t="s">
        <v>2465</v>
      </c>
      <c r="N76" s="123" t="s">
        <v>2472</v>
      </c>
      <c r="O76" s="146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ESTE</v>
      </c>
      <c r="B77" s="124">
        <v>335840800</v>
      </c>
      <c r="C77" s="118">
        <v>44289.713506944441</v>
      </c>
      <c r="D77" s="112" t="s">
        <v>2189</v>
      </c>
      <c r="E77" s="137">
        <v>289</v>
      </c>
      <c r="F77" s="126" t="str">
        <f>VLOOKUP(E77,VIP!$A$2:$O12393,2,0)</f>
        <v>DRBR910</v>
      </c>
      <c r="G77" s="126" t="str">
        <f>VLOOKUP(E77,'LISTADO ATM'!$A$2:$B$900,2,0)</f>
        <v>ATM Oficina Bávaro II</v>
      </c>
      <c r="H77" s="126" t="str">
        <f>VLOOKUP(E77,VIP!$A$2:$O17314,7,FALSE)</f>
        <v>Si</v>
      </c>
      <c r="I77" s="126" t="str">
        <f>VLOOKUP(E77,VIP!$A$2:$O9279,8,FALSE)</f>
        <v>Si</v>
      </c>
      <c r="J77" s="126" t="str">
        <f>VLOOKUP(E77,VIP!$A$2:$O9229,8,FALSE)</f>
        <v>Si</v>
      </c>
      <c r="K77" s="126" t="str">
        <f>VLOOKUP(E77,VIP!$A$2:$O12803,6,0)</f>
        <v>NO</v>
      </c>
      <c r="L77" s="113" t="s">
        <v>2228</v>
      </c>
      <c r="M77" s="111" t="s">
        <v>2465</v>
      </c>
      <c r="N77" s="123" t="s">
        <v>2472</v>
      </c>
      <c r="O77" s="146" t="s">
        <v>2474</v>
      </c>
      <c r="P77" s="110"/>
      <c r="Q77" s="114" t="s">
        <v>2228</v>
      </c>
    </row>
    <row r="78" spans="1:17" ht="18" x14ac:dyDescent="0.25">
      <c r="A78" s="112" t="str">
        <f>VLOOKUP(E78,'LISTADO ATM'!$A$2:$C$901,3,0)</f>
        <v>NORTE</v>
      </c>
      <c r="B78" s="124">
        <v>335840801</v>
      </c>
      <c r="C78" s="118">
        <v>44289.714201388888</v>
      </c>
      <c r="D78" s="112" t="s">
        <v>2190</v>
      </c>
      <c r="E78" s="137">
        <v>965</v>
      </c>
      <c r="F78" s="126" t="str">
        <f>VLOOKUP(E78,VIP!$A$2:$O12392,2,0)</f>
        <v>DRBR965</v>
      </c>
      <c r="G78" s="126" t="str">
        <f>VLOOKUP(E78,'LISTADO ATM'!$A$2:$B$900,2,0)</f>
        <v xml:space="preserve">ATM S/M La Fuente FUN (Santiago) </v>
      </c>
      <c r="H78" s="126" t="str">
        <f>VLOOKUP(E78,VIP!$A$2:$O17313,7,FALSE)</f>
        <v>Si</v>
      </c>
      <c r="I78" s="126" t="str">
        <f>VLOOKUP(E78,VIP!$A$2:$O9278,8,FALSE)</f>
        <v>Si</v>
      </c>
      <c r="J78" s="126" t="str">
        <f>VLOOKUP(E78,VIP!$A$2:$O9228,8,FALSE)</f>
        <v>Si</v>
      </c>
      <c r="K78" s="126" t="str">
        <f>VLOOKUP(E78,VIP!$A$2:$O12802,6,0)</f>
        <v>NO</v>
      </c>
      <c r="L78" s="113" t="s">
        <v>2228</v>
      </c>
      <c r="M78" s="193" t="s">
        <v>2541</v>
      </c>
      <c r="N78" s="123" t="s">
        <v>2472</v>
      </c>
      <c r="O78" s="146" t="s">
        <v>2527</v>
      </c>
      <c r="P78" s="110"/>
      <c r="Q78" s="192">
        <v>44290.447222222225</v>
      </c>
    </row>
    <row r="79" spans="1:17" ht="18" x14ac:dyDescent="0.25">
      <c r="A79" s="112" t="str">
        <f>VLOOKUP(E79,'LISTADO ATM'!$A$2:$C$901,3,0)</f>
        <v>NORTE</v>
      </c>
      <c r="B79" s="124">
        <v>335840802</v>
      </c>
      <c r="C79" s="118">
        <v>44289.721400462964</v>
      </c>
      <c r="D79" s="112" t="s">
        <v>2190</v>
      </c>
      <c r="E79" s="137">
        <v>373</v>
      </c>
      <c r="F79" s="126" t="str">
        <f>VLOOKUP(E79,VIP!$A$2:$O12391,2,0)</f>
        <v>DRBR373</v>
      </c>
      <c r="G79" s="126" t="str">
        <f>VLOOKUP(E79,'LISTADO ATM'!$A$2:$B$900,2,0)</f>
        <v>S/M Tangui Nagua</v>
      </c>
      <c r="H79" s="126" t="str">
        <f>VLOOKUP(E79,VIP!$A$2:$O17312,7,FALSE)</f>
        <v>N/A</v>
      </c>
      <c r="I79" s="126" t="str">
        <f>VLOOKUP(E79,VIP!$A$2:$O9277,8,FALSE)</f>
        <v>N/A</v>
      </c>
      <c r="J79" s="126" t="str">
        <f>VLOOKUP(E79,VIP!$A$2:$O9227,8,FALSE)</f>
        <v>N/A</v>
      </c>
      <c r="K79" s="126" t="str">
        <f>VLOOKUP(E79,VIP!$A$2:$O12801,6,0)</f>
        <v>N/A</v>
      </c>
      <c r="L79" s="113" t="s">
        <v>2488</v>
      </c>
      <c r="M79" s="193" t="s">
        <v>2541</v>
      </c>
      <c r="N79" s="123" t="s">
        <v>2472</v>
      </c>
      <c r="O79" s="146" t="s">
        <v>2527</v>
      </c>
      <c r="P79" s="110"/>
      <c r="Q79" s="192">
        <v>44290.447222222225</v>
      </c>
    </row>
    <row r="80" spans="1:17" ht="18" x14ac:dyDescent="0.25">
      <c r="A80" s="112" t="str">
        <f>VLOOKUP(E80,'LISTADO ATM'!$A$2:$C$901,3,0)</f>
        <v>NORTE</v>
      </c>
      <c r="B80" s="124">
        <v>335840810</v>
      </c>
      <c r="C80" s="118">
        <v>44289.756249999999</v>
      </c>
      <c r="D80" s="112" t="s">
        <v>2190</v>
      </c>
      <c r="E80" s="137">
        <v>444</v>
      </c>
      <c r="F80" s="126" t="str">
        <f>VLOOKUP(E80,VIP!$A$2:$O12369,2,0)</f>
        <v>DRBR444</v>
      </c>
      <c r="G80" s="126" t="str">
        <f>VLOOKUP(E80,'LISTADO ATM'!$A$2:$B$900,2,0)</f>
        <v xml:space="preserve">ATM Hospital Metropolitano de (Santiago) (HOMS) </v>
      </c>
      <c r="H80" s="126" t="str">
        <f>VLOOKUP(E80,VIP!$A$2:$O17290,7,FALSE)</f>
        <v>Si</v>
      </c>
      <c r="I80" s="126" t="str">
        <f>VLOOKUP(E80,VIP!$A$2:$O9255,8,FALSE)</f>
        <v>Si</v>
      </c>
      <c r="J80" s="126" t="str">
        <f>VLOOKUP(E80,VIP!$A$2:$O9205,8,FALSE)</f>
        <v>Si</v>
      </c>
      <c r="K80" s="126" t="str">
        <f>VLOOKUP(E80,VIP!$A$2:$O12779,6,0)</f>
        <v>NO</v>
      </c>
      <c r="L80" s="113" t="s">
        <v>2488</v>
      </c>
      <c r="M80" s="193" t="s">
        <v>2541</v>
      </c>
      <c r="N80" s="123" t="s">
        <v>2472</v>
      </c>
      <c r="O80" s="146" t="s">
        <v>2527</v>
      </c>
      <c r="P80" s="110"/>
      <c r="Q80" s="192">
        <v>44290.629861111112</v>
      </c>
    </row>
    <row r="81" spans="1:17" ht="18" x14ac:dyDescent="0.25">
      <c r="A81" s="112" t="str">
        <f>VLOOKUP(E81,'LISTADO ATM'!$A$2:$C$901,3,0)</f>
        <v>DISTRITO NACIONAL</v>
      </c>
      <c r="B81" s="124">
        <v>335840811</v>
      </c>
      <c r="C81" s="118">
        <v>44289.777777777781</v>
      </c>
      <c r="D81" s="112" t="s">
        <v>2189</v>
      </c>
      <c r="E81" s="137">
        <v>240</v>
      </c>
      <c r="F81" s="126" t="str">
        <f>VLOOKUP(E81,VIP!$A$2:$O12371,2,0)</f>
        <v>DRBR24D</v>
      </c>
      <c r="G81" s="126" t="str">
        <f>VLOOKUP(E81,'LISTADO ATM'!$A$2:$B$900,2,0)</f>
        <v xml:space="preserve">ATM Oficina Carrefour I </v>
      </c>
      <c r="H81" s="126" t="str">
        <f>VLOOKUP(E81,VIP!$A$2:$O17292,7,FALSE)</f>
        <v>Si</v>
      </c>
      <c r="I81" s="126" t="str">
        <f>VLOOKUP(E81,VIP!$A$2:$O9257,8,FALSE)</f>
        <v>Si</v>
      </c>
      <c r="J81" s="126" t="str">
        <f>VLOOKUP(E81,VIP!$A$2:$O9207,8,FALSE)</f>
        <v>Si</v>
      </c>
      <c r="K81" s="126" t="str">
        <f>VLOOKUP(E81,VIP!$A$2:$O12781,6,0)</f>
        <v>SI</v>
      </c>
      <c r="L81" s="113" t="s">
        <v>2254</v>
      </c>
      <c r="M81" s="193" t="s">
        <v>2541</v>
      </c>
      <c r="N81" s="123" t="s">
        <v>2472</v>
      </c>
      <c r="O81" s="146" t="s">
        <v>2474</v>
      </c>
      <c r="P81" s="110"/>
      <c r="Q81" s="192">
        <v>44290.629861111112</v>
      </c>
    </row>
    <row r="82" spans="1:17" ht="18" x14ac:dyDescent="0.25">
      <c r="A82" s="112" t="str">
        <f>VLOOKUP(E82,'LISTADO ATM'!$A$2:$C$901,3,0)</f>
        <v>SUR</v>
      </c>
      <c r="B82" s="124">
        <v>335840813</v>
      </c>
      <c r="C82" s="118">
        <v>44289.795497685183</v>
      </c>
      <c r="D82" s="112" t="s">
        <v>2494</v>
      </c>
      <c r="E82" s="137">
        <v>89</v>
      </c>
      <c r="F82" s="126" t="str">
        <f>VLOOKUP(E82,VIP!$A$2:$O12381,2,0)</f>
        <v>DRBR089</v>
      </c>
      <c r="G82" s="126" t="str">
        <f>VLOOKUP(E82,'LISTADO ATM'!$A$2:$B$900,2,0)</f>
        <v xml:space="preserve">ATM UNP El Cercado (San Juan) </v>
      </c>
      <c r="H82" s="126" t="str">
        <f>VLOOKUP(E82,VIP!$A$2:$O17302,7,FALSE)</f>
        <v>Si</v>
      </c>
      <c r="I82" s="126" t="str">
        <f>VLOOKUP(E82,VIP!$A$2:$O9267,8,FALSE)</f>
        <v>Si</v>
      </c>
      <c r="J82" s="126" t="str">
        <f>VLOOKUP(E82,VIP!$A$2:$O9217,8,FALSE)</f>
        <v>Si</v>
      </c>
      <c r="K82" s="126" t="str">
        <f>VLOOKUP(E82,VIP!$A$2:$O12791,6,0)</f>
        <v>NO</v>
      </c>
      <c r="L82" s="113" t="s">
        <v>2428</v>
      </c>
      <c r="M82" s="111" t="s">
        <v>2465</v>
      </c>
      <c r="N82" s="123" t="s">
        <v>2472</v>
      </c>
      <c r="O82" s="146" t="s">
        <v>2495</v>
      </c>
      <c r="P82" s="110"/>
      <c r="Q82" s="114" t="s">
        <v>2428</v>
      </c>
    </row>
    <row r="83" spans="1:17" ht="18" x14ac:dyDescent="0.25">
      <c r="A83" s="112" t="str">
        <f>VLOOKUP(E83,'LISTADO ATM'!$A$2:$C$901,3,0)</f>
        <v>NORTE</v>
      </c>
      <c r="B83" s="124">
        <v>335840814</v>
      </c>
      <c r="C83" s="118">
        <v>44289.796875</v>
      </c>
      <c r="D83" s="112" t="s">
        <v>2494</v>
      </c>
      <c r="E83" s="137">
        <v>40</v>
      </c>
      <c r="F83" s="126" t="str">
        <f>VLOOKUP(E83,VIP!$A$2:$O12380,2,0)</f>
        <v>DRBR040</v>
      </c>
      <c r="G83" s="126" t="str">
        <f>VLOOKUP(E83,'LISTADO ATM'!$A$2:$B$900,2,0)</f>
        <v xml:space="preserve">ATM Oficina El Puñal </v>
      </c>
      <c r="H83" s="126" t="str">
        <f>VLOOKUP(E83,VIP!$A$2:$O17301,7,FALSE)</f>
        <v>Si</v>
      </c>
      <c r="I83" s="126" t="str">
        <f>VLOOKUP(E83,VIP!$A$2:$O9266,8,FALSE)</f>
        <v>Si</v>
      </c>
      <c r="J83" s="126" t="str">
        <f>VLOOKUP(E83,VIP!$A$2:$O9216,8,FALSE)</f>
        <v>Si</v>
      </c>
      <c r="K83" s="126" t="str">
        <f>VLOOKUP(E83,VIP!$A$2:$O12790,6,0)</f>
        <v>NO</v>
      </c>
      <c r="L83" s="113" t="s">
        <v>2428</v>
      </c>
      <c r="M83" s="193" t="s">
        <v>2541</v>
      </c>
      <c r="N83" s="123" t="s">
        <v>2472</v>
      </c>
      <c r="O83" s="146" t="s">
        <v>2495</v>
      </c>
      <c r="P83" s="110"/>
      <c r="Q83" s="192">
        <v>44290.629861111112</v>
      </c>
    </row>
    <row r="84" spans="1:17" ht="18" x14ac:dyDescent="0.25">
      <c r="A84" s="112" t="str">
        <f>VLOOKUP(E84,'LISTADO ATM'!$A$2:$C$901,3,0)</f>
        <v>DISTRITO NACIONAL</v>
      </c>
      <c r="B84" s="124">
        <v>335840816</v>
      </c>
      <c r="C84" s="118">
        <v>44289.838321759256</v>
      </c>
      <c r="D84" s="112" t="s">
        <v>2189</v>
      </c>
      <c r="E84" s="137">
        <v>939</v>
      </c>
      <c r="F84" s="126" t="str">
        <f>VLOOKUP(E84,VIP!$A$2:$O12379,2,0)</f>
        <v>DRBR939</v>
      </c>
      <c r="G84" s="126" t="str">
        <f>VLOOKUP(E84,'LISTADO ATM'!$A$2:$B$900,2,0)</f>
        <v xml:space="preserve">ATM Estación Texaco Máximo Gómez </v>
      </c>
      <c r="H84" s="126" t="str">
        <f>VLOOKUP(E84,VIP!$A$2:$O17300,7,FALSE)</f>
        <v>Si</v>
      </c>
      <c r="I84" s="126" t="str">
        <f>VLOOKUP(E84,VIP!$A$2:$O9265,8,FALSE)</f>
        <v>Si</v>
      </c>
      <c r="J84" s="126" t="str">
        <f>VLOOKUP(E84,VIP!$A$2:$O9215,8,FALSE)</f>
        <v>Si</v>
      </c>
      <c r="K84" s="126" t="str">
        <f>VLOOKUP(E84,VIP!$A$2:$O12789,6,0)</f>
        <v>NO</v>
      </c>
      <c r="L84" s="113" t="s">
        <v>2254</v>
      </c>
      <c r="M84" s="193" t="s">
        <v>2541</v>
      </c>
      <c r="N84" s="123" t="s">
        <v>2472</v>
      </c>
      <c r="O84" s="146" t="s">
        <v>2474</v>
      </c>
      <c r="P84" s="110"/>
      <c r="Q84" s="192">
        <v>44290.447222222225</v>
      </c>
    </row>
    <row r="85" spans="1:17" ht="18" x14ac:dyDescent="0.25">
      <c r="A85" s="112" t="str">
        <f>VLOOKUP(E85,'LISTADO ATM'!$A$2:$C$901,3,0)</f>
        <v>SUR</v>
      </c>
      <c r="B85" s="124">
        <v>335840821</v>
      </c>
      <c r="C85" s="118">
        <v>44289.878055555557</v>
      </c>
      <c r="D85" s="112" t="s">
        <v>2189</v>
      </c>
      <c r="E85" s="137">
        <v>764</v>
      </c>
      <c r="F85" s="126" t="str">
        <f>VLOOKUP(E85,VIP!$A$2:$O12378,2,0)</f>
        <v>DRBR451</v>
      </c>
      <c r="G85" s="126" t="str">
        <f>VLOOKUP(E85,'LISTADO ATM'!$A$2:$B$900,2,0)</f>
        <v xml:space="preserve">ATM Oficina Elías Piña </v>
      </c>
      <c r="H85" s="126" t="str">
        <f>VLOOKUP(E85,VIP!$A$2:$O17299,7,FALSE)</f>
        <v>Si</v>
      </c>
      <c r="I85" s="126" t="str">
        <f>VLOOKUP(E85,VIP!$A$2:$O9264,8,FALSE)</f>
        <v>Si</v>
      </c>
      <c r="J85" s="126" t="str">
        <f>VLOOKUP(E85,VIP!$A$2:$O9214,8,FALSE)</f>
        <v>Si</v>
      </c>
      <c r="K85" s="126" t="str">
        <f>VLOOKUP(E85,VIP!$A$2:$O12788,6,0)</f>
        <v>NO</v>
      </c>
      <c r="L85" s="113" t="s">
        <v>2228</v>
      </c>
      <c r="M85" s="111" t="s">
        <v>2465</v>
      </c>
      <c r="N85" s="123" t="s">
        <v>2472</v>
      </c>
      <c r="O85" s="146" t="s">
        <v>2474</v>
      </c>
      <c r="P85" s="110"/>
      <c r="Q85" s="114" t="s">
        <v>2228</v>
      </c>
    </row>
    <row r="86" spans="1:17" ht="18" x14ac:dyDescent="0.25">
      <c r="A86" s="112" t="str">
        <f>VLOOKUP(E86,'LISTADO ATM'!$A$2:$C$901,3,0)</f>
        <v>NORTE</v>
      </c>
      <c r="B86" s="124">
        <v>335840822</v>
      </c>
      <c r="C86" s="118">
        <v>44289.880115740743</v>
      </c>
      <c r="D86" s="112" t="s">
        <v>2494</v>
      </c>
      <c r="E86" s="137">
        <v>77</v>
      </c>
      <c r="F86" s="126" t="str">
        <f>VLOOKUP(E86,VIP!$A$2:$O12377,2,0)</f>
        <v>DRBR077</v>
      </c>
      <c r="G86" s="126" t="str">
        <f>VLOOKUP(E86,'LISTADO ATM'!$A$2:$B$900,2,0)</f>
        <v xml:space="preserve">ATM Oficina Cruce de Imbert </v>
      </c>
      <c r="H86" s="126" t="str">
        <f>VLOOKUP(E86,VIP!$A$2:$O17298,7,FALSE)</f>
        <v>Si</v>
      </c>
      <c r="I86" s="126" t="str">
        <f>VLOOKUP(E86,VIP!$A$2:$O9263,8,FALSE)</f>
        <v>Si</v>
      </c>
      <c r="J86" s="126" t="str">
        <f>VLOOKUP(E86,VIP!$A$2:$O9213,8,FALSE)</f>
        <v>Si</v>
      </c>
      <c r="K86" s="126" t="str">
        <f>VLOOKUP(E86,VIP!$A$2:$O12787,6,0)</f>
        <v>SI</v>
      </c>
      <c r="L86" s="113" t="s">
        <v>2459</v>
      </c>
      <c r="M86" s="111" t="s">
        <v>2465</v>
      </c>
      <c r="N86" s="123" t="s">
        <v>2472</v>
      </c>
      <c r="O86" s="146" t="s">
        <v>2495</v>
      </c>
      <c r="P86" s="110"/>
      <c r="Q86" s="114" t="s">
        <v>2459</v>
      </c>
    </row>
    <row r="87" spans="1:17" ht="18" x14ac:dyDescent="0.25">
      <c r="A87" s="112" t="str">
        <f>VLOOKUP(E87,'LISTADO ATM'!$A$2:$C$901,3,0)</f>
        <v>NORTE</v>
      </c>
      <c r="B87" s="124">
        <v>335840823</v>
      </c>
      <c r="C87" s="118">
        <v>44289.881458333337</v>
      </c>
      <c r="D87" s="112" t="s">
        <v>2494</v>
      </c>
      <c r="E87" s="137">
        <v>142</v>
      </c>
      <c r="F87" s="126" t="str">
        <f>VLOOKUP(E87,VIP!$A$2:$O12376,2,0)</f>
        <v>DRBR142</v>
      </c>
      <c r="G87" s="126" t="str">
        <f>VLOOKUP(E87,'LISTADO ATM'!$A$2:$B$900,2,0)</f>
        <v xml:space="preserve">ATM Centro de Caja Galerías Bonao </v>
      </c>
      <c r="H87" s="126" t="str">
        <f>VLOOKUP(E87,VIP!$A$2:$O17297,7,FALSE)</f>
        <v>Si</v>
      </c>
      <c r="I87" s="126" t="str">
        <f>VLOOKUP(E87,VIP!$A$2:$O9262,8,FALSE)</f>
        <v>Si</v>
      </c>
      <c r="J87" s="126" t="str">
        <f>VLOOKUP(E87,VIP!$A$2:$O9212,8,FALSE)</f>
        <v>Si</v>
      </c>
      <c r="K87" s="126" t="str">
        <f>VLOOKUP(E87,VIP!$A$2:$O12786,6,0)</f>
        <v>SI</v>
      </c>
      <c r="L87" s="113" t="s">
        <v>2459</v>
      </c>
      <c r="M87" s="111" t="s">
        <v>2465</v>
      </c>
      <c r="N87" s="123" t="s">
        <v>2472</v>
      </c>
      <c r="O87" s="146" t="s">
        <v>2495</v>
      </c>
      <c r="P87" s="110"/>
      <c r="Q87" s="114" t="s">
        <v>2459</v>
      </c>
    </row>
    <row r="88" spans="1:17" ht="18" x14ac:dyDescent="0.25">
      <c r="A88" s="112" t="str">
        <f>VLOOKUP(E88,'LISTADO ATM'!$A$2:$C$901,3,0)</f>
        <v>ESTE</v>
      </c>
      <c r="B88" s="124">
        <v>335840824</v>
      </c>
      <c r="C88" s="118">
        <v>44289.883032407408</v>
      </c>
      <c r="D88" s="112" t="s">
        <v>2468</v>
      </c>
      <c r="E88" s="137">
        <v>293</v>
      </c>
      <c r="F88" s="126" t="str">
        <f>VLOOKUP(E88,VIP!$A$2:$O12375,2,0)</f>
        <v>DRBR293</v>
      </c>
      <c r="G88" s="126" t="str">
        <f>VLOOKUP(E88,'LISTADO ATM'!$A$2:$B$900,2,0)</f>
        <v xml:space="preserve">ATM S/M Nueva Visión (San Pedro) </v>
      </c>
      <c r="H88" s="126" t="str">
        <f>VLOOKUP(E88,VIP!$A$2:$O17296,7,FALSE)</f>
        <v>Si</v>
      </c>
      <c r="I88" s="126" t="str">
        <f>VLOOKUP(E88,VIP!$A$2:$O9261,8,FALSE)</f>
        <v>Si</v>
      </c>
      <c r="J88" s="126" t="str">
        <f>VLOOKUP(E88,VIP!$A$2:$O9211,8,FALSE)</f>
        <v>Si</v>
      </c>
      <c r="K88" s="126" t="str">
        <f>VLOOKUP(E88,VIP!$A$2:$O12785,6,0)</f>
        <v>NO</v>
      </c>
      <c r="L88" s="113" t="s">
        <v>2459</v>
      </c>
      <c r="M88" s="111" t="s">
        <v>2465</v>
      </c>
      <c r="N88" s="123" t="s">
        <v>2472</v>
      </c>
      <c r="O88" s="146" t="s">
        <v>2473</v>
      </c>
      <c r="P88" s="110"/>
      <c r="Q88" s="114" t="s">
        <v>2459</v>
      </c>
    </row>
    <row r="89" spans="1:17" ht="18" x14ac:dyDescent="0.25">
      <c r="A89" s="112" t="str">
        <f>VLOOKUP(E89,'LISTADO ATM'!$A$2:$C$901,3,0)</f>
        <v>DISTRITO NACIONAL</v>
      </c>
      <c r="B89" s="124">
        <v>335840825</v>
      </c>
      <c r="C89" s="118">
        <v>44289.884606481479</v>
      </c>
      <c r="D89" s="112" t="s">
        <v>2189</v>
      </c>
      <c r="E89" s="137">
        <v>515</v>
      </c>
      <c r="F89" s="126" t="str">
        <f>VLOOKUP(E89,VIP!$A$2:$O12374,2,0)</f>
        <v>DRBR515</v>
      </c>
      <c r="G89" s="126" t="str">
        <f>VLOOKUP(E89,'LISTADO ATM'!$A$2:$B$900,2,0)</f>
        <v xml:space="preserve">ATM Oficina Agora Mall I </v>
      </c>
      <c r="H89" s="126" t="str">
        <f>VLOOKUP(E89,VIP!$A$2:$O17295,7,FALSE)</f>
        <v>Si</v>
      </c>
      <c r="I89" s="126" t="str">
        <f>VLOOKUP(E89,VIP!$A$2:$O9260,8,FALSE)</f>
        <v>Si</v>
      </c>
      <c r="J89" s="126" t="str">
        <f>VLOOKUP(E89,VIP!$A$2:$O9210,8,FALSE)</f>
        <v>Si</v>
      </c>
      <c r="K89" s="126" t="str">
        <f>VLOOKUP(E89,VIP!$A$2:$O12784,6,0)</f>
        <v>SI</v>
      </c>
      <c r="L89" s="113" t="s">
        <v>2488</v>
      </c>
      <c r="M89" s="193" t="s">
        <v>2541</v>
      </c>
      <c r="N89" s="123" t="s">
        <v>2472</v>
      </c>
      <c r="O89" s="146" t="s">
        <v>2474</v>
      </c>
      <c r="P89" s="110"/>
      <c r="Q89" s="192">
        <v>44290.447222222225</v>
      </c>
    </row>
    <row r="90" spans="1:17" ht="18" x14ac:dyDescent="0.25">
      <c r="A90" s="112" t="str">
        <f>VLOOKUP(E90,'LISTADO ATM'!$A$2:$C$901,3,0)</f>
        <v>ESTE</v>
      </c>
      <c r="B90" s="124">
        <v>335840826</v>
      </c>
      <c r="C90" s="118">
        <v>44289.886493055557</v>
      </c>
      <c r="D90" s="112" t="s">
        <v>2468</v>
      </c>
      <c r="E90" s="137">
        <v>844</v>
      </c>
      <c r="F90" s="126" t="str">
        <f>VLOOKUP(E90,VIP!$A$2:$O12373,2,0)</f>
        <v>DRBR844</v>
      </c>
      <c r="G90" s="126" t="str">
        <f>VLOOKUP(E90,'LISTADO ATM'!$A$2:$B$900,2,0)</f>
        <v xml:space="preserve">ATM San Juan Shopping Center (Bávaro) </v>
      </c>
      <c r="H90" s="126" t="str">
        <f>VLOOKUP(E90,VIP!$A$2:$O17294,7,FALSE)</f>
        <v>Si</v>
      </c>
      <c r="I90" s="126" t="str">
        <f>VLOOKUP(E90,VIP!$A$2:$O9259,8,FALSE)</f>
        <v>Si</v>
      </c>
      <c r="J90" s="126" t="str">
        <f>VLOOKUP(E90,VIP!$A$2:$O9209,8,FALSE)</f>
        <v>Si</v>
      </c>
      <c r="K90" s="126" t="str">
        <f>VLOOKUP(E90,VIP!$A$2:$O12783,6,0)</f>
        <v>NO</v>
      </c>
      <c r="L90" s="113" t="s">
        <v>2459</v>
      </c>
      <c r="M90" s="111" t="s">
        <v>2465</v>
      </c>
      <c r="N90" s="123" t="s">
        <v>2472</v>
      </c>
      <c r="O90" s="146" t="s">
        <v>2473</v>
      </c>
      <c r="P90" s="110"/>
      <c r="Q90" s="114" t="s">
        <v>2459</v>
      </c>
    </row>
    <row r="91" spans="1:17" ht="18" x14ac:dyDescent="0.25">
      <c r="A91" s="112" t="str">
        <f>VLOOKUP(E91,'LISTADO ATM'!$A$2:$C$901,3,0)</f>
        <v>DISTRITO NACIONAL</v>
      </c>
      <c r="B91" s="124">
        <v>335840827</v>
      </c>
      <c r="C91" s="118">
        <v>44289.888912037037</v>
      </c>
      <c r="D91" s="112" t="s">
        <v>2494</v>
      </c>
      <c r="E91" s="137">
        <v>957</v>
      </c>
      <c r="F91" s="126" t="str">
        <f>VLOOKUP(E91,VIP!$A$2:$O12372,2,0)</f>
        <v>DRBR23F</v>
      </c>
      <c r="G91" s="126" t="str">
        <f>VLOOKUP(E91,'LISTADO ATM'!$A$2:$B$900,2,0)</f>
        <v xml:space="preserve">ATM Oficina Venezuela </v>
      </c>
      <c r="H91" s="126" t="str">
        <f>VLOOKUP(E91,VIP!$A$2:$O17293,7,FALSE)</f>
        <v>Si</v>
      </c>
      <c r="I91" s="126" t="str">
        <f>VLOOKUP(E91,VIP!$A$2:$O9258,8,FALSE)</f>
        <v>Si</v>
      </c>
      <c r="J91" s="126" t="str">
        <f>VLOOKUP(E91,VIP!$A$2:$O9208,8,FALSE)</f>
        <v>Si</v>
      </c>
      <c r="K91" s="126" t="str">
        <f>VLOOKUP(E91,VIP!$A$2:$O12782,6,0)</f>
        <v>SI</v>
      </c>
      <c r="L91" s="113" t="s">
        <v>2459</v>
      </c>
      <c r="M91" s="111" t="s">
        <v>2465</v>
      </c>
      <c r="N91" s="123" t="s">
        <v>2472</v>
      </c>
      <c r="O91" s="146" t="s">
        <v>2495</v>
      </c>
      <c r="P91" s="110"/>
      <c r="Q91" s="114" t="s">
        <v>2459</v>
      </c>
    </row>
    <row r="92" spans="1:17" ht="18" x14ac:dyDescent="0.25">
      <c r="A92" s="112" t="str">
        <f>VLOOKUP(E92,'LISTADO ATM'!$A$2:$C$901,3,0)</f>
        <v>DISTRITO NACIONAL</v>
      </c>
      <c r="B92" s="124">
        <v>335840828</v>
      </c>
      <c r="C92" s="118">
        <v>44289.952777777777</v>
      </c>
      <c r="D92" s="112" t="s">
        <v>2468</v>
      </c>
      <c r="E92" s="137">
        <v>717</v>
      </c>
      <c r="F92" s="126" t="str">
        <f>VLOOKUP(E92,VIP!$A$2:$O12375,2,0)</f>
        <v>DRBR24K</v>
      </c>
      <c r="G92" s="126" t="str">
        <f>VLOOKUP(E92,'LISTADO ATM'!$A$2:$B$900,2,0)</f>
        <v xml:space="preserve">ATM Oficina Los Alcarrizos </v>
      </c>
      <c r="H92" s="126" t="str">
        <f>VLOOKUP(E92,VIP!$A$2:$O17296,7,FALSE)</f>
        <v>Si</v>
      </c>
      <c r="I92" s="126" t="str">
        <f>VLOOKUP(E92,VIP!$A$2:$O9261,8,FALSE)</f>
        <v>Si</v>
      </c>
      <c r="J92" s="126" t="str">
        <f>VLOOKUP(E92,VIP!$A$2:$O9211,8,FALSE)</f>
        <v>Si</v>
      </c>
      <c r="K92" s="126" t="str">
        <f>VLOOKUP(E92,VIP!$A$2:$O12785,6,0)</f>
        <v>SI</v>
      </c>
      <c r="L92" s="113" t="s">
        <v>2428</v>
      </c>
      <c r="M92" s="111" t="s">
        <v>2465</v>
      </c>
      <c r="N92" s="111" t="s">
        <v>2472</v>
      </c>
      <c r="O92" s="146" t="s">
        <v>2473</v>
      </c>
      <c r="P92" s="110"/>
      <c r="Q92" s="114" t="s">
        <v>2428</v>
      </c>
    </row>
    <row r="93" spans="1:17" s="136" customFormat="1" ht="18" x14ac:dyDescent="0.25">
      <c r="A93" s="112" t="str">
        <f>VLOOKUP(E93,'LISTADO ATM'!$A$2:$C$901,3,0)</f>
        <v>NORTE</v>
      </c>
      <c r="B93" s="124" t="s">
        <v>2534</v>
      </c>
      <c r="C93" s="118">
        <v>44290.253310185188</v>
      </c>
      <c r="D93" s="112" t="s">
        <v>2189</v>
      </c>
      <c r="E93" s="137">
        <v>73</v>
      </c>
      <c r="F93" s="126" t="str">
        <f>VLOOKUP(E93,VIP!$A$2:$O12379,2,0)</f>
        <v>DRBR073</v>
      </c>
      <c r="G93" s="126" t="str">
        <f>VLOOKUP(E93,'LISTADO ATM'!$A$2:$B$900,2,0)</f>
        <v xml:space="preserve">ATM Oficina Playa Dorada </v>
      </c>
      <c r="H93" s="126" t="str">
        <f>VLOOKUP(E93,VIP!$A$2:$O17300,7,FALSE)</f>
        <v>Si</v>
      </c>
      <c r="I93" s="126" t="str">
        <f>VLOOKUP(E93,VIP!$A$2:$O9265,8,FALSE)</f>
        <v>Si</v>
      </c>
      <c r="J93" s="126" t="str">
        <f>VLOOKUP(E93,VIP!$A$2:$O9215,8,FALSE)</f>
        <v>Si</v>
      </c>
      <c r="K93" s="126" t="str">
        <f>VLOOKUP(E93,VIP!$A$2:$O12789,6,0)</f>
        <v>NO</v>
      </c>
      <c r="L93" s="113" t="s">
        <v>2228</v>
      </c>
      <c r="M93" s="111" t="s">
        <v>2465</v>
      </c>
      <c r="N93" s="111" t="s">
        <v>2472</v>
      </c>
      <c r="O93" s="148" t="s">
        <v>2474</v>
      </c>
      <c r="P93" s="110"/>
      <c r="Q93" s="114" t="s">
        <v>2228</v>
      </c>
    </row>
    <row r="94" spans="1:17" s="136" customFormat="1" ht="18" x14ac:dyDescent="0.25">
      <c r="A94" s="112" t="str">
        <f>VLOOKUP(E94,'LISTADO ATM'!$A$2:$C$901,3,0)</f>
        <v>DISTRITO NACIONAL</v>
      </c>
      <c r="B94" s="124" t="s">
        <v>2533</v>
      </c>
      <c r="C94" s="118">
        <v>44290.253993055558</v>
      </c>
      <c r="D94" s="112" t="s">
        <v>2189</v>
      </c>
      <c r="E94" s="137">
        <v>570</v>
      </c>
      <c r="F94" s="126" t="str">
        <f>VLOOKUP(E94,VIP!$A$2:$O12378,2,0)</f>
        <v>DRBR478</v>
      </c>
      <c r="G94" s="126" t="str">
        <f>VLOOKUP(E94,'LISTADO ATM'!$A$2:$B$900,2,0)</f>
        <v xml:space="preserve">ATM S/M Liverpool Villa Mella </v>
      </c>
      <c r="H94" s="126" t="str">
        <f>VLOOKUP(E94,VIP!$A$2:$O17299,7,FALSE)</f>
        <v>Si</v>
      </c>
      <c r="I94" s="126" t="str">
        <f>VLOOKUP(E94,VIP!$A$2:$O9264,8,FALSE)</f>
        <v>Si</v>
      </c>
      <c r="J94" s="126" t="str">
        <f>VLOOKUP(E94,VIP!$A$2:$O9214,8,FALSE)</f>
        <v>Si</v>
      </c>
      <c r="K94" s="126" t="str">
        <f>VLOOKUP(E94,VIP!$A$2:$O12788,6,0)</f>
        <v>NO</v>
      </c>
      <c r="L94" s="113" t="s">
        <v>2228</v>
      </c>
      <c r="M94" s="193" t="s">
        <v>2541</v>
      </c>
      <c r="N94" s="111" t="s">
        <v>2472</v>
      </c>
      <c r="O94" s="148" t="s">
        <v>2474</v>
      </c>
      <c r="P94" s="110"/>
      <c r="Q94" s="192">
        <v>44290.447222222225</v>
      </c>
    </row>
    <row r="95" spans="1:17" s="136" customFormat="1" ht="18" x14ac:dyDescent="0.25">
      <c r="A95" s="112" t="str">
        <f>VLOOKUP(E95,'LISTADO ATM'!$A$2:$C$901,3,0)</f>
        <v>NORTE</v>
      </c>
      <c r="B95" s="124" t="s">
        <v>2532</v>
      </c>
      <c r="C95" s="118">
        <v>44290.254849537036</v>
      </c>
      <c r="D95" s="112" t="s">
        <v>2189</v>
      </c>
      <c r="E95" s="137">
        <v>42</v>
      </c>
      <c r="F95" s="126" t="str">
        <f>VLOOKUP(E95,VIP!$A$2:$O12377,2,0)</f>
        <v>DRBR042</v>
      </c>
      <c r="G95" s="126" t="str">
        <f>VLOOKUP(E95,'LISTADO ATM'!$A$2:$B$900,2,0)</f>
        <v xml:space="preserve">ATM Ocean World (Puerto Plata) </v>
      </c>
      <c r="H95" s="126" t="str">
        <f>VLOOKUP(E95,VIP!$A$2:$O17298,7,FALSE)</f>
        <v>Si</v>
      </c>
      <c r="I95" s="126" t="str">
        <f>VLOOKUP(E95,VIP!$A$2:$O9263,8,FALSE)</f>
        <v>Si</v>
      </c>
      <c r="J95" s="126" t="str">
        <f>VLOOKUP(E95,VIP!$A$2:$O9213,8,FALSE)</f>
        <v>Si</v>
      </c>
      <c r="K95" s="126" t="str">
        <f>VLOOKUP(E95,VIP!$A$2:$O12787,6,0)</f>
        <v>NO</v>
      </c>
      <c r="L95" s="113" t="s">
        <v>2228</v>
      </c>
      <c r="M95" s="111" t="s">
        <v>2465</v>
      </c>
      <c r="N95" s="111" t="s">
        <v>2472</v>
      </c>
      <c r="O95" s="148" t="s">
        <v>2474</v>
      </c>
      <c r="P95" s="110"/>
      <c r="Q95" s="114" t="s">
        <v>2228</v>
      </c>
    </row>
    <row r="96" spans="1:17" ht="18" x14ac:dyDescent="0.25">
      <c r="A96" s="112" t="str">
        <f>VLOOKUP(E96,'LISTADO ATM'!$A$2:$C$901,3,0)</f>
        <v>DISTRITO NACIONAL</v>
      </c>
      <c r="B96" s="124" t="s">
        <v>2536</v>
      </c>
      <c r="C96" s="118">
        <v>44290.336388888885</v>
      </c>
      <c r="D96" s="112" t="s">
        <v>2494</v>
      </c>
      <c r="E96" s="137">
        <v>721</v>
      </c>
      <c r="F96" s="126" t="str">
        <f>VLOOKUP(E96,VIP!$A$2:$O12378,2,0)</f>
        <v>DRBR23A</v>
      </c>
      <c r="G96" s="126" t="str">
        <f>VLOOKUP(E96,'LISTADO ATM'!$A$2:$B$900,2,0)</f>
        <v xml:space="preserve">ATM Oficina Charles de Gaulle II </v>
      </c>
      <c r="H96" s="126" t="str">
        <f>VLOOKUP(E96,VIP!$A$2:$O17299,7,FALSE)</f>
        <v>Si</v>
      </c>
      <c r="I96" s="126" t="str">
        <f>VLOOKUP(E96,VIP!$A$2:$O9264,8,FALSE)</f>
        <v>Si</v>
      </c>
      <c r="J96" s="126" t="str">
        <f>VLOOKUP(E96,VIP!$A$2:$O9214,8,FALSE)</f>
        <v>Si</v>
      </c>
      <c r="K96" s="126" t="str">
        <f>VLOOKUP(E96,VIP!$A$2:$O12788,6,0)</f>
        <v>NO</v>
      </c>
      <c r="L96" s="113" t="s">
        <v>2428</v>
      </c>
      <c r="M96" s="111" t="s">
        <v>2465</v>
      </c>
      <c r="N96" s="111" t="s">
        <v>2472</v>
      </c>
      <c r="O96" s="152" t="s">
        <v>2495</v>
      </c>
      <c r="P96" s="110"/>
      <c r="Q96" s="114" t="s">
        <v>2428</v>
      </c>
    </row>
    <row r="97" spans="1:17" ht="18" x14ac:dyDescent="0.25">
      <c r="A97" s="112" t="str">
        <f>VLOOKUP(E97,'LISTADO ATM'!$A$2:$C$901,3,0)</f>
        <v>SUR</v>
      </c>
      <c r="B97" s="124" t="s">
        <v>2537</v>
      </c>
      <c r="C97" s="118">
        <v>44290.382071759261</v>
      </c>
      <c r="D97" s="112" t="s">
        <v>2189</v>
      </c>
      <c r="E97" s="137">
        <v>582</v>
      </c>
      <c r="F97" s="126" t="e">
        <f>VLOOKUP(E97,VIP!$A$2:$O12379,2,0)</f>
        <v>#N/A</v>
      </c>
      <c r="G97" s="126" t="str">
        <f>VLOOKUP(E97,'LISTADO ATM'!$A$2:$B$900,2,0)</f>
        <v>ATM Estación Sabana Yegua</v>
      </c>
      <c r="H97" s="126" t="e">
        <f>VLOOKUP(E97,VIP!$A$2:$O17300,7,FALSE)</f>
        <v>#N/A</v>
      </c>
      <c r="I97" s="126" t="e">
        <f>VLOOKUP(E97,VIP!$A$2:$O9265,8,FALSE)</f>
        <v>#N/A</v>
      </c>
      <c r="J97" s="126" t="e">
        <f>VLOOKUP(E97,VIP!$A$2:$O9215,8,FALSE)</f>
        <v>#N/A</v>
      </c>
      <c r="K97" s="126" t="e">
        <f>VLOOKUP(E97,VIP!$A$2:$O12789,6,0)</f>
        <v>#N/A</v>
      </c>
      <c r="L97" s="113" t="s">
        <v>2488</v>
      </c>
      <c r="M97" s="111" t="s">
        <v>2465</v>
      </c>
      <c r="N97" s="111" t="s">
        <v>2472</v>
      </c>
      <c r="O97" s="152" t="s">
        <v>2474</v>
      </c>
      <c r="P97" s="110"/>
      <c r="Q97" s="114" t="s">
        <v>2488</v>
      </c>
    </row>
    <row r="98" spans="1:17" ht="18" x14ac:dyDescent="0.25">
      <c r="A98" s="112" t="str">
        <f>VLOOKUP(E98,'LISTADO ATM'!$A$2:$C$901,3,0)</f>
        <v>ESTE</v>
      </c>
      <c r="B98" s="124" t="s">
        <v>2538</v>
      </c>
      <c r="C98" s="118">
        <v>44290.382696759261</v>
      </c>
      <c r="D98" s="112" t="s">
        <v>2189</v>
      </c>
      <c r="E98" s="137">
        <v>188</v>
      </c>
      <c r="F98" s="126" t="str">
        <f>VLOOKUP(E98,VIP!$A$2:$O12380,2,0)</f>
        <v>DRBR188</v>
      </c>
      <c r="G98" s="126" t="str">
        <f>VLOOKUP(E98,'LISTADO ATM'!$A$2:$B$900,2,0)</f>
        <v xml:space="preserve">ATM UNP Miches </v>
      </c>
      <c r="H98" s="126" t="str">
        <f>VLOOKUP(E98,VIP!$A$2:$O17301,7,FALSE)</f>
        <v>Si</v>
      </c>
      <c r="I98" s="126" t="str">
        <f>VLOOKUP(E98,VIP!$A$2:$O9266,8,FALSE)</f>
        <v>Si</v>
      </c>
      <c r="J98" s="126" t="str">
        <f>VLOOKUP(E98,VIP!$A$2:$O9216,8,FALSE)</f>
        <v>Si</v>
      </c>
      <c r="K98" s="126" t="str">
        <f>VLOOKUP(E98,VIP!$A$2:$O12790,6,0)</f>
        <v>NO</v>
      </c>
      <c r="L98" s="113" t="s">
        <v>2488</v>
      </c>
      <c r="M98" s="193" t="s">
        <v>2541</v>
      </c>
      <c r="N98" s="111" t="s">
        <v>2472</v>
      </c>
      <c r="O98" s="152" t="s">
        <v>2474</v>
      </c>
      <c r="P98" s="110"/>
      <c r="Q98" s="192">
        <v>44290.447222222225</v>
      </c>
    </row>
    <row r="99" spans="1:17" ht="18" x14ac:dyDescent="0.25">
      <c r="A99" s="112" t="str">
        <f>VLOOKUP(E99,'LISTADO ATM'!$A$2:$C$901,3,0)</f>
        <v>DISTRITO NACIONAL</v>
      </c>
      <c r="B99" s="124" t="s">
        <v>2539</v>
      </c>
      <c r="C99" s="118">
        <v>44290.383530092593</v>
      </c>
      <c r="D99" s="112" t="s">
        <v>2189</v>
      </c>
      <c r="E99" s="137">
        <v>21</v>
      </c>
      <c r="F99" s="126" t="str">
        <f>VLOOKUP(E99,VIP!$A$2:$O12381,2,0)</f>
        <v>DRBR021</v>
      </c>
      <c r="G99" s="126" t="str">
        <f>VLOOKUP(E99,'LISTADO ATM'!$A$2:$B$900,2,0)</f>
        <v xml:space="preserve">ATM Oficina Mella </v>
      </c>
      <c r="H99" s="126" t="str">
        <f>VLOOKUP(E99,VIP!$A$2:$O17302,7,FALSE)</f>
        <v>Si</v>
      </c>
      <c r="I99" s="126" t="str">
        <f>VLOOKUP(E99,VIP!$A$2:$O9267,8,FALSE)</f>
        <v>No</v>
      </c>
      <c r="J99" s="126" t="str">
        <f>VLOOKUP(E99,VIP!$A$2:$O9217,8,FALSE)</f>
        <v>No</v>
      </c>
      <c r="K99" s="126" t="str">
        <f>VLOOKUP(E99,VIP!$A$2:$O12791,6,0)</f>
        <v>NO</v>
      </c>
      <c r="L99" s="113" t="s">
        <v>2254</v>
      </c>
      <c r="M99" s="111" t="s">
        <v>2465</v>
      </c>
      <c r="N99" s="111" t="s">
        <v>2472</v>
      </c>
      <c r="O99" s="152" t="s">
        <v>2474</v>
      </c>
      <c r="P99" s="110"/>
      <c r="Q99" s="114" t="s">
        <v>2254</v>
      </c>
    </row>
    <row r="100" spans="1:17" ht="18" x14ac:dyDescent="0.25">
      <c r="A100" s="112" t="str">
        <f>VLOOKUP(E100,'LISTADO ATM'!$A$2:$C$901,3,0)</f>
        <v>DISTRITO NACIONAL</v>
      </c>
      <c r="B100" s="124" t="s">
        <v>2540</v>
      </c>
      <c r="C100" s="118">
        <v>44290.384328703702</v>
      </c>
      <c r="D100" s="112" t="s">
        <v>2189</v>
      </c>
      <c r="E100" s="137">
        <v>706</v>
      </c>
      <c r="F100" s="126" t="str">
        <f>VLOOKUP(E100,VIP!$A$2:$O12382,2,0)</f>
        <v>DRBR706</v>
      </c>
      <c r="G100" s="126" t="str">
        <f>VLOOKUP(E100,'LISTADO ATM'!$A$2:$B$900,2,0)</f>
        <v xml:space="preserve">ATM S/M Pristine </v>
      </c>
      <c r="H100" s="126" t="str">
        <f>VLOOKUP(E100,VIP!$A$2:$O17303,7,FALSE)</f>
        <v>Si</v>
      </c>
      <c r="I100" s="126" t="str">
        <f>VLOOKUP(E100,VIP!$A$2:$O9268,8,FALSE)</f>
        <v>Si</v>
      </c>
      <c r="J100" s="126" t="str">
        <f>VLOOKUP(E100,VIP!$A$2:$O9218,8,FALSE)</f>
        <v>Si</v>
      </c>
      <c r="K100" s="126" t="str">
        <f>VLOOKUP(E100,VIP!$A$2:$O12792,6,0)</f>
        <v>NO</v>
      </c>
      <c r="L100" s="113" t="s">
        <v>2228</v>
      </c>
      <c r="M100" s="111" t="s">
        <v>2465</v>
      </c>
      <c r="N100" s="111" t="s">
        <v>2472</v>
      </c>
      <c r="O100" s="152" t="s">
        <v>2474</v>
      </c>
      <c r="P100" s="110"/>
      <c r="Q100" s="114" t="s">
        <v>2228</v>
      </c>
    </row>
    <row r="101" spans="1:17" ht="18" x14ac:dyDescent="0.25">
      <c r="A101" s="112" t="str">
        <f>VLOOKUP(E101,'LISTADO ATM'!$A$2:$C$901,3,0)</f>
        <v>NORTE</v>
      </c>
      <c r="B101" s="124" t="s">
        <v>2542</v>
      </c>
      <c r="C101" s="118">
        <v>44290.40011574074</v>
      </c>
      <c r="D101" s="112" t="s">
        <v>2190</v>
      </c>
      <c r="E101" s="137">
        <v>142</v>
      </c>
      <c r="F101" s="126" t="str">
        <f>VLOOKUP(E101,VIP!$A$2:$O12383,2,0)</f>
        <v>DRBR142</v>
      </c>
      <c r="G101" s="126" t="str">
        <f>VLOOKUP(E101,'LISTADO ATM'!$A$2:$B$900,2,0)</f>
        <v xml:space="preserve">ATM Centro de Caja Galerías Bonao </v>
      </c>
      <c r="H101" s="126" t="str">
        <f>VLOOKUP(E101,VIP!$A$2:$O17304,7,FALSE)</f>
        <v>Si</v>
      </c>
      <c r="I101" s="126" t="str">
        <f>VLOOKUP(E101,VIP!$A$2:$O9269,8,FALSE)</f>
        <v>Si</v>
      </c>
      <c r="J101" s="126" t="str">
        <f>VLOOKUP(E101,VIP!$A$2:$O9219,8,FALSE)</f>
        <v>Si</v>
      </c>
      <c r="K101" s="126" t="str">
        <f>VLOOKUP(E101,VIP!$A$2:$O12793,6,0)</f>
        <v>SI</v>
      </c>
      <c r="L101" s="113" t="s">
        <v>2228</v>
      </c>
      <c r="M101" s="111" t="s">
        <v>2465</v>
      </c>
      <c r="N101" s="111" t="s">
        <v>2472</v>
      </c>
      <c r="O101" s="152" t="s">
        <v>2546</v>
      </c>
      <c r="P101" s="110"/>
      <c r="Q101" s="114" t="s">
        <v>2228</v>
      </c>
    </row>
    <row r="102" spans="1:17" ht="18" x14ac:dyDescent="0.25">
      <c r="A102" s="112" t="str">
        <f>VLOOKUP(E102,'LISTADO ATM'!$A$2:$C$901,3,0)</f>
        <v>DISTRITO NACIONAL</v>
      </c>
      <c r="B102" s="124" t="s">
        <v>2543</v>
      </c>
      <c r="C102" s="118">
        <v>44290.409548611111</v>
      </c>
      <c r="D102" s="112" t="s">
        <v>2189</v>
      </c>
      <c r="E102" s="137">
        <v>565</v>
      </c>
      <c r="F102" s="126" t="str">
        <f>VLOOKUP(E102,VIP!$A$2:$O12384,2,0)</f>
        <v>DRBR24H</v>
      </c>
      <c r="G102" s="126" t="str">
        <f>VLOOKUP(E102,'LISTADO ATM'!$A$2:$B$900,2,0)</f>
        <v xml:space="preserve">ATM S/M La Cadena Núñez de Cáceres </v>
      </c>
      <c r="H102" s="126" t="str">
        <f>VLOOKUP(E102,VIP!$A$2:$O17305,7,FALSE)</f>
        <v>Si</v>
      </c>
      <c r="I102" s="126" t="str">
        <f>VLOOKUP(E102,VIP!$A$2:$O9270,8,FALSE)</f>
        <v>Si</v>
      </c>
      <c r="J102" s="126" t="str">
        <f>VLOOKUP(E102,VIP!$A$2:$O9220,8,FALSE)</f>
        <v>Si</v>
      </c>
      <c r="K102" s="126" t="str">
        <f>VLOOKUP(E102,VIP!$A$2:$O12794,6,0)</f>
        <v>NO</v>
      </c>
      <c r="L102" s="113" t="s">
        <v>2431</v>
      </c>
      <c r="M102" s="193" t="s">
        <v>2541</v>
      </c>
      <c r="N102" s="111" t="s">
        <v>2472</v>
      </c>
      <c r="O102" s="152" t="s">
        <v>2474</v>
      </c>
      <c r="P102" s="110"/>
      <c r="Q102" s="192">
        <v>44290.629861111112</v>
      </c>
    </row>
    <row r="103" spans="1:17" ht="18" x14ac:dyDescent="0.25">
      <c r="A103" s="112" t="str">
        <f>VLOOKUP(E103,'LISTADO ATM'!$A$2:$C$901,3,0)</f>
        <v>SUR</v>
      </c>
      <c r="B103" s="124" t="s">
        <v>2544</v>
      </c>
      <c r="C103" s="118">
        <v>44290.47146990741</v>
      </c>
      <c r="D103" s="112" t="s">
        <v>2494</v>
      </c>
      <c r="E103" s="137">
        <v>962</v>
      </c>
      <c r="F103" s="126" t="str">
        <f>VLOOKUP(E103,VIP!$A$2:$O12385,2,0)</f>
        <v>DRBR962</v>
      </c>
      <c r="G103" s="126" t="str">
        <f>VLOOKUP(E103,'LISTADO ATM'!$A$2:$B$900,2,0)</f>
        <v xml:space="preserve">ATM Oficina Villa Ofelia II (San Juan) </v>
      </c>
      <c r="H103" s="126" t="str">
        <f>VLOOKUP(E103,VIP!$A$2:$O17306,7,FALSE)</f>
        <v>Si</v>
      </c>
      <c r="I103" s="126" t="str">
        <f>VLOOKUP(E103,VIP!$A$2:$O9271,8,FALSE)</f>
        <v>Si</v>
      </c>
      <c r="J103" s="126" t="str">
        <f>VLOOKUP(E103,VIP!$A$2:$O9221,8,FALSE)</f>
        <v>Si</v>
      </c>
      <c r="K103" s="126" t="str">
        <f>VLOOKUP(E103,VIP!$A$2:$O12795,6,0)</f>
        <v>NO</v>
      </c>
      <c r="L103" s="113" t="s">
        <v>2459</v>
      </c>
      <c r="M103" s="111" t="s">
        <v>2465</v>
      </c>
      <c r="N103" s="111" t="s">
        <v>2472</v>
      </c>
      <c r="O103" s="152" t="s">
        <v>2495</v>
      </c>
      <c r="P103" s="110"/>
      <c r="Q103" s="114" t="s">
        <v>2459</v>
      </c>
    </row>
    <row r="104" spans="1:17" ht="18" x14ac:dyDescent="0.25">
      <c r="A104" s="112" t="str">
        <f>VLOOKUP(E104,'LISTADO ATM'!$A$2:$C$901,3,0)</f>
        <v>DISTRITO NACIONAL</v>
      </c>
      <c r="B104" s="124" t="s">
        <v>2545</v>
      </c>
      <c r="C104" s="118">
        <v>44290.478958333333</v>
      </c>
      <c r="D104" s="112" t="s">
        <v>2189</v>
      </c>
      <c r="E104" s="137">
        <v>394</v>
      </c>
      <c r="F104" s="126" t="str">
        <f>VLOOKUP(E104,VIP!$A$2:$O12386,2,0)</f>
        <v>DRBR394</v>
      </c>
      <c r="G104" s="126" t="str">
        <f>VLOOKUP(E104,'LISTADO ATM'!$A$2:$B$900,2,0)</f>
        <v xml:space="preserve">ATM Multicentro La Sirena Luperón </v>
      </c>
      <c r="H104" s="126" t="str">
        <f>VLOOKUP(E104,VIP!$A$2:$O17307,7,FALSE)</f>
        <v>Si</v>
      </c>
      <c r="I104" s="126" t="str">
        <f>VLOOKUP(E104,VIP!$A$2:$O9272,8,FALSE)</f>
        <v>Si</v>
      </c>
      <c r="J104" s="126" t="str">
        <f>VLOOKUP(E104,VIP!$A$2:$O9222,8,FALSE)</f>
        <v>Si</v>
      </c>
      <c r="K104" s="126" t="str">
        <f>VLOOKUP(E104,VIP!$A$2:$O12796,6,0)</f>
        <v>NO</v>
      </c>
      <c r="L104" s="113" t="s">
        <v>2488</v>
      </c>
      <c r="M104" s="193" t="s">
        <v>2541</v>
      </c>
      <c r="N104" s="111" t="s">
        <v>2472</v>
      </c>
      <c r="O104" s="152" t="s">
        <v>2474</v>
      </c>
      <c r="P104" s="110"/>
      <c r="Q104" s="192">
        <v>44290.629861111112</v>
      </c>
    </row>
    <row r="105" spans="1:17" ht="18" x14ac:dyDescent="0.25">
      <c r="A105" s="112" t="str">
        <f>VLOOKUP(E105,'LISTADO ATM'!$A$2:$C$901,3,0)</f>
        <v>DISTRITO NACIONAL</v>
      </c>
      <c r="B105" s="124" t="s">
        <v>2547</v>
      </c>
      <c r="C105" s="118">
        <v>44290.49590277778</v>
      </c>
      <c r="D105" s="112" t="s">
        <v>2468</v>
      </c>
      <c r="E105" s="137">
        <v>165</v>
      </c>
      <c r="F105" s="126" t="str">
        <f>VLOOKUP(E105,VIP!$A$2:$O12387,2,0)</f>
        <v>DRBR165</v>
      </c>
      <c r="G105" s="126" t="str">
        <f>VLOOKUP(E105,'LISTADO ATM'!$A$2:$B$900,2,0)</f>
        <v>ATM Autoservicio Megacentro</v>
      </c>
      <c r="H105" s="126" t="str">
        <f>VLOOKUP(E105,VIP!$A$2:$O17308,7,FALSE)</f>
        <v>Si</v>
      </c>
      <c r="I105" s="126" t="str">
        <f>VLOOKUP(E105,VIP!$A$2:$O9273,8,FALSE)</f>
        <v>Si</v>
      </c>
      <c r="J105" s="126" t="str">
        <f>VLOOKUP(E105,VIP!$A$2:$O9223,8,FALSE)</f>
        <v>Si</v>
      </c>
      <c r="K105" s="126" t="str">
        <f>VLOOKUP(E105,VIP!$A$2:$O12797,6,0)</f>
        <v>SI</v>
      </c>
      <c r="L105" s="113" t="s">
        <v>2428</v>
      </c>
      <c r="M105" s="111" t="s">
        <v>2465</v>
      </c>
      <c r="N105" s="111" t="s">
        <v>2472</v>
      </c>
      <c r="O105" s="152" t="s">
        <v>2473</v>
      </c>
      <c r="P105" s="110"/>
      <c r="Q105" s="114" t="s">
        <v>2428</v>
      </c>
    </row>
    <row r="106" spans="1:17" ht="18" x14ac:dyDescent="0.25">
      <c r="A106" s="112" t="str">
        <f>VLOOKUP(E106,'LISTADO ATM'!$A$2:$C$901,3,0)</f>
        <v>DISTRITO NACIONAL</v>
      </c>
      <c r="B106" s="124" t="s">
        <v>2548</v>
      </c>
      <c r="C106" s="118">
        <v>44290.533842592595</v>
      </c>
      <c r="D106" s="112" t="s">
        <v>2468</v>
      </c>
      <c r="E106" s="137">
        <v>238</v>
      </c>
      <c r="F106" s="126" t="str">
        <f>VLOOKUP(E106,VIP!$A$2:$O12388,2,0)</f>
        <v>DRBR238</v>
      </c>
      <c r="G106" s="126" t="str">
        <f>VLOOKUP(E106,'LISTADO ATM'!$A$2:$B$900,2,0)</f>
        <v xml:space="preserve">ATM Multicentro La Sirena Charles de Gaulle </v>
      </c>
      <c r="H106" s="126" t="str">
        <f>VLOOKUP(E106,VIP!$A$2:$O17309,7,FALSE)</f>
        <v>Si</v>
      </c>
      <c r="I106" s="126" t="str">
        <f>VLOOKUP(E106,VIP!$A$2:$O9274,8,FALSE)</f>
        <v>Si</v>
      </c>
      <c r="J106" s="126" t="str">
        <f>VLOOKUP(E106,VIP!$A$2:$O9224,8,FALSE)</f>
        <v>Si</v>
      </c>
      <c r="K106" s="126" t="str">
        <f>VLOOKUP(E106,VIP!$A$2:$O12798,6,0)</f>
        <v>No</v>
      </c>
      <c r="L106" s="113" t="s">
        <v>2428</v>
      </c>
      <c r="M106" s="111" t="s">
        <v>2465</v>
      </c>
      <c r="N106" s="111" t="s">
        <v>2472</v>
      </c>
      <c r="O106" s="152" t="s">
        <v>2473</v>
      </c>
      <c r="P106" s="110"/>
      <c r="Q106" s="114" t="s">
        <v>2428</v>
      </c>
    </row>
    <row r="107" spans="1:17" ht="18" x14ac:dyDescent="0.25">
      <c r="A107" s="112" t="str">
        <f>VLOOKUP(E107,'LISTADO ATM'!$A$2:$C$901,3,0)</f>
        <v>NORTE</v>
      </c>
      <c r="B107" s="124" t="s">
        <v>2549</v>
      </c>
      <c r="C107" s="118">
        <v>44290.536631944444</v>
      </c>
      <c r="D107" s="112" t="s">
        <v>2494</v>
      </c>
      <c r="E107" s="137">
        <v>760</v>
      </c>
      <c r="F107" s="126" t="str">
        <f>VLOOKUP(E107,VIP!$A$2:$O12389,2,0)</f>
        <v>DRBR760</v>
      </c>
      <c r="G107" s="126" t="str">
        <f>VLOOKUP(E107,'LISTADO ATM'!$A$2:$B$900,2,0)</f>
        <v xml:space="preserve">ATM UNP Cruce Guayacanes (Mao) </v>
      </c>
      <c r="H107" s="126" t="str">
        <f>VLOOKUP(E107,VIP!$A$2:$O17310,7,FALSE)</f>
        <v>Si</v>
      </c>
      <c r="I107" s="126" t="str">
        <f>VLOOKUP(E107,VIP!$A$2:$O9275,8,FALSE)</f>
        <v>Si</v>
      </c>
      <c r="J107" s="126" t="str">
        <f>VLOOKUP(E107,VIP!$A$2:$O9225,8,FALSE)</f>
        <v>Si</v>
      </c>
      <c r="K107" s="126" t="str">
        <f>VLOOKUP(E107,VIP!$A$2:$O12799,6,0)</f>
        <v>NO</v>
      </c>
      <c r="L107" s="113" t="s">
        <v>2428</v>
      </c>
      <c r="M107" s="111" t="s">
        <v>2465</v>
      </c>
      <c r="N107" s="111" t="s">
        <v>2472</v>
      </c>
      <c r="O107" s="152" t="s">
        <v>2495</v>
      </c>
      <c r="P107" s="110"/>
      <c r="Q107" s="114" t="s">
        <v>2428</v>
      </c>
    </row>
    <row r="108" spans="1:17" ht="18" x14ac:dyDescent="0.25">
      <c r="A108" s="112" t="str">
        <f>VLOOKUP(E108,'LISTADO ATM'!$A$2:$C$901,3,0)</f>
        <v>NORTE</v>
      </c>
      <c r="B108" s="124" t="s">
        <v>2550</v>
      </c>
      <c r="C108" s="118">
        <v>44290.589513888888</v>
      </c>
      <c r="D108" s="112" t="s">
        <v>2494</v>
      </c>
      <c r="E108" s="137">
        <v>136</v>
      </c>
      <c r="F108" s="126" t="str">
        <f>VLOOKUP(E108,VIP!$A$2:$O12390,2,0)</f>
        <v>DRBR136</v>
      </c>
      <c r="G108" s="126" t="str">
        <f>VLOOKUP(E108,'LISTADO ATM'!$A$2:$B$900,2,0)</f>
        <v>ATM S/M Xtra (Santiago)</v>
      </c>
      <c r="H108" s="126" t="str">
        <f>VLOOKUP(E108,VIP!$A$2:$O17311,7,FALSE)</f>
        <v>Si</v>
      </c>
      <c r="I108" s="126" t="str">
        <f>VLOOKUP(E108,VIP!$A$2:$O9276,8,FALSE)</f>
        <v>Si</v>
      </c>
      <c r="J108" s="126" t="str">
        <f>VLOOKUP(E108,VIP!$A$2:$O9226,8,FALSE)</f>
        <v>Si</v>
      </c>
      <c r="K108" s="126" t="str">
        <f>VLOOKUP(E108,VIP!$A$2:$O12800,6,0)</f>
        <v>NO</v>
      </c>
      <c r="L108" s="113" t="s">
        <v>2428</v>
      </c>
      <c r="M108" s="111" t="s">
        <v>2465</v>
      </c>
      <c r="N108" s="111" t="s">
        <v>2472</v>
      </c>
      <c r="O108" s="152" t="s">
        <v>2517</v>
      </c>
      <c r="P108" s="110"/>
      <c r="Q108" s="114" t="s">
        <v>2428</v>
      </c>
    </row>
    <row r="109" spans="1:17" ht="18" x14ac:dyDescent="0.25">
      <c r="A109" s="112" t="str">
        <f>VLOOKUP(E109,'LISTADO ATM'!$A$2:$C$901,3,0)</f>
        <v>SUR</v>
      </c>
      <c r="B109" s="124" t="s">
        <v>2551</v>
      </c>
      <c r="C109" s="118">
        <v>44290.613171296296</v>
      </c>
      <c r="D109" s="112" t="s">
        <v>2468</v>
      </c>
      <c r="E109" s="137">
        <v>582</v>
      </c>
      <c r="F109" s="126" t="e">
        <f>VLOOKUP(E109,VIP!$A$2:$O12391,2,0)</f>
        <v>#N/A</v>
      </c>
      <c r="G109" s="126" t="str">
        <f>VLOOKUP(E109,'LISTADO ATM'!$A$2:$B$900,2,0)</f>
        <v>ATM Estación Sabana Yegua</v>
      </c>
      <c r="H109" s="126" t="e">
        <f>VLOOKUP(E109,VIP!$A$2:$O17312,7,FALSE)</f>
        <v>#N/A</v>
      </c>
      <c r="I109" s="126" t="e">
        <f>VLOOKUP(E109,VIP!$A$2:$O9277,8,FALSE)</f>
        <v>#N/A</v>
      </c>
      <c r="J109" s="126" t="e">
        <f>VLOOKUP(E109,VIP!$A$2:$O9227,8,FALSE)</f>
        <v>#N/A</v>
      </c>
      <c r="K109" s="126" t="e">
        <f>VLOOKUP(E109,VIP!$A$2:$O12801,6,0)</f>
        <v>#N/A</v>
      </c>
      <c r="L109" s="113" t="s">
        <v>2459</v>
      </c>
      <c r="M109" s="111" t="s">
        <v>2465</v>
      </c>
      <c r="N109" s="111" t="s">
        <v>2472</v>
      </c>
      <c r="O109" s="152" t="s">
        <v>2473</v>
      </c>
      <c r="P109" s="110"/>
      <c r="Q109" s="114" t="s">
        <v>2459</v>
      </c>
    </row>
    <row r="110" spans="1:17" ht="18" x14ac:dyDescent="0.25">
      <c r="A110" s="112" t="str">
        <f>VLOOKUP(E110,'LISTADO ATM'!$A$2:$C$901,3,0)</f>
        <v>ESTE</v>
      </c>
      <c r="B110" s="124" t="s">
        <v>2552</v>
      </c>
      <c r="C110" s="118">
        <v>44290.6169212963</v>
      </c>
      <c r="D110" s="112" t="s">
        <v>2468</v>
      </c>
      <c r="E110" s="137">
        <v>630</v>
      </c>
      <c r="F110" s="126" t="str">
        <f>VLOOKUP(E110,VIP!$A$2:$O12392,2,0)</f>
        <v>DRBR112</v>
      </c>
      <c r="G110" s="126" t="str">
        <f>VLOOKUP(E110,'LISTADO ATM'!$A$2:$B$900,2,0)</f>
        <v xml:space="preserve">ATM Oficina Plaza Zaglul (SPM) </v>
      </c>
      <c r="H110" s="126" t="str">
        <f>VLOOKUP(E110,VIP!$A$2:$O17313,7,FALSE)</f>
        <v>Si</v>
      </c>
      <c r="I110" s="126" t="str">
        <f>VLOOKUP(E110,VIP!$A$2:$O9278,8,FALSE)</f>
        <v>Si</v>
      </c>
      <c r="J110" s="126" t="str">
        <f>VLOOKUP(E110,VIP!$A$2:$O9228,8,FALSE)</f>
        <v>Si</v>
      </c>
      <c r="K110" s="126" t="str">
        <f>VLOOKUP(E110,VIP!$A$2:$O12802,6,0)</f>
        <v>NO</v>
      </c>
      <c r="L110" s="113" t="s">
        <v>2428</v>
      </c>
      <c r="M110" s="111" t="s">
        <v>2465</v>
      </c>
      <c r="N110" s="111" t="s">
        <v>2472</v>
      </c>
      <c r="O110" s="152" t="s">
        <v>2473</v>
      </c>
      <c r="P110" s="110"/>
      <c r="Q110" s="114" t="s">
        <v>2428</v>
      </c>
    </row>
    <row r="111" spans="1:17" ht="18" x14ac:dyDescent="0.25">
      <c r="A111" s="112" t="str">
        <f>VLOOKUP(E111,'LISTADO ATM'!$A$2:$C$901,3,0)</f>
        <v>DISTRITO NACIONAL</v>
      </c>
      <c r="B111" s="124" t="s">
        <v>2553</v>
      </c>
      <c r="C111" s="118">
        <v>44290.620787037034</v>
      </c>
      <c r="D111" s="112" t="s">
        <v>2189</v>
      </c>
      <c r="E111" s="137">
        <v>696</v>
      </c>
      <c r="F111" s="126" t="str">
        <f>VLOOKUP(E111,VIP!$A$2:$O12393,2,0)</f>
        <v>DRBR696</v>
      </c>
      <c r="G111" s="126" t="str">
        <f>VLOOKUP(E111,'LISTADO ATM'!$A$2:$B$900,2,0)</f>
        <v>ATM Olé Jacobo Majluta</v>
      </c>
      <c r="H111" s="126" t="str">
        <f>VLOOKUP(E111,VIP!$A$2:$O17314,7,FALSE)</f>
        <v>Si</v>
      </c>
      <c r="I111" s="126" t="str">
        <f>VLOOKUP(E111,VIP!$A$2:$O9279,8,FALSE)</f>
        <v>Si</v>
      </c>
      <c r="J111" s="126" t="str">
        <f>VLOOKUP(E111,VIP!$A$2:$O9229,8,FALSE)</f>
        <v>Si</v>
      </c>
      <c r="K111" s="126" t="str">
        <f>VLOOKUP(E111,VIP!$A$2:$O12803,6,0)</f>
        <v>NO</v>
      </c>
      <c r="L111" s="113" t="s">
        <v>2488</v>
      </c>
      <c r="M111" s="111" t="s">
        <v>2465</v>
      </c>
      <c r="N111" s="111" t="s">
        <v>2472</v>
      </c>
      <c r="O111" s="152" t="s">
        <v>2474</v>
      </c>
      <c r="P111" s="110"/>
      <c r="Q111" s="114" t="s">
        <v>2488</v>
      </c>
    </row>
    <row r="112" spans="1:17" ht="18" x14ac:dyDescent="0.25">
      <c r="A112" s="112" t="str">
        <f>VLOOKUP(E112,'LISTADO ATM'!$A$2:$C$901,3,0)</f>
        <v>DISTRITO NACIONAL</v>
      </c>
      <c r="B112" s="124" t="s">
        <v>2554</v>
      </c>
      <c r="C112" s="118">
        <v>44290.622442129628</v>
      </c>
      <c r="D112" s="112" t="s">
        <v>2189</v>
      </c>
      <c r="E112" s="137">
        <v>930</v>
      </c>
      <c r="F112" s="126" t="str">
        <f>VLOOKUP(E112,VIP!$A$2:$O12394,2,0)</f>
        <v>DRBR930</v>
      </c>
      <c r="G112" s="126" t="str">
        <f>VLOOKUP(E112,'LISTADO ATM'!$A$2:$B$900,2,0)</f>
        <v>ATM Oficina Plaza Spring Center</v>
      </c>
      <c r="H112" s="126" t="str">
        <f>VLOOKUP(E112,VIP!$A$2:$O17315,7,FALSE)</f>
        <v>Si</v>
      </c>
      <c r="I112" s="126" t="str">
        <f>VLOOKUP(E112,VIP!$A$2:$O9280,8,FALSE)</f>
        <v>Si</v>
      </c>
      <c r="J112" s="126" t="str">
        <f>VLOOKUP(E112,VIP!$A$2:$O9230,8,FALSE)</f>
        <v>Si</v>
      </c>
      <c r="K112" s="126" t="str">
        <f>VLOOKUP(E112,VIP!$A$2:$O12804,6,0)</f>
        <v>NO</v>
      </c>
      <c r="L112" s="113" t="s">
        <v>2228</v>
      </c>
      <c r="M112" s="111" t="s">
        <v>2465</v>
      </c>
      <c r="N112" s="111" t="s">
        <v>2472</v>
      </c>
      <c r="O112" s="152" t="s">
        <v>2474</v>
      </c>
      <c r="P112" s="110"/>
      <c r="Q112" s="114" t="s">
        <v>2228</v>
      </c>
    </row>
    <row r="113" spans="1:17" ht="18" x14ac:dyDescent="0.25">
      <c r="A113" s="112" t="str">
        <f>VLOOKUP(E113,'LISTADO ATM'!$A$2:$C$901,3,0)</f>
        <v>SUR</v>
      </c>
      <c r="B113" s="124" t="s">
        <v>2555</v>
      </c>
      <c r="C113" s="118">
        <v>44290.632870370369</v>
      </c>
      <c r="D113" s="112" t="s">
        <v>2189</v>
      </c>
      <c r="E113" s="137">
        <v>135</v>
      </c>
      <c r="F113" s="126" t="str">
        <f>VLOOKUP(E113,VIP!$A$2:$O12395,2,0)</f>
        <v>DRBR135</v>
      </c>
      <c r="G113" s="126" t="str">
        <f>VLOOKUP(E113,'LISTADO ATM'!$A$2:$B$900,2,0)</f>
        <v xml:space="preserve">ATM Oficina Las Dunas Baní </v>
      </c>
      <c r="H113" s="126" t="str">
        <f>VLOOKUP(E113,VIP!$A$2:$O17316,7,FALSE)</f>
        <v>Si</v>
      </c>
      <c r="I113" s="126" t="str">
        <f>VLOOKUP(E113,VIP!$A$2:$O9281,8,FALSE)</f>
        <v>Si</v>
      </c>
      <c r="J113" s="126" t="str">
        <f>VLOOKUP(E113,VIP!$A$2:$O9231,8,FALSE)</f>
        <v>Si</v>
      </c>
      <c r="K113" s="126" t="str">
        <f>VLOOKUP(E113,VIP!$A$2:$O12805,6,0)</f>
        <v>SI</v>
      </c>
      <c r="L113" s="113" t="s">
        <v>2228</v>
      </c>
      <c r="M113" s="111" t="s">
        <v>2465</v>
      </c>
      <c r="N113" s="111" t="s">
        <v>2472</v>
      </c>
      <c r="O113" s="152" t="s">
        <v>2474</v>
      </c>
      <c r="P113" s="110"/>
      <c r="Q113" s="114" t="s">
        <v>2228</v>
      </c>
    </row>
    <row r="114" spans="1:17" ht="18" x14ac:dyDescent="0.25">
      <c r="A114" s="112" t="str">
        <f>VLOOKUP(E114,'LISTADO ATM'!$A$2:$C$901,3,0)</f>
        <v>DISTRITO NACIONAL</v>
      </c>
      <c r="B114" s="124" t="s">
        <v>2556</v>
      </c>
      <c r="C114" s="118">
        <v>44290.633391203701</v>
      </c>
      <c r="D114" s="112" t="s">
        <v>2189</v>
      </c>
      <c r="E114" s="137">
        <v>239</v>
      </c>
      <c r="F114" s="126" t="str">
        <f>VLOOKUP(E114,VIP!$A$2:$O12396,2,0)</f>
        <v>DRBR239</v>
      </c>
      <c r="G114" s="126" t="str">
        <f>VLOOKUP(E114,'LISTADO ATM'!$A$2:$B$900,2,0)</f>
        <v xml:space="preserve">ATM Autobanco Charles de Gaulle </v>
      </c>
      <c r="H114" s="126" t="str">
        <f>VLOOKUP(E114,VIP!$A$2:$O17317,7,FALSE)</f>
        <v>Si</v>
      </c>
      <c r="I114" s="126" t="str">
        <f>VLOOKUP(E114,VIP!$A$2:$O9282,8,FALSE)</f>
        <v>Si</v>
      </c>
      <c r="J114" s="126" t="str">
        <f>VLOOKUP(E114,VIP!$A$2:$O9232,8,FALSE)</f>
        <v>Si</v>
      </c>
      <c r="K114" s="126" t="str">
        <f>VLOOKUP(E114,VIP!$A$2:$O12806,6,0)</f>
        <v>SI</v>
      </c>
      <c r="L114" s="113" t="s">
        <v>2228</v>
      </c>
      <c r="M114" s="111" t="s">
        <v>2465</v>
      </c>
      <c r="N114" s="111" t="s">
        <v>2472</v>
      </c>
      <c r="O114" s="152" t="s">
        <v>2474</v>
      </c>
      <c r="P114" s="110"/>
      <c r="Q114" s="114" t="s">
        <v>2228</v>
      </c>
    </row>
    <row r="115" spans="1:17" ht="18" x14ac:dyDescent="0.25">
      <c r="A115" s="112" t="str">
        <f>VLOOKUP(E115,'LISTADO ATM'!$A$2:$C$901,3,0)</f>
        <v>NORTE</v>
      </c>
      <c r="B115" s="124" t="s">
        <v>2557</v>
      </c>
      <c r="C115" s="118">
        <v>44290.634467592594</v>
      </c>
      <c r="D115" s="112" t="s">
        <v>2190</v>
      </c>
      <c r="E115" s="137">
        <v>937</v>
      </c>
      <c r="F115" s="126" t="str">
        <f>VLOOKUP(E115,VIP!$A$2:$O12397,2,0)</f>
        <v>DRBR937</v>
      </c>
      <c r="G115" s="126" t="str">
        <f>VLOOKUP(E115,'LISTADO ATM'!$A$2:$B$900,2,0)</f>
        <v xml:space="preserve">ATM Autobanco Oficina La Vega II </v>
      </c>
      <c r="H115" s="126" t="str">
        <f>VLOOKUP(E115,VIP!$A$2:$O17318,7,FALSE)</f>
        <v>Si</v>
      </c>
      <c r="I115" s="126" t="str">
        <f>VLOOKUP(E115,VIP!$A$2:$O9283,8,FALSE)</f>
        <v>Si</v>
      </c>
      <c r="J115" s="126" t="str">
        <f>VLOOKUP(E115,VIP!$A$2:$O9233,8,FALSE)</f>
        <v>Si</v>
      </c>
      <c r="K115" s="126" t="str">
        <f>VLOOKUP(E115,VIP!$A$2:$O12807,6,0)</f>
        <v>NO</v>
      </c>
      <c r="L115" s="113" t="s">
        <v>2228</v>
      </c>
      <c r="M115" s="111" t="s">
        <v>2465</v>
      </c>
      <c r="N115" s="111" t="s">
        <v>2472</v>
      </c>
      <c r="O115" s="152" t="s">
        <v>2546</v>
      </c>
      <c r="P115" s="110"/>
      <c r="Q115" s="114" t="s">
        <v>2228</v>
      </c>
    </row>
  </sheetData>
  <autoFilter ref="A4:Q104">
    <sortState ref="A5:Q95">
      <sortCondition ref="C4:C4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4:E49">
    <cfRule type="duplicateValues" dxfId="195" priority="87"/>
  </conditionalFormatting>
  <conditionalFormatting sqref="E50:E91">
    <cfRule type="duplicateValues" dxfId="194" priority="86"/>
  </conditionalFormatting>
  <conditionalFormatting sqref="E60:E64">
    <cfRule type="duplicateValues" dxfId="193" priority="85"/>
  </conditionalFormatting>
  <conditionalFormatting sqref="E65:E70">
    <cfRule type="duplicateValues" dxfId="192" priority="83"/>
  </conditionalFormatting>
  <conditionalFormatting sqref="E65:E70">
    <cfRule type="duplicateValues" dxfId="191" priority="82"/>
  </conditionalFormatting>
  <conditionalFormatting sqref="B71">
    <cfRule type="duplicateValues" dxfId="190" priority="77"/>
  </conditionalFormatting>
  <conditionalFormatting sqref="B71">
    <cfRule type="duplicateValues" dxfId="189" priority="76"/>
  </conditionalFormatting>
  <conditionalFormatting sqref="B71">
    <cfRule type="duplicateValues" dxfId="188" priority="78"/>
  </conditionalFormatting>
  <conditionalFormatting sqref="B72">
    <cfRule type="duplicateValues" dxfId="187" priority="75"/>
  </conditionalFormatting>
  <conditionalFormatting sqref="E72">
    <cfRule type="duplicateValues" dxfId="186" priority="74"/>
  </conditionalFormatting>
  <conditionalFormatting sqref="E72">
    <cfRule type="duplicateValues" dxfId="185" priority="73"/>
  </conditionalFormatting>
  <conditionalFormatting sqref="E72">
    <cfRule type="duplicateValues" dxfId="184" priority="72"/>
  </conditionalFormatting>
  <conditionalFormatting sqref="B73:B79">
    <cfRule type="duplicateValues" dxfId="183" priority="71"/>
  </conditionalFormatting>
  <conditionalFormatting sqref="E6:E43">
    <cfRule type="duplicateValues" dxfId="182" priority="119352"/>
  </conditionalFormatting>
  <conditionalFormatting sqref="B80:B81">
    <cfRule type="duplicateValues" dxfId="181" priority="69"/>
  </conditionalFormatting>
  <conditionalFormatting sqref="B80:B81">
    <cfRule type="duplicateValues" dxfId="180" priority="68"/>
  </conditionalFormatting>
  <conditionalFormatting sqref="B82 B84 B86 B88 B90">
    <cfRule type="duplicateValues" dxfId="179" priority="66"/>
  </conditionalFormatting>
  <conditionalFormatting sqref="B82">
    <cfRule type="duplicateValues" dxfId="178" priority="65"/>
  </conditionalFormatting>
  <conditionalFormatting sqref="B83 B85 B87 B89 B91">
    <cfRule type="duplicateValues" dxfId="177" priority="64"/>
  </conditionalFormatting>
  <conditionalFormatting sqref="B83">
    <cfRule type="duplicateValues" dxfId="176" priority="63"/>
  </conditionalFormatting>
  <conditionalFormatting sqref="B92">
    <cfRule type="duplicateValues" dxfId="175" priority="62"/>
  </conditionalFormatting>
  <conditionalFormatting sqref="B92">
    <cfRule type="duplicateValues" dxfId="174" priority="61"/>
  </conditionalFormatting>
  <conditionalFormatting sqref="E92">
    <cfRule type="duplicateValues" dxfId="173" priority="60"/>
  </conditionalFormatting>
  <conditionalFormatting sqref="E93:E95">
    <cfRule type="duplicateValues" dxfId="172" priority="119357"/>
    <cfRule type="duplicateValues" dxfId="171" priority="119358"/>
  </conditionalFormatting>
  <conditionalFormatting sqref="B93:B95">
    <cfRule type="duplicateValues" dxfId="170" priority="119359"/>
  </conditionalFormatting>
  <conditionalFormatting sqref="E93:E95">
    <cfRule type="duplicateValues" dxfId="169" priority="119361"/>
  </conditionalFormatting>
  <conditionalFormatting sqref="E96:E100">
    <cfRule type="duplicateValues" dxfId="168" priority="53"/>
    <cfRule type="duplicateValues" dxfId="167" priority="54"/>
  </conditionalFormatting>
  <conditionalFormatting sqref="B96:B100">
    <cfRule type="duplicateValues" dxfId="166" priority="52"/>
  </conditionalFormatting>
  <conditionalFormatting sqref="E96:E100">
    <cfRule type="duplicateValues" dxfId="165" priority="51"/>
  </conditionalFormatting>
  <conditionalFormatting sqref="E101:E104">
    <cfRule type="duplicateValues" dxfId="164" priority="28"/>
    <cfRule type="duplicateValues" dxfId="163" priority="29"/>
  </conditionalFormatting>
  <conditionalFormatting sqref="B101:B104">
    <cfRule type="duplicateValues" dxfId="162" priority="27"/>
  </conditionalFormatting>
  <conditionalFormatting sqref="E101:E104">
    <cfRule type="duplicateValues" dxfId="161" priority="26"/>
  </conditionalFormatting>
  <conditionalFormatting sqref="E1:E92 E116:E1048576">
    <cfRule type="duplicateValues" dxfId="7" priority="119371"/>
    <cfRule type="duplicateValues" dxfId="6" priority="119372"/>
  </conditionalFormatting>
  <conditionalFormatting sqref="B1:B70 B116:B1048576">
    <cfRule type="duplicateValues" dxfId="5" priority="119379"/>
  </conditionalFormatting>
  <conditionalFormatting sqref="B1:B79 B116:B1048576">
    <cfRule type="duplicateValues" dxfId="4" priority="119383"/>
  </conditionalFormatting>
  <conditionalFormatting sqref="E105:E115">
    <cfRule type="duplicateValues" dxfId="3" priority="3"/>
    <cfRule type="duplicateValues" dxfId="2" priority="4"/>
  </conditionalFormatting>
  <conditionalFormatting sqref="B105:B115">
    <cfRule type="duplicateValues" dxfId="1" priority="2"/>
  </conditionalFormatting>
  <conditionalFormatting sqref="E105:E115">
    <cfRule type="duplicateValues" dxfId="0" priority="1"/>
  </conditionalFormatting>
  <hyperlinks>
    <hyperlink ref="B100" r:id="rId7" display="http://s460-helpdesk/CAisd/pdmweb.exe?OP=SEARCH+FACTORY=in+SKIPLIST=1+QBE.EQ.id=3548948"/>
    <hyperlink ref="B99" r:id="rId8" display="http://s460-helpdesk/CAisd/pdmweb.exe?OP=SEARCH+FACTORY=in+SKIPLIST=1+QBE.EQ.id=3548947"/>
    <hyperlink ref="B98" r:id="rId9" display="http://s460-helpdesk/CAisd/pdmweb.exe?OP=SEARCH+FACTORY=in+SKIPLIST=1+QBE.EQ.id=3548946"/>
    <hyperlink ref="B97" r:id="rId10" display="http://s460-helpdesk/CAisd/pdmweb.exe?OP=SEARCH+FACTORY=in+SKIPLIST=1+QBE.EQ.id=3548945"/>
    <hyperlink ref="B96" r:id="rId11" display="http://s460-helpdesk/CAisd/pdmweb.exe?OP=SEARCH+FACTORY=in+SKIPLIST=1+QBE.EQ.id=3548944"/>
    <hyperlink ref="B104" r:id="rId12" display="http://s460-helpdesk/CAisd/pdmweb.exe?OP=SEARCH+FACTORY=in+SKIPLIST=1+QBE.EQ.id=3548959"/>
    <hyperlink ref="B103" r:id="rId13" display="http://s460-helpdesk/CAisd/pdmweb.exe?OP=SEARCH+FACTORY=in+SKIPLIST=1+QBE.EQ.id=3548958"/>
    <hyperlink ref="B102" r:id="rId14" display="http://s460-helpdesk/CAisd/pdmweb.exe?OP=SEARCH+FACTORY=in+SKIPLIST=1+QBE.EQ.id=3548953"/>
    <hyperlink ref="B101" r:id="rId15" display="http://s460-helpdesk/CAisd/pdmweb.exe?OP=SEARCH+FACTORY=in+SKIPLIST=1+QBE.EQ.id=3548949"/>
    <hyperlink ref="B115" r:id="rId16" display="http://s460-helpdesk/CAisd/pdmweb.exe?OP=SEARCH+FACTORY=in+SKIPLIST=1+QBE.EQ.id=3548984"/>
    <hyperlink ref="B114" r:id="rId17" display="http://s460-helpdesk/CAisd/pdmweb.exe?OP=SEARCH+FACTORY=in+SKIPLIST=1+QBE.EQ.id=3548983"/>
    <hyperlink ref="B113" r:id="rId18" display="http://s460-helpdesk/CAisd/pdmweb.exe?OP=SEARCH+FACTORY=in+SKIPLIST=1+QBE.EQ.id=3548982"/>
    <hyperlink ref="B112" r:id="rId19" display="http://s460-helpdesk/CAisd/pdmweb.exe?OP=SEARCH+FACTORY=in+SKIPLIST=1+QBE.EQ.id=3548972"/>
    <hyperlink ref="B111" r:id="rId20" display="http://s460-helpdesk/CAisd/pdmweb.exe?OP=SEARCH+FACTORY=in+SKIPLIST=1+QBE.EQ.id=3548969"/>
    <hyperlink ref="B110" r:id="rId21" display="http://s460-helpdesk/CAisd/pdmweb.exe?OP=SEARCH+FACTORY=in+SKIPLIST=1+QBE.EQ.id=3548967"/>
    <hyperlink ref="B109" r:id="rId22" display="http://s460-helpdesk/CAisd/pdmweb.exe?OP=SEARCH+FACTORY=in+SKIPLIST=1+QBE.EQ.id=3548966"/>
    <hyperlink ref="B108" r:id="rId23" display="http://s460-helpdesk/CAisd/pdmweb.exe?OP=SEARCH+FACTORY=in+SKIPLIST=1+QBE.EQ.id=3548965"/>
    <hyperlink ref="B107" r:id="rId24" display="http://s460-helpdesk/CAisd/pdmweb.exe?OP=SEARCH+FACTORY=in+SKIPLIST=1+QBE.EQ.id=3548964"/>
    <hyperlink ref="B106" r:id="rId25" display="http://s460-helpdesk/CAisd/pdmweb.exe?OP=SEARCH+FACTORY=in+SKIPLIST=1+QBE.EQ.id=3548963"/>
    <hyperlink ref="B105" r:id="rId26" display="http://s460-helpdesk/CAisd/pdmweb.exe?OP=SEARCH+FACTORY=in+SKIPLIST=1+QBE.EQ.id=3548961"/>
  </hyperlinks>
  <pageMargins left="0.7" right="0.7" top="0.75" bottom="0.75" header="0.3" footer="0.3"/>
  <pageSetup scale="60" orientation="landscape" r:id="rId27"/>
  <legacyDrawing r:id="rId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21" zoomScaleNormal="100" workbookViewId="0">
      <selection activeCell="G28" sqref="G28"/>
    </sheetView>
  </sheetViews>
  <sheetFormatPr baseColWidth="10" defaultColWidth="23.42578125" defaultRowHeight="15" x14ac:dyDescent="0.25"/>
  <cols>
    <col min="1" max="2" width="23.42578125" style="136"/>
    <col min="3" max="3" width="52.5703125" style="136" customWidth="1"/>
    <col min="4" max="4" width="35.28515625" style="136" customWidth="1"/>
    <col min="5" max="5" width="37" style="136" customWidth="1"/>
    <col min="6" max="16384" width="23.42578125" style="136"/>
  </cols>
  <sheetData>
    <row r="1" spans="1:5" ht="22.5" x14ac:dyDescent="0.25">
      <c r="A1" s="164" t="s">
        <v>2158</v>
      </c>
      <c r="B1" s="165"/>
      <c r="C1" s="165"/>
      <c r="D1" s="165"/>
      <c r="E1" s="166"/>
    </row>
    <row r="2" spans="1:5" ht="25.5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27">
        <v>44289.708333333336</v>
      </c>
      <c r="C4" s="94"/>
      <c r="D4" s="94"/>
      <c r="E4" s="104"/>
    </row>
    <row r="5" spans="1:5" ht="18.75" thickBot="1" x14ac:dyDescent="0.3">
      <c r="A5" s="102" t="s">
        <v>2424</v>
      </c>
      <c r="B5" s="127">
        <v>44290.25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105" t="s">
        <v>2427</v>
      </c>
    </row>
    <row r="9" spans="1:5" ht="18" x14ac:dyDescent="0.25">
      <c r="A9" s="141" t="e">
        <f>VLOOKUP(B9,'[1]LISTADO ATM'!$A$2:$C$823,3,0)</f>
        <v>#N/A</v>
      </c>
      <c r="B9" s="137"/>
      <c r="C9" s="147" t="e">
        <f>VLOOKUP(B9,'[1]LISTADO ATM'!$A$2:$B$823,2,0)</f>
        <v>#N/A</v>
      </c>
      <c r="D9" s="132" t="s">
        <v>2520</v>
      </c>
      <c r="E9" s="142"/>
    </row>
    <row r="10" spans="1:5" ht="18.75" thickBot="1" x14ac:dyDescent="0.3">
      <c r="A10" s="117" t="s">
        <v>2497</v>
      </c>
      <c r="B10" s="100">
        <f>COUNT(B9:B9)</f>
        <v>0</v>
      </c>
      <c r="C10" s="158"/>
      <c r="D10" s="159"/>
      <c r="E10" s="160"/>
    </row>
    <row r="11" spans="1:5" x14ac:dyDescent="0.25">
      <c r="B11" s="98"/>
      <c r="E11" s="98"/>
    </row>
    <row r="12" spans="1:5" ht="18" x14ac:dyDescent="0.25">
      <c r="A12" s="170" t="s">
        <v>2498</v>
      </c>
      <c r="B12" s="171"/>
      <c r="C12" s="171"/>
      <c r="D12" s="171"/>
      <c r="E12" s="172"/>
    </row>
    <row r="13" spans="1:5" ht="18" x14ac:dyDescent="0.25">
      <c r="A13" s="95" t="s">
        <v>15</v>
      </c>
      <c r="B13" s="95" t="s">
        <v>2426</v>
      </c>
      <c r="C13" s="95" t="s">
        <v>46</v>
      </c>
      <c r="D13" s="105" t="s">
        <v>2429</v>
      </c>
      <c r="E13" s="105" t="s">
        <v>2427</v>
      </c>
    </row>
    <row r="14" spans="1:5" ht="18" x14ac:dyDescent="0.25">
      <c r="A14" s="137" t="e">
        <f>VLOOKUP(B14,'[1]LISTADO ATM'!$A$2:$C$823,3,0)</f>
        <v>#N/A</v>
      </c>
      <c r="B14" s="137"/>
      <c r="C14" s="147" t="e">
        <f>VLOOKUP(B14,'[1]LISTADO ATM'!$A$2:$B$823,2,0)</f>
        <v>#N/A</v>
      </c>
      <c r="D14" s="132" t="s">
        <v>2521</v>
      </c>
      <c r="E14" s="139"/>
    </row>
    <row r="15" spans="1:5" ht="18.75" thickBot="1" x14ac:dyDescent="0.3">
      <c r="A15" s="117" t="s">
        <v>2497</v>
      </c>
      <c r="B15" s="100">
        <f>COUNT(B14:B14)</f>
        <v>0</v>
      </c>
      <c r="C15" s="158"/>
      <c r="D15" s="159"/>
      <c r="E15" s="160"/>
    </row>
    <row r="16" spans="1:5" ht="15.75" thickBot="1" x14ac:dyDescent="0.3">
      <c r="B16" s="98"/>
      <c r="E16" s="98"/>
    </row>
    <row r="17" spans="1:5" ht="18.75" thickBot="1" x14ac:dyDescent="0.3">
      <c r="A17" s="161" t="s">
        <v>2499</v>
      </c>
      <c r="B17" s="162"/>
      <c r="C17" s="162"/>
      <c r="D17" s="162"/>
      <c r="E17" s="163"/>
    </row>
    <row r="18" spans="1:5" ht="18" x14ac:dyDescent="0.25">
      <c r="A18" s="95" t="s">
        <v>15</v>
      </c>
      <c r="B18" s="96" t="s">
        <v>2426</v>
      </c>
      <c r="C18" s="96" t="s">
        <v>46</v>
      </c>
      <c r="D18" s="96" t="s">
        <v>2429</v>
      </c>
      <c r="E18" s="96" t="s">
        <v>2427</v>
      </c>
    </row>
    <row r="19" spans="1:5" ht="18" x14ac:dyDescent="0.25">
      <c r="A19" s="141" t="str">
        <f>VLOOKUP(B19,'[1]LISTADO ATM'!$A$2:$C$823,3,0)</f>
        <v>SUR</v>
      </c>
      <c r="B19" s="137">
        <v>984</v>
      </c>
      <c r="C19" s="137" t="str">
        <f>VLOOKUP(B19,'[1]LISTADO ATM'!$A$2:$B$823,2,0)</f>
        <v xml:space="preserve">ATM Oficina Neiba II </v>
      </c>
      <c r="D19" s="138" t="s">
        <v>2451</v>
      </c>
      <c r="E19" s="140">
        <v>335839831</v>
      </c>
    </row>
    <row r="20" spans="1:5" ht="36" x14ac:dyDescent="0.25">
      <c r="A20" s="141" t="str">
        <f>VLOOKUP(B20,'[1]LISTADO ATM'!$A$2:$C$823,3,0)</f>
        <v>DISTRITO NACIONAL</v>
      </c>
      <c r="B20" s="137">
        <v>743</v>
      </c>
      <c r="C20" s="137" t="str">
        <f>VLOOKUP(B20,'[1]LISTADO ATM'!$A$2:$B$823,2,0)</f>
        <v xml:space="preserve">ATM Oficina Los Frailes </v>
      </c>
      <c r="D20" s="138" t="s">
        <v>2451</v>
      </c>
      <c r="E20" s="140">
        <v>335840509</v>
      </c>
    </row>
    <row r="21" spans="1:5" ht="18" x14ac:dyDescent="0.25">
      <c r="A21" s="141" t="str">
        <f>VLOOKUP(B21,'[1]LISTADO ATM'!$A$2:$C$823,3,0)</f>
        <v>ESTE</v>
      </c>
      <c r="B21" s="137">
        <v>822</v>
      </c>
      <c r="C21" s="137" t="str">
        <f>VLOOKUP(B21,'[1]LISTADO ATM'!$A$2:$B$823,2,0)</f>
        <v xml:space="preserve">ATM INDUSPALMA </v>
      </c>
      <c r="D21" s="138" t="s">
        <v>2451</v>
      </c>
      <c r="E21" s="140">
        <v>335840637</v>
      </c>
    </row>
    <row r="22" spans="1:5" ht="36" x14ac:dyDescent="0.25">
      <c r="A22" s="141" t="str">
        <f>VLOOKUP(B22,'[1]LISTADO ATM'!$A$2:$C$823,3,0)</f>
        <v>DISTRITO NACIONAL</v>
      </c>
      <c r="B22" s="137">
        <v>671</v>
      </c>
      <c r="C22" s="137" t="str">
        <f>VLOOKUP(B22,'[1]LISTADO ATM'!$A$2:$B$823,2,0)</f>
        <v>ATM Ayuntamiento Sto. Dgo. Norte</v>
      </c>
      <c r="D22" s="138" t="s">
        <v>2451</v>
      </c>
      <c r="E22" s="140">
        <v>335840639</v>
      </c>
    </row>
    <row r="23" spans="1:5" ht="18" x14ac:dyDescent="0.25">
      <c r="A23" s="141" t="str">
        <f>VLOOKUP(B23,'[1]LISTADO ATM'!$A$2:$C$823,3,0)</f>
        <v>NORTE</v>
      </c>
      <c r="B23" s="137">
        <v>605</v>
      </c>
      <c r="C23" s="137" t="str">
        <f>VLOOKUP(B23,'[1]LISTADO ATM'!$A$2:$B$823,2,0)</f>
        <v xml:space="preserve">ATM Oficina Bonao I </v>
      </c>
      <c r="D23" s="138" t="s">
        <v>2451</v>
      </c>
      <c r="E23" s="140">
        <v>335840672</v>
      </c>
    </row>
    <row r="24" spans="1:5" ht="36" x14ac:dyDescent="0.25">
      <c r="A24" s="141" t="str">
        <f>VLOOKUP(B24,'[1]LISTADO ATM'!$A$2:$C$823,3,0)</f>
        <v>DISTRITO NACIONAL</v>
      </c>
      <c r="B24" s="137">
        <v>377</v>
      </c>
      <c r="C24" s="137" t="str">
        <f>VLOOKUP(B24,'[1]LISTADO ATM'!$A$2:$B$823,2,0)</f>
        <v>ATM Estación del Metro Eduardo Brito</v>
      </c>
      <c r="D24" s="138" t="s">
        <v>2451</v>
      </c>
      <c r="E24" s="140">
        <v>335840700</v>
      </c>
    </row>
    <row r="25" spans="1:5" ht="36" x14ac:dyDescent="0.25">
      <c r="A25" s="141" t="str">
        <f>VLOOKUP(B25,'[1]LISTADO ATM'!$A$2:$C$823,3,0)</f>
        <v>DISTRITO NACIONAL</v>
      </c>
      <c r="B25" s="137">
        <v>722</v>
      </c>
      <c r="C25" s="137" t="str">
        <f>VLOOKUP(B25,'[1]LISTADO ATM'!$A$2:$B$823,2,0)</f>
        <v xml:space="preserve">ATM Oficina Charles de Gaulle III </v>
      </c>
      <c r="D25" s="138" t="s">
        <v>2451</v>
      </c>
      <c r="E25" s="140">
        <v>335840719</v>
      </c>
    </row>
    <row r="26" spans="1:5" ht="18" x14ac:dyDescent="0.25">
      <c r="A26" s="141" t="str">
        <f>VLOOKUP(B26,'[1]LISTADO ATM'!$A$2:$C$823,3,0)</f>
        <v>NORTE</v>
      </c>
      <c r="B26" s="137">
        <v>956</v>
      </c>
      <c r="C26" s="137" t="str">
        <f>VLOOKUP(B26,'[1]LISTADO ATM'!$A$2:$B$823,2,0)</f>
        <v xml:space="preserve">ATM Autoservicio El Jaya (SFM) </v>
      </c>
      <c r="D26" s="138" t="s">
        <v>2451</v>
      </c>
      <c r="E26" s="140">
        <v>335840720</v>
      </c>
    </row>
    <row r="27" spans="1:5" ht="18" x14ac:dyDescent="0.25">
      <c r="A27" s="141" t="str">
        <f>VLOOKUP(B27,'[1]LISTADO ATM'!$A$2:$C$823,3,0)</f>
        <v>SUR</v>
      </c>
      <c r="B27" s="137">
        <v>249</v>
      </c>
      <c r="C27" s="137" t="str">
        <f>VLOOKUP(B27,'[1]LISTADO ATM'!$A$2:$B$823,2,0)</f>
        <v xml:space="preserve">ATM Banco Agrícola Neiba </v>
      </c>
      <c r="D27" s="138" t="s">
        <v>2451</v>
      </c>
      <c r="E27" s="140">
        <v>335840728</v>
      </c>
    </row>
    <row r="28" spans="1:5" ht="36" x14ac:dyDescent="0.25">
      <c r="A28" s="141" t="str">
        <f>VLOOKUP(B28,'[1]LISTADO ATM'!$A$2:$C$823,3,0)</f>
        <v>DISTRITO NACIONAL</v>
      </c>
      <c r="B28" s="137">
        <v>734</v>
      </c>
      <c r="C28" s="137" t="str">
        <f>VLOOKUP(B28,'[1]LISTADO ATM'!$A$2:$B$823,2,0)</f>
        <v xml:space="preserve">ATM Oficina Independencia I </v>
      </c>
      <c r="D28" s="138" t="s">
        <v>2451</v>
      </c>
      <c r="E28" s="140">
        <v>335840734</v>
      </c>
    </row>
    <row r="29" spans="1:5" ht="18" x14ac:dyDescent="0.25">
      <c r="A29" s="141" t="str">
        <f>VLOOKUP(B29,'[1]LISTADO ATM'!$A$2:$C$823,3,0)</f>
        <v>SUR</v>
      </c>
      <c r="B29" s="137">
        <v>252</v>
      </c>
      <c r="C29" s="137" t="str">
        <f>VLOOKUP(B29,'[1]LISTADO ATM'!$A$2:$B$823,2,0)</f>
        <v xml:space="preserve">ATM Banco Agrícola (Barahona) </v>
      </c>
      <c r="D29" s="138" t="s">
        <v>2451</v>
      </c>
      <c r="E29" s="140">
        <v>335840771</v>
      </c>
    </row>
    <row r="30" spans="1:5" ht="36" x14ac:dyDescent="0.25">
      <c r="A30" s="141" t="str">
        <f>VLOOKUP(B30,'[1]LISTADO ATM'!$A$2:$C$823,3,0)</f>
        <v>DISTRITO NACIONAL</v>
      </c>
      <c r="B30" s="137">
        <v>980</v>
      </c>
      <c r="C30" s="137" t="str">
        <f>VLOOKUP(B30,'[1]LISTADO ATM'!$A$2:$B$823,2,0)</f>
        <v xml:space="preserve">ATM Oficina Bella Vista Mall II </v>
      </c>
      <c r="D30" s="138" t="s">
        <v>2451</v>
      </c>
      <c r="E30" s="140">
        <v>335840792</v>
      </c>
    </row>
    <row r="31" spans="1:5" ht="18" x14ac:dyDescent="0.25">
      <c r="A31" s="141" t="str">
        <f>VLOOKUP(B31,'[1]LISTADO ATM'!$A$2:$C$823,3,0)</f>
        <v>SUR</v>
      </c>
      <c r="B31" s="137">
        <v>677</v>
      </c>
      <c r="C31" s="137" t="str">
        <f>VLOOKUP(B31,'[1]LISTADO ATM'!$A$2:$B$823,2,0)</f>
        <v>ATM PBG Villa Jaragua</v>
      </c>
      <c r="D31" s="138" t="s">
        <v>2451</v>
      </c>
      <c r="E31" s="140">
        <v>335840799</v>
      </c>
    </row>
    <row r="32" spans="1:5" ht="18" x14ac:dyDescent="0.25">
      <c r="A32" s="141" t="str">
        <f>VLOOKUP(B32,'[1]LISTADO ATM'!$A$2:$C$823,3,0)</f>
        <v>SUR</v>
      </c>
      <c r="B32" s="137">
        <v>89</v>
      </c>
      <c r="C32" s="137" t="str">
        <f>VLOOKUP(B32,'[1]LISTADO ATM'!$A$2:$B$823,2,0)</f>
        <v xml:space="preserve">ATM UNP El Cercado (San Juan) </v>
      </c>
      <c r="D32" s="138" t="s">
        <v>2451</v>
      </c>
      <c r="E32" s="140">
        <v>335840813</v>
      </c>
    </row>
    <row r="33" spans="1:5" ht="18" x14ac:dyDescent="0.25">
      <c r="A33" s="141" t="str">
        <f>VLOOKUP(B33,'[1]LISTADO ATM'!$A$2:$C$823,3,0)</f>
        <v>NORTE</v>
      </c>
      <c r="B33" s="137">
        <v>40</v>
      </c>
      <c r="C33" s="137" t="str">
        <f>VLOOKUP(B33,'[1]LISTADO ATM'!$A$2:$B$823,2,0)</f>
        <v xml:space="preserve">ATM Oficina El Puñal </v>
      </c>
      <c r="D33" s="138" t="s">
        <v>2451</v>
      </c>
      <c r="E33" s="140">
        <v>335840814</v>
      </c>
    </row>
    <row r="34" spans="1:5" ht="36" x14ac:dyDescent="0.25">
      <c r="A34" s="141" t="str">
        <f>VLOOKUP(B34,'[1]LISTADO ATM'!$A$2:$C$823,3,0)</f>
        <v>DISTRITO NACIONAL</v>
      </c>
      <c r="B34" s="137">
        <v>717</v>
      </c>
      <c r="C34" s="137" t="str">
        <f>VLOOKUP(B34,'[1]LISTADO ATM'!$A$2:$B$823,2,0)</f>
        <v xml:space="preserve">ATM Oficina Los Alcarrizos </v>
      </c>
      <c r="D34" s="138" t="s">
        <v>2451</v>
      </c>
      <c r="E34" s="140">
        <v>335840828</v>
      </c>
    </row>
    <row r="35" spans="1:5" ht="18.75" thickBot="1" x14ac:dyDescent="0.3">
      <c r="A35" s="128" t="s">
        <v>2497</v>
      </c>
      <c r="B35" s="100">
        <f>COUNT(B19:B34)</f>
        <v>16</v>
      </c>
      <c r="C35" s="106"/>
      <c r="D35" s="106"/>
      <c r="E35" s="106"/>
    </row>
    <row r="36" spans="1:5" ht="15.75" thickBot="1" x14ac:dyDescent="0.3">
      <c r="B36" s="98"/>
      <c r="E36" s="98"/>
    </row>
    <row r="37" spans="1:5" ht="18.75" thickBot="1" x14ac:dyDescent="0.3">
      <c r="A37" s="161" t="s">
        <v>2500</v>
      </c>
      <c r="B37" s="162"/>
      <c r="C37" s="162"/>
      <c r="D37" s="162"/>
      <c r="E37" s="163"/>
    </row>
    <row r="38" spans="1:5" ht="18" x14ac:dyDescent="0.25">
      <c r="A38" s="95" t="s">
        <v>15</v>
      </c>
      <c r="B38" s="96" t="s">
        <v>2426</v>
      </c>
      <c r="C38" s="96" t="s">
        <v>46</v>
      </c>
      <c r="D38" s="96" t="s">
        <v>2429</v>
      </c>
      <c r="E38" s="96" t="s">
        <v>2427</v>
      </c>
    </row>
    <row r="39" spans="1:5" ht="18" x14ac:dyDescent="0.25">
      <c r="A39" s="141" t="str">
        <f>VLOOKUP(B39,'[1]LISTADO ATM'!$A$2:$C$823,3,0)</f>
        <v>ESTE</v>
      </c>
      <c r="B39" s="137">
        <v>495</v>
      </c>
      <c r="C39" s="137" t="str">
        <f>VLOOKUP(B39,'[1]LISTADO ATM'!$A$2:$B$823,2,0)</f>
        <v>ATM Cemento PANAM</v>
      </c>
      <c r="D39" s="137" t="s">
        <v>2489</v>
      </c>
      <c r="E39" s="142">
        <v>335840634</v>
      </c>
    </row>
    <row r="40" spans="1:5" ht="36" x14ac:dyDescent="0.25">
      <c r="A40" s="141" t="str">
        <f>VLOOKUP(B40,'[1]LISTADO ATM'!$A$2:$C$823,3,0)</f>
        <v>DISTRITO NACIONAL</v>
      </c>
      <c r="B40" s="137">
        <v>539</v>
      </c>
      <c r="C40" s="137" t="str">
        <f>VLOOKUP(B40,'[1]LISTADO ATM'!$A$2:$B$823,2,0)</f>
        <v>ATM S/M La Cadena Los Proceres</v>
      </c>
      <c r="D40" s="137" t="s">
        <v>2489</v>
      </c>
      <c r="E40" s="142">
        <v>335840348</v>
      </c>
    </row>
    <row r="41" spans="1:5" ht="36" x14ac:dyDescent="0.25">
      <c r="A41" s="141" t="str">
        <f>VLOOKUP(B41,'[1]LISTADO ATM'!$A$2:$C$823,3,0)</f>
        <v>DISTRITO NACIONAL</v>
      </c>
      <c r="B41" s="137">
        <v>786</v>
      </c>
      <c r="C41" s="137" t="str">
        <f>VLOOKUP(B41,'[1]LISTADO ATM'!$A$2:$B$823,2,0)</f>
        <v xml:space="preserve">ATM Oficina Agora Mall II </v>
      </c>
      <c r="D41" s="137" t="s">
        <v>2489</v>
      </c>
      <c r="E41" s="142">
        <v>335840556</v>
      </c>
    </row>
    <row r="42" spans="1:5" ht="36" x14ac:dyDescent="0.25">
      <c r="A42" s="141" t="str">
        <f>VLOOKUP(B42,'[1]LISTADO ATM'!$A$2:$C$823,3,0)</f>
        <v>DISTRITO NACIONAL</v>
      </c>
      <c r="B42" s="137">
        <v>578</v>
      </c>
      <c r="C42" s="137" t="str">
        <f>VLOOKUP(B42,'[1]LISTADO ATM'!$A$2:$B$823,2,0)</f>
        <v xml:space="preserve">ATM Procuraduría General de la República </v>
      </c>
      <c r="D42" s="137" t="s">
        <v>2489</v>
      </c>
      <c r="E42" s="142">
        <v>335840636</v>
      </c>
    </row>
    <row r="43" spans="1:5" ht="36" x14ac:dyDescent="0.25">
      <c r="A43" s="141" t="str">
        <f>VLOOKUP(B43,'[1]LISTADO ATM'!$A$2:$C$823,3,0)</f>
        <v>DISTRITO NACIONAL</v>
      </c>
      <c r="B43" s="137">
        <v>600</v>
      </c>
      <c r="C43" s="137" t="str">
        <f>VLOOKUP(B43,'[1]LISTADO ATM'!$A$2:$B$823,2,0)</f>
        <v>ATM S/M Bravo Hipica</v>
      </c>
      <c r="D43" s="137" t="s">
        <v>2489</v>
      </c>
      <c r="E43" s="142">
        <v>335840651</v>
      </c>
    </row>
    <row r="44" spans="1:5" ht="36" x14ac:dyDescent="0.25">
      <c r="A44" s="141" t="str">
        <f>VLOOKUP(B44,'[1]LISTADO ATM'!$A$2:$C$823,3,0)</f>
        <v>DISTRITO NACIONAL</v>
      </c>
      <c r="B44" s="137">
        <v>735</v>
      </c>
      <c r="C44" s="137" t="str">
        <f>VLOOKUP(B44,'[1]LISTADO ATM'!$A$2:$B$823,2,0)</f>
        <v xml:space="preserve">ATM Oficina Independencia II  </v>
      </c>
      <c r="D44" s="137" t="s">
        <v>2489</v>
      </c>
      <c r="E44" s="142">
        <v>335840722</v>
      </c>
    </row>
    <row r="45" spans="1:5" ht="36" x14ac:dyDescent="0.25">
      <c r="A45" s="141" t="str">
        <f>VLOOKUP(B45,'[1]LISTADO ATM'!$A$2:$C$823,3,0)</f>
        <v>DISTRITO NACIONAL</v>
      </c>
      <c r="B45" s="137">
        <v>938</v>
      </c>
      <c r="C45" s="137" t="str">
        <f>VLOOKUP(B45,'[1]LISTADO ATM'!$A$2:$B$823,2,0)</f>
        <v xml:space="preserve">ATM Autobanco Oficina Filadelfia Plaza </v>
      </c>
      <c r="D45" s="137" t="s">
        <v>2489</v>
      </c>
      <c r="E45" s="142">
        <v>335840609</v>
      </c>
    </row>
    <row r="46" spans="1:5" ht="36" x14ac:dyDescent="0.25">
      <c r="A46" s="141" t="str">
        <f>VLOOKUP(B46,'[1]LISTADO ATM'!$A$2:$C$823,3,0)</f>
        <v>DISTRITO NACIONAL</v>
      </c>
      <c r="B46" s="137">
        <v>911</v>
      </c>
      <c r="C46" s="137" t="str">
        <f>VLOOKUP(B46,'[1]LISTADO ATM'!$A$2:$B$823,2,0)</f>
        <v xml:space="preserve">ATM Oficina Venezuela II </v>
      </c>
      <c r="D46" s="137" t="s">
        <v>2489</v>
      </c>
      <c r="E46" s="139">
        <v>335840787</v>
      </c>
    </row>
    <row r="47" spans="1:5" ht="36" x14ac:dyDescent="0.25">
      <c r="A47" s="141" t="str">
        <f>VLOOKUP(B47,'[1]LISTADO ATM'!$A$2:$C$823,3,0)</f>
        <v>DISTRITO NACIONAL</v>
      </c>
      <c r="B47" s="137">
        <v>812</v>
      </c>
      <c r="C47" s="137" t="str">
        <f>VLOOKUP(B47,'[1]LISTADO ATM'!$A$2:$B$823,2,0)</f>
        <v xml:space="preserve">ATM Canasta del Pueblo </v>
      </c>
      <c r="D47" s="137" t="s">
        <v>2489</v>
      </c>
      <c r="E47" s="142">
        <v>335840786</v>
      </c>
    </row>
    <row r="48" spans="1:5" ht="18" x14ac:dyDescent="0.25">
      <c r="A48" s="141" t="str">
        <f>VLOOKUP(B48,'[1]LISTADO ATM'!$A$2:$C$823,3,0)</f>
        <v>NORTE</v>
      </c>
      <c r="B48" s="137">
        <v>77</v>
      </c>
      <c r="C48" s="137" t="str">
        <f>VLOOKUP(B48,'[1]LISTADO ATM'!$A$2:$B$823,2,0)</f>
        <v xml:space="preserve">ATM Oficina Cruce de Imbert </v>
      </c>
      <c r="D48" s="137" t="s">
        <v>2489</v>
      </c>
      <c r="E48" s="140">
        <v>335840822</v>
      </c>
    </row>
    <row r="49" spans="1:5" ht="18" x14ac:dyDescent="0.25">
      <c r="A49" s="141" t="str">
        <f>VLOOKUP(B49,'[1]LISTADO ATM'!$A$2:$C$823,3,0)</f>
        <v>NORTE</v>
      </c>
      <c r="B49" s="137">
        <v>142</v>
      </c>
      <c r="C49" s="137" t="str">
        <f>VLOOKUP(B49,'[1]LISTADO ATM'!$A$2:$B$823,2,0)</f>
        <v xml:space="preserve">ATM Centro de Caja Galerías Bonao </v>
      </c>
      <c r="D49" s="137" t="s">
        <v>2489</v>
      </c>
      <c r="E49" s="142">
        <v>335840823</v>
      </c>
    </row>
    <row r="50" spans="1:5" ht="18" x14ac:dyDescent="0.25">
      <c r="A50" s="141" t="str">
        <f>VLOOKUP(B50,'[1]LISTADO ATM'!$A$2:$C$823,3,0)</f>
        <v>ESTE</v>
      </c>
      <c r="B50" s="137">
        <v>293</v>
      </c>
      <c r="C50" s="137" t="str">
        <f>VLOOKUP(B50,'[1]LISTADO ATM'!$A$2:$B$823,2,0)</f>
        <v xml:space="preserve">ATM S/M Nueva Visión (San Pedro) </v>
      </c>
      <c r="D50" s="137" t="s">
        <v>2489</v>
      </c>
      <c r="E50" s="142">
        <v>335840824</v>
      </c>
    </row>
    <row r="51" spans="1:5" ht="18" x14ac:dyDescent="0.25">
      <c r="A51" s="141" t="str">
        <f>VLOOKUP(B51,'[1]LISTADO ATM'!$A$2:$C$823,3,0)</f>
        <v>ESTE</v>
      </c>
      <c r="B51" s="137">
        <v>844</v>
      </c>
      <c r="C51" s="137" t="str">
        <f>VLOOKUP(B51,'[1]LISTADO ATM'!$A$2:$B$823,2,0)</f>
        <v xml:space="preserve">ATM San Juan Shopping Center (Bávaro) </v>
      </c>
      <c r="D51" s="137" t="s">
        <v>2489</v>
      </c>
      <c r="E51" s="142">
        <v>335840826</v>
      </c>
    </row>
    <row r="52" spans="1:5" ht="36" x14ac:dyDescent="0.25">
      <c r="A52" s="141" t="str">
        <f>VLOOKUP(B52,'[1]LISTADO ATM'!$A$2:$C$823,3,0)</f>
        <v>DISTRITO NACIONAL</v>
      </c>
      <c r="B52" s="137">
        <v>957</v>
      </c>
      <c r="C52" s="137" t="str">
        <f>VLOOKUP(B52,'[1]LISTADO ATM'!$A$2:$B$823,2,0)</f>
        <v xml:space="preserve">ATM Oficina Venezuela </v>
      </c>
      <c r="D52" s="137" t="s">
        <v>2489</v>
      </c>
      <c r="E52" s="142">
        <v>335840827</v>
      </c>
    </row>
    <row r="53" spans="1:5" ht="18.75" thickBot="1" x14ac:dyDescent="0.3">
      <c r="A53" s="117" t="s">
        <v>2497</v>
      </c>
      <c r="B53" s="100">
        <f>COUNT(B39:B52)</f>
        <v>14</v>
      </c>
      <c r="C53" s="106"/>
      <c r="D53" s="150"/>
      <c r="E53" s="151"/>
    </row>
    <row r="54" spans="1:5" ht="15.75" thickBot="1" x14ac:dyDescent="0.3">
      <c r="B54" s="98"/>
      <c r="E54" s="98"/>
    </row>
    <row r="55" spans="1:5" ht="18" x14ac:dyDescent="0.25">
      <c r="A55" s="173" t="s">
        <v>2501</v>
      </c>
      <c r="B55" s="174"/>
      <c r="C55" s="174"/>
      <c r="D55" s="174"/>
      <c r="E55" s="175"/>
    </row>
    <row r="56" spans="1:5" ht="18" x14ac:dyDescent="0.25">
      <c r="A56" s="101" t="s">
        <v>15</v>
      </c>
      <c r="B56" s="97" t="s">
        <v>2426</v>
      </c>
      <c r="C56" s="97" t="s">
        <v>46</v>
      </c>
      <c r="D56" s="129" t="s">
        <v>2429</v>
      </c>
      <c r="E56" s="101" t="s">
        <v>2427</v>
      </c>
    </row>
    <row r="57" spans="1:5" ht="36" x14ac:dyDescent="0.25">
      <c r="A57" s="137" t="str">
        <f>VLOOKUP(B57,'[1]LISTADO ATM'!$A$2:$C$823,3,0)</f>
        <v>DISTRITO NACIONAL</v>
      </c>
      <c r="B57" s="137">
        <v>165</v>
      </c>
      <c r="C57" s="137" t="str">
        <f>VLOOKUP(B57,'[1]LISTADO ATM'!$A$2:$B$823,2,0)</f>
        <v>ATM Autoservicio Megacentro</v>
      </c>
      <c r="D57" s="147" t="s">
        <v>2526</v>
      </c>
      <c r="E57" s="139">
        <v>335840013</v>
      </c>
    </row>
    <row r="58" spans="1:5" ht="36" x14ac:dyDescent="0.25">
      <c r="A58" s="137" t="str">
        <f>VLOOKUP(B58,'[1]LISTADO ATM'!$A$2:$C$823,3,0)</f>
        <v>DISTRITO NACIONAL</v>
      </c>
      <c r="B58" s="137">
        <v>54</v>
      </c>
      <c r="C58" s="137" t="str">
        <f>VLOOKUP(B58,'[1]LISTADO ATM'!$A$2:$B$823,2,0)</f>
        <v xml:space="preserve">ATM Autoservicio Galería 360 </v>
      </c>
      <c r="D58" s="147" t="s">
        <v>2526</v>
      </c>
      <c r="E58" s="139">
        <v>335840604</v>
      </c>
    </row>
    <row r="59" spans="1:5" ht="36" x14ac:dyDescent="0.25">
      <c r="A59" s="137" t="str">
        <f>VLOOKUP(B59,'[1]LISTADO ATM'!$A$2:$C$823,3,0)</f>
        <v>DISTRITO NACIONAL</v>
      </c>
      <c r="B59" s="137">
        <v>836</v>
      </c>
      <c r="C59" s="137" t="str">
        <f>VLOOKUP(B59,'[1]LISTADO ATM'!$A$2:$B$823,2,0)</f>
        <v xml:space="preserve">ATM UNP Plaza Luperón </v>
      </c>
      <c r="D59" s="147" t="s">
        <v>2526</v>
      </c>
      <c r="E59" s="139">
        <v>335840605</v>
      </c>
    </row>
    <row r="60" spans="1:5" ht="18" x14ac:dyDescent="0.25">
      <c r="A60" s="137" t="str">
        <f>VLOOKUP(B60,'[1]LISTADO ATM'!$A$2:$C$823,3,0)</f>
        <v>NORTE</v>
      </c>
      <c r="B60" s="137">
        <v>3</v>
      </c>
      <c r="C60" s="137" t="str">
        <f>VLOOKUP(B60,'[1]LISTADO ATM'!$A$2:$B$823,2,0)</f>
        <v>ATM Autoservicio La Vega Real</v>
      </c>
      <c r="D60" s="147" t="s">
        <v>2526</v>
      </c>
      <c r="E60" s="139">
        <v>335840580</v>
      </c>
    </row>
    <row r="61" spans="1:5" ht="18" x14ac:dyDescent="0.25">
      <c r="A61" s="137" t="str">
        <f>VLOOKUP(B61,'[1]LISTADO ATM'!$A$2:$C$823,3,0)</f>
        <v>NORTE</v>
      </c>
      <c r="B61" s="137">
        <v>307</v>
      </c>
      <c r="C61" s="137" t="str">
        <f>VLOOKUP(B61,'[1]LISTADO ATM'!$A$2:$B$823,2,0)</f>
        <v>ATM Oficina Nagua II</v>
      </c>
      <c r="D61" s="147" t="s">
        <v>2526</v>
      </c>
      <c r="E61" s="139">
        <v>335840738</v>
      </c>
    </row>
    <row r="62" spans="1:5" ht="36" x14ac:dyDescent="0.25">
      <c r="A62" s="137" t="str">
        <f>VLOOKUP(B62,'[1]LISTADO ATM'!$A$2:$C$823,3,0)</f>
        <v>DISTRITO NACIONAL</v>
      </c>
      <c r="B62" s="137">
        <v>980</v>
      </c>
      <c r="C62" s="137" t="str">
        <f>VLOOKUP(B62,'[1]LISTADO ATM'!$A$2:$B$823,2,0)</f>
        <v xml:space="preserve">ATM Oficina Bella Vista Mall II </v>
      </c>
      <c r="D62" s="147" t="s">
        <v>2526</v>
      </c>
      <c r="E62" s="139">
        <v>335840067</v>
      </c>
    </row>
    <row r="63" spans="1:5" ht="18" x14ac:dyDescent="0.25">
      <c r="A63" s="137" t="str">
        <f>VLOOKUP(B63,'[1]LISTADO ATM'!$A$2:$C$823,3,0)</f>
        <v>NORTE</v>
      </c>
      <c r="B63" s="137">
        <v>956</v>
      </c>
      <c r="C63" s="137" t="str">
        <f>VLOOKUP(B63,'[1]LISTADO ATM'!$A$2:$B$823,2,0)</f>
        <v xml:space="preserve">ATM Autoservicio El Jaya (SFM) </v>
      </c>
      <c r="D63" s="147" t="s">
        <v>2526</v>
      </c>
      <c r="E63" s="139">
        <v>335840676</v>
      </c>
    </row>
    <row r="64" spans="1:5" ht="18.75" thickBot="1" x14ac:dyDescent="0.3">
      <c r="A64" s="117" t="s">
        <v>2497</v>
      </c>
      <c r="B64" s="100">
        <f>COUNT(B57:B63)</f>
        <v>7</v>
      </c>
      <c r="C64" s="149"/>
      <c r="D64" s="130"/>
      <c r="E64" s="130"/>
    </row>
    <row r="65" spans="1:5" ht="15.75" thickBot="1" x14ac:dyDescent="0.3">
      <c r="B65" s="98"/>
      <c r="E65" s="98"/>
    </row>
    <row r="66" spans="1:5" ht="18.75" thickBot="1" x14ac:dyDescent="0.3">
      <c r="A66" s="176" t="s">
        <v>2502</v>
      </c>
      <c r="B66" s="177"/>
      <c r="D66" s="98"/>
      <c r="E66" s="98"/>
    </row>
    <row r="67" spans="1:5" ht="18.75" thickBot="1" x14ac:dyDescent="0.3">
      <c r="A67" s="178">
        <f>+B35+B53+B64</f>
        <v>37</v>
      </c>
      <c r="B67" s="179"/>
    </row>
    <row r="68" spans="1:5" ht="15.75" thickBot="1" x14ac:dyDescent="0.3">
      <c r="B68" s="98"/>
      <c r="E68" s="98"/>
    </row>
    <row r="69" spans="1:5" ht="18.75" thickBot="1" x14ac:dyDescent="0.3">
      <c r="A69" s="161" t="s">
        <v>2503</v>
      </c>
      <c r="B69" s="162"/>
      <c r="C69" s="162"/>
      <c r="D69" s="162"/>
      <c r="E69" s="163"/>
    </row>
    <row r="70" spans="1:5" ht="18" x14ac:dyDescent="0.25">
      <c r="A70" s="101" t="s">
        <v>15</v>
      </c>
      <c r="B70" s="97" t="s">
        <v>2426</v>
      </c>
      <c r="C70" s="97" t="s">
        <v>46</v>
      </c>
      <c r="D70" s="180" t="s">
        <v>2429</v>
      </c>
      <c r="E70" s="181"/>
    </row>
    <row r="71" spans="1:5" ht="36" x14ac:dyDescent="0.25">
      <c r="A71" s="137" t="str">
        <f>VLOOKUP(B71,'[1]LISTADO ATM'!$A$2:$C$823,3,0)</f>
        <v>DISTRITO NACIONAL</v>
      </c>
      <c r="B71" s="137">
        <v>557</v>
      </c>
      <c r="C71" s="137" t="str">
        <f>VLOOKUP(B71,'[1]LISTADO ATM'!$A$2:$B$823,2,0)</f>
        <v xml:space="preserve">ATM Multicentro La Sirena Ave. Mella </v>
      </c>
      <c r="D71" s="156" t="s">
        <v>2522</v>
      </c>
      <c r="E71" s="157"/>
    </row>
    <row r="72" spans="1:5" ht="36" x14ac:dyDescent="0.25">
      <c r="A72" s="137" t="str">
        <f>VLOOKUP(B72,'[1]LISTADO ATM'!$A$2:$C$823,3,0)</f>
        <v>DISTRITO NACIONAL</v>
      </c>
      <c r="B72" s="137">
        <v>43</v>
      </c>
      <c r="C72" s="137" t="str">
        <f>VLOOKUP(B72,'[1]LISTADO ATM'!$A$2:$B$823,2,0)</f>
        <v xml:space="preserve">ATM Zona Franca San Isidro </v>
      </c>
      <c r="D72" s="156" t="s">
        <v>2516</v>
      </c>
      <c r="E72" s="157"/>
    </row>
    <row r="73" spans="1:5" ht="18" x14ac:dyDescent="0.25">
      <c r="A73" s="137" t="str">
        <f>VLOOKUP(B73,'[1]LISTADO ATM'!$A$2:$C$823,3,0)</f>
        <v>NORTE</v>
      </c>
      <c r="B73" s="137">
        <v>136</v>
      </c>
      <c r="C73" s="137" t="str">
        <f>VLOOKUP(B73,'[1]LISTADO ATM'!$A$2:$B$823,2,0)</f>
        <v>ATM S/M Xtra (Santiago)</v>
      </c>
      <c r="D73" s="156" t="s">
        <v>2516</v>
      </c>
      <c r="E73" s="157"/>
    </row>
    <row r="74" spans="1:5" ht="36" x14ac:dyDescent="0.25">
      <c r="A74" s="137" t="str">
        <f>VLOOKUP(B74,'[1]LISTADO ATM'!$A$2:$C$823,3,0)</f>
        <v>DISTRITO NACIONAL</v>
      </c>
      <c r="B74" s="137">
        <v>577</v>
      </c>
      <c r="C74" s="137" t="str">
        <f>VLOOKUP(B74,'[1]LISTADO ATM'!$A$2:$B$823,2,0)</f>
        <v xml:space="preserve">ATM Olé Ave. Duarte </v>
      </c>
      <c r="D74" s="156" t="s">
        <v>2516</v>
      </c>
      <c r="E74" s="157"/>
    </row>
    <row r="75" spans="1:5" ht="18" x14ac:dyDescent="0.25">
      <c r="A75" s="137" t="str">
        <f>VLOOKUP(B75,'[1]LISTADO ATM'!$A$2:$C$823,3,0)</f>
        <v>SUR</v>
      </c>
      <c r="B75" s="137">
        <v>764</v>
      </c>
      <c r="C75" s="137" t="str">
        <f>VLOOKUP(B75,'[1]LISTADO ATM'!$A$2:$B$823,2,0)</f>
        <v xml:space="preserve">ATM Oficina Elías Piña </v>
      </c>
      <c r="D75" s="156" t="s">
        <v>2516</v>
      </c>
      <c r="E75" s="157"/>
    </row>
    <row r="76" spans="1:5" ht="36" x14ac:dyDescent="0.25">
      <c r="A76" s="137" t="str">
        <f>VLOOKUP(B76,'[1]LISTADO ATM'!$A$2:$C$823,3,0)</f>
        <v>DISTRITO NACIONAL</v>
      </c>
      <c r="B76" s="137">
        <v>515</v>
      </c>
      <c r="C76" s="137" t="str">
        <f>VLOOKUP(B76,'[1]LISTADO ATM'!$A$2:$B$823,2,0)</f>
        <v xml:space="preserve">ATM Oficina Agora Mall I </v>
      </c>
      <c r="D76" s="156" t="s">
        <v>2516</v>
      </c>
      <c r="E76" s="157"/>
    </row>
    <row r="77" spans="1:5" ht="36" x14ac:dyDescent="0.25">
      <c r="A77" s="137" t="str">
        <f>VLOOKUP(B77,'[1]LISTADO ATM'!$A$2:$C$823,3,0)</f>
        <v>DISTRITO NACIONAL</v>
      </c>
      <c r="B77" s="137">
        <v>721</v>
      </c>
      <c r="C77" s="137" t="str">
        <f>VLOOKUP(B77,'[1]LISTADO ATM'!$A$2:$B$823,2,0)</f>
        <v xml:space="preserve">ATM Oficina Charles de Gaulle II </v>
      </c>
      <c r="D77" s="156" t="s">
        <v>2516</v>
      </c>
      <c r="E77" s="157"/>
    </row>
    <row r="78" spans="1:5" ht="18" x14ac:dyDescent="0.25">
      <c r="A78" s="137" t="str">
        <f>VLOOKUP(B78,'[1]LISTADO ATM'!$A$2:$C$823,3,0)</f>
        <v>NORTE</v>
      </c>
      <c r="B78" s="137">
        <v>894</v>
      </c>
      <c r="C78" s="137" t="str">
        <f>VLOOKUP(B78,'[1]LISTADO ATM'!$A$2:$B$823,2,0)</f>
        <v>ATM Eco Petroleo Estero Hondo</v>
      </c>
      <c r="D78" s="156" t="s">
        <v>2522</v>
      </c>
      <c r="E78" s="157"/>
    </row>
    <row r="79" spans="1:5" ht="36" x14ac:dyDescent="0.25">
      <c r="A79" s="137" t="str">
        <f>VLOOKUP(B79,'[1]LISTADO ATM'!$A$2:$C$823,3,0)</f>
        <v>DISTRITO NACIONAL</v>
      </c>
      <c r="B79" s="137">
        <v>993</v>
      </c>
      <c r="C79" s="137" t="str">
        <f>VLOOKUP(B79,'[1]LISTADO ATM'!$A$2:$B$823,2,0)</f>
        <v xml:space="preserve">ATM Centro Medico Integral II </v>
      </c>
      <c r="D79" s="156" t="s">
        <v>2516</v>
      </c>
      <c r="E79" s="157"/>
    </row>
    <row r="80" spans="1:5" ht="18" x14ac:dyDescent="0.25">
      <c r="A80" s="137" t="str">
        <f>VLOOKUP(B80,'[1]LISTADO ATM'!$A$2:$C$823,3,0)</f>
        <v>SUR</v>
      </c>
      <c r="B80" s="137">
        <v>356</v>
      </c>
      <c r="C80" s="137" t="str">
        <f>VLOOKUP(B80,'[1]LISTADO ATM'!$A$2:$B$823,2,0)</f>
        <v xml:space="preserve">ATM Estación Sigma (San Cristóbal) </v>
      </c>
      <c r="D80" s="156" t="s">
        <v>2516</v>
      </c>
      <c r="E80" s="157"/>
    </row>
    <row r="81" spans="1:5" ht="18" x14ac:dyDescent="0.25">
      <c r="A81" s="137" t="e">
        <f>VLOOKUP(B81,'[1]LISTADO ATM'!$A$2:$C$823,3,0)</f>
        <v>#N/A</v>
      </c>
      <c r="B81" s="137">
        <v>582</v>
      </c>
      <c r="C81" s="137" t="s">
        <v>2535</v>
      </c>
      <c r="D81" s="156" t="s">
        <v>2516</v>
      </c>
      <c r="E81" s="157"/>
    </row>
    <row r="82" spans="1:5" ht="18" x14ac:dyDescent="0.25">
      <c r="A82" s="137" t="str">
        <f>VLOOKUP(B82,'[1]LISTADO ATM'!$A$2:$C$823,3,0)</f>
        <v>ESTE</v>
      </c>
      <c r="B82" s="137">
        <v>630</v>
      </c>
      <c r="C82" s="137" t="str">
        <f>VLOOKUP(B82,'[1]LISTADO ATM'!$A$2:$B$823,2,0)</f>
        <v xml:space="preserve">ATM Oficina Plaza Zaglul (SPM) </v>
      </c>
      <c r="D82" s="156" t="s">
        <v>2516</v>
      </c>
      <c r="E82" s="157"/>
    </row>
    <row r="83" spans="1:5" ht="18.75" thickBot="1" x14ac:dyDescent="0.3">
      <c r="A83" s="117" t="s">
        <v>2497</v>
      </c>
      <c r="B83" s="100">
        <f>COUNT(B71:B82)</f>
        <v>12</v>
      </c>
      <c r="C83" s="149"/>
      <c r="D83" s="130"/>
      <c r="E83" s="130"/>
    </row>
  </sheetData>
  <mergeCells count="25">
    <mergeCell ref="D78:E78"/>
    <mergeCell ref="D79:E79"/>
    <mergeCell ref="D80:E80"/>
    <mergeCell ref="D81:E81"/>
    <mergeCell ref="D73:E73"/>
    <mergeCell ref="D74:E74"/>
    <mergeCell ref="D75:E75"/>
    <mergeCell ref="D76:E76"/>
    <mergeCell ref="D77:E77"/>
    <mergeCell ref="D82:E82"/>
    <mergeCell ref="C15:E15"/>
    <mergeCell ref="A17:E17"/>
    <mergeCell ref="A1:E1"/>
    <mergeCell ref="A2:E2"/>
    <mergeCell ref="A7:E7"/>
    <mergeCell ref="C10:E10"/>
    <mergeCell ref="A12:E12"/>
    <mergeCell ref="A37:E37"/>
    <mergeCell ref="A55:E55"/>
    <mergeCell ref="A66:B66"/>
    <mergeCell ref="A67:B67"/>
    <mergeCell ref="A69:E69"/>
    <mergeCell ref="D70:E70"/>
    <mergeCell ref="D71:E71"/>
    <mergeCell ref="D72:E7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2433</v>
      </c>
      <c r="B1" s="183"/>
      <c r="C1" s="183"/>
      <c r="D1" s="183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2505</v>
      </c>
      <c r="B3" s="107">
        <v>816</v>
      </c>
      <c r="C3" s="67" t="s">
        <v>2437</v>
      </c>
      <c r="D3" s="67" t="s">
        <v>2506</v>
      </c>
      <c r="E3" s="69"/>
    </row>
    <row r="4" spans="1:5" ht="18" x14ac:dyDescent="0.25">
      <c r="A4" s="108" t="s">
        <v>2507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1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1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1">
        <v>335837667</v>
      </c>
      <c r="B8" s="54">
        <v>622</v>
      </c>
      <c r="C8" s="67" t="s">
        <v>2431</v>
      </c>
      <c r="D8" s="67" t="s">
        <v>2506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2" t="s">
        <v>2443</v>
      </c>
      <c r="B25" s="183"/>
      <c r="C25" s="183"/>
      <c r="D25" s="183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2508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2509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2510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2511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2512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2513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2514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2515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2"/>
      <c r="D39" s="122"/>
    </row>
    <row r="40" spans="1:4" s="93" customFormat="1" ht="18.75" thickBot="1" x14ac:dyDescent="0.3">
      <c r="A40" s="121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1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2"/>
      <c r="D42" s="122"/>
    </row>
    <row r="43" spans="1:4" s="93" customFormat="1" ht="18" x14ac:dyDescent="0.25">
      <c r="A43" s="120"/>
      <c r="B43" s="119"/>
      <c r="C43" s="122"/>
      <c r="D43" s="122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60" priority="119253"/>
  </conditionalFormatting>
  <conditionalFormatting sqref="A9:A11">
    <cfRule type="duplicateValues" dxfId="159" priority="119257"/>
    <cfRule type="duplicateValues" dxfId="158" priority="119258"/>
  </conditionalFormatting>
  <conditionalFormatting sqref="A9:A11">
    <cfRule type="duplicateValues" dxfId="157" priority="119261"/>
    <cfRule type="duplicateValues" dxfId="156" priority="119262"/>
  </conditionalFormatting>
  <conditionalFormatting sqref="A5">
    <cfRule type="duplicateValues" dxfId="155" priority="289"/>
  </conditionalFormatting>
  <conditionalFormatting sqref="A5">
    <cfRule type="duplicateValues" dxfId="154" priority="287"/>
    <cfRule type="duplicateValues" dxfId="153" priority="288"/>
  </conditionalFormatting>
  <conditionalFormatting sqref="A5">
    <cfRule type="duplicateValues" dxfId="152" priority="285"/>
    <cfRule type="duplicateValues" dxfId="151" priority="286"/>
  </conditionalFormatting>
  <conditionalFormatting sqref="A5">
    <cfRule type="duplicateValues" dxfId="150" priority="266"/>
  </conditionalFormatting>
  <conditionalFormatting sqref="A5">
    <cfRule type="duplicateValues" dxfId="149" priority="264"/>
    <cfRule type="duplicateValues" dxfId="148" priority="265"/>
  </conditionalFormatting>
  <conditionalFormatting sqref="A5">
    <cfRule type="duplicateValues" dxfId="147" priority="262"/>
    <cfRule type="duplicateValues" dxfId="146" priority="263"/>
  </conditionalFormatting>
  <conditionalFormatting sqref="B5:B6">
    <cfRule type="duplicateValues" dxfId="145" priority="259"/>
    <cfRule type="duplicateValues" dxfId="144" priority="260"/>
  </conditionalFormatting>
  <conditionalFormatting sqref="B5:B6">
    <cfRule type="duplicateValues" dxfId="143" priority="258"/>
  </conditionalFormatting>
  <conditionalFormatting sqref="B5:B6">
    <cfRule type="duplicateValues" dxfId="142" priority="257"/>
  </conditionalFormatting>
  <conditionalFormatting sqref="B5:B6">
    <cfRule type="duplicateValues" dxfId="141" priority="255"/>
    <cfRule type="duplicateValues" dxfId="140" priority="256"/>
  </conditionalFormatting>
  <conditionalFormatting sqref="B27:B30">
    <cfRule type="duplicateValues" dxfId="139" priority="101"/>
  </conditionalFormatting>
  <conditionalFormatting sqref="B27:B30">
    <cfRule type="duplicateValues" dxfId="138" priority="99"/>
    <cfRule type="duplicateValues" dxfId="137" priority="100"/>
  </conditionalFormatting>
  <conditionalFormatting sqref="B27:B30">
    <cfRule type="duplicateValues" dxfId="136" priority="97"/>
    <cfRule type="duplicateValues" dxfId="135" priority="98"/>
  </conditionalFormatting>
  <conditionalFormatting sqref="B27:B30">
    <cfRule type="duplicateValues" dxfId="134" priority="96"/>
  </conditionalFormatting>
  <conditionalFormatting sqref="B27:B30">
    <cfRule type="duplicateValues" dxfId="133" priority="95"/>
  </conditionalFormatting>
  <conditionalFormatting sqref="B27:B30">
    <cfRule type="duplicateValues" dxfId="132" priority="94"/>
  </conditionalFormatting>
  <conditionalFormatting sqref="B27:B30">
    <cfRule type="duplicateValues" dxfId="131" priority="93"/>
  </conditionalFormatting>
  <conditionalFormatting sqref="B27:B30">
    <cfRule type="duplicateValues" dxfId="130" priority="91"/>
    <cfRule type="duplicateValues" dxfId="129" priority="92"/>
  </conditionalFormatting>
  <conditionalFormatting sqref="B27:B30">
    <cfRule type="duplicateValues" dxfId="128" priority="90"/>
  </conditionalFormatting>
  <conditionalFormatting sqref="B27:B30">
    <cfRule type="duplicateValues" dxfId="127" priority="88"/>
    <cfRule type="duplicateValues" dxfId="126" priority="89"/>
  </conditionalFormatting>
  <conditionalFormatting sqref="A27:A30">
    <cfRule type="duplicateValues" dxfId="125" priority="87"/>
  </conditionalFormatting>
  <conditionalFormatting sqref="A27:A30">
    <cfRule type="duplicateValues" dxfId="124" priority="86"/>
  </conditionalFormatting>
  <conditionalFormatting sqref="A27:A30">
    <cfRule type="duplicateValues" dxfId="123" priority="84"/>
    <cfRule type="duplicateValues" dxfId="122" priority="85"/>
  </conditionalFormatting>
  <conditionalFormatting sqref="A27:A30">
    <cfRule type="duplicateValues" dxfId="121" priority="83"/>
  </conditionalFormatting>
  <conditionalFormatting sqref="A27:A30">
    <cfRule type="duplicateValues" dxfId="120" priority="82"/>
  </conditionalFormatting>
  <conditionalFormatting sqref="A27:A30">
    <cfRule type="duplicateValues" dxfId="119" priority="81"/>
  </conditionalFormatting>
  <conditionalFormatting sqref="A27:A30">
    <cfRule type="duplicateValues" dxfId="118" priority="79"/>
    <cfRule type="duplicateValues" dxfId="117" priority="80"/>
  </conditionalFormatting>
  <conditionalFormatting sqref="B3">
    <cfRule type="duplicateValues" dxfId="116" priority="78"/>
  </conditionalFormatting>
  <conditionalFormatting sqref="B3">
    <cfRule type="duplicateValues" dxfId="115" priority="76"/>
    <cfRule type="duplicateValues" dxfId="114" priority="77"/>
  </conditionalFormatting>
  <conditionalFormatting sqref="B3">
    <cfRule type="duplicateValues" dxfId="113" priority="74"/>
    <cfRule type="duplicateValues" dxfId="112" priority="75"/>
  </conditionalFormatting>
  <conditionalFormatting sqref="B3">
    <cfRule type="duplicateValues" dxfId="111" priority="73"/>
  </conditionalFormatting>
  <conditionalFormatting sqref="B3">
    <cfRule type="duplicateValues" dxfId="110" priority="72"/>
  </conditionalFormatting>
  <conditionalFormatting sqref="B3">
    <cfRule type="duplicateValues" dxfId="109" priority="71"/>
  </conditionalFormatting>
  <conditionalFormatting sqref="B3">
    <cfRule type="duplicateValues" dxfId="108" priority="70"/>
  </conditionalFormatting>
  <conditionalFormatting sqref="B3">
    <cfRule type="duplicateValues" dxfId="107" priority="68"/>
    <cfRule type="duplicateValues" dxfId="106" priority="69"/>
  </conditionalFormatting>
  <conditionalFormatting sqref="B3">
    <cfRule type="duplicateValues" dxfId="105" priority="67"/>
  </conditionalFormatting>
  <conditionalFormatting sqref="B3">
    <cfRule type="duplicateValues" dxfId="104" priority="65"/>
    <cfRule type="duplicateValues" dxfId="103" priority="66"/>
  </conditionalFormatting>
  <conditionalFormatting sqref="A3">
    <cfRule type="duplicateValues" dxfId="102" priority="64"/>
  </conditionalFormatting>
  <conditionalFormatting sqref="A3">
    <cfRule type="duplicateValues" dxfId="101" priority="63"/>
  </conditionalFormatting>
  <conditionalFormatting sqref="A3">
    <cfRule type="duplicateValues" dxfId="100" priority="61"/>
    <cfRule type="duplicateValues" dxfId="99" priority="62"/>
  </conditionalFormatting>
  <conditionalFormatting sqref="A3">
    <cfRule type="duplicateValues" dxfId="98" priority="60"/>
  </conditionalFormatting>
  <conditionalFormatting sqref="A3">
    <cfRule type="duplicateValues" dxfId="97" priority="59"/>
  </conditionalFormatting>
  <conditionalFormatting sqref="A3">
    <cfRule type="duplicateValues" dxfId="96" priority="58"/>
  </conditionalFormatting>
  <conditionalFormatting sqref="A3">
    <cfRule type="duplicateValues" dxfId="95" priority="56"/>
    <cfRule type="duplicateValues" dxfId="94" priority="57"/>
  </conditionalFormatting>
  <conditionalFormatting sqref="B4">
    <cfRule type="duplicateValues" dxfId="93" priority="55"/>
  </conditionalFormatting>
  <conditionalFormatting sqref="B4">
    <cfRule type="duplicateValues" dxfId="92" priority="53"/>
    <cfRule type="duplicateValues" dxfId="91" priority="54"/>
  </conditionalFormatting>
  <conditionalFormatting sqref="B4">
    <cfRule type="duplicateValues" dxfId="90" priority="51"/>
    <cfRule type="duplicateValues" dxfId="89" priority="52"/>
  </conditionalFormatting>
  <conditionalFormatting sqref="B4">
    <cfRule type="duplicateValues" dxfId="88" priority="50"/>
  </conditionalFormatting>
  <conditionalFormatting sqref="B4">
    <cfRule type="duplicateValues" dxfId="87" priority="49"/>
  </conditionalFormatting>
  <conditionalFormatting sqref="B4">
    <cfRule type="duplicateValues" dxfId="86" priority="48"/>
  </conditionalFormatting>
  <conditionalFormatting sqref="B4">
    <cfRule type="duplicateValues" dxfId="85" priority="47"/>
  </conditionalFormatting>
  <conditionalFormatting sqref="B4">
    <cfRule type="duplicateValues" dxfId="84" priority="45"/>
    <cfRule type="duplicateValues" dxfId="83" priority="46"/>
  </conditionalFormatting>
  <conditionalFormatting sqref="B4">
    <cfRule type="duplicateValues" dxfId="82" priority="44"/>
  </conditionalFormatting>
  <conditionalFormatting sqref="B4">
    <cfRule type="duplicateValues" dxfId="81" priority="42"/>
    <cfRule type="duplicateValues" dxfId="80" priority="43"/>
  </conditionalFormatting>
  <conditionalFormatting sqref="A4">
    <cfRule type="duplicateValues" dxfId="79" priority="32"/>
  </conditionalFormatting>
  <conditionalFormatting sqref="A4">
    <cfRule type="duplicateValues" dxfId="78" priority="31"/>
  </conditionalFormatting>
  <conditionalFormatting sqref="A4">
    <cfRule type="duplicateValues" dxfId="77" priority="29"/>
    <cfRule type="duplicateValues" dxfId="76" priority="30"/>
  </conditionalFormatting>
  <conditionalFormatting sqref="A4">
    <cfRule type="duplicateValues" dxfId="75" priority="28"/>
  </conditionalFormatting>
  <conditionalFormatting sqref="A4">
    <cfRule type="duplicateValues" dxfId="74" priority="27"/>
  </conditionalFormatting>
  <conditionalFormatting sqref="A4">
    <cfRule type="duplicateValues" dxfId="73" priority="26"/>
  </conditionalFormatting>
  <conditionalFormatting sqref="A4">
    <cfRule type="duplicateValues" dxfId="72" priority="24"/>
    <cfRule type="duplicateValues" dxfId="71" priority="25"/>
  </conditionalFormatting>
  <conditionalFormatting sqref="B31:B43">
    <cfRule type="duplicateValues" dxfId="70" priority="23"/>
  </conditionalFormatting>
  <conditionalFormatting sqref="B31:B43">
    <cfRule type="duplicateValues" dxfId="69" priority="21"/>
    <cfRule type="duplicateValues" dxfId="68" priority="22"/>
  </conditionalFormatting>
  <conditionalFormatting sqref="B31:B43">
    <cfRule type="duplicateValues" dxfId="67" priority="19"/>
    <cfRule type="duplicateValues" dxfId="66" priority="20"/>
  </conditionalFormatting>
  <conditionalFormatting sqref="B31:B43">
    <cfRule type="duplicateValues" dxfId="65" priority="18"/>
  </conditionalFormatting>
  <conditionalFormatting sqref="B31:B43">
    <cfRule type="duplicateValues" dxfId="64" priority="17"/>
  </conditionalFormatting>
  <conditionalFormatting sqref="B31:B43">
    <cfRule type="duplicateValues" dxfId="63" priority="16"/>
  </conditionalFormatting>
  <conditionalFormatting sqref="B31:B43">
    <cfRule type="duplicateValues" dxfId="62" priority="15"/>
  </conditionalFormatting>
  <conditionalFormatting sqref="B31:B43">
    <cfRule type="duplicateValues" dxfId="61" priority="13"/>
    <cfRule type="duplicateValues" dxfId="60" priority="14"/>
  </conditionalFormatting>
  <conditionalFormatting sqref="B31:B43">
    <cfRule type="duplicateValues" dxfId="59" priority="12"/>
  </conditionalFormatting>
  <conditionalFormatting sqref="B31:B43">
    <cfRule type="duplicateValues" dxfId="58" priority="10"/>
    <cfRule type="duplicateValues" dxfId="57" priority="11"/>
  </conditionalFormatting>
  <conditionalFormatting sqref="A31:A39 A42:A43">
    <cfRule type="duplicateValues" dxfId="56" priority="9"/>
  </conditionalFormatting>
  <conditionalFormatting sqref="A31:A39 A42:A43">
    <cfRule type="duplicateValues" dxfId="55" priority="8"/>
  </conditionalFormatting>
  <conditionalFormatting sqref="A31:A39 A42:A43">
    <cfRule type="duplicateValues" dxfId="54" priority="6"/>
    <cfRule type="duplicateValues" dxfId="53" priority="7"/>
  </conditionalFormatting>
  <conditionalFormatting sqref="A31:A39 A42:A43">
    <cfRule type="duplicateValues" dxfId="52" priority="5"/>
  </conditionalFormatting>
  <conditionalFormatting sqref="A31:A39 A42:A43">
    <cfRule type="duplicateValues" dxfId="51" priority="4"/>
  </conditionalFormatting>
  <conditionalFormatting sqref="A31:A39 A42:A43">
    <cfRule type="duplicateValues" dxfId="50" priority="3"/>
  </conditionalFormatting>
  <conditionalFormatting sqref="A31:A39 A42:A43">
    <cfRule type="duplicateValues" dxfId="49" priority="1"/>
    <cfRule type="duplicateValues" dxfId="48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197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178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2" t="str">
        <f ca="1">CONCATENATE(TODAY()-C5," días")</f>
        <v>177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2" t="str">
        <f t="shared" ca="1" si="0"/>
        <v>177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2" t="str">
        <f t="shared" ca="1" si="0"/>
        <v>176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2" t="str">
        <f ca="1">CONCATENATE(TODAY()-C8," días")</f>
        <v>175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2" t="str">
        <f t="shared" ca="1" si="0"/>
        <v>136.5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2" t="str">
        <f t="shared" ca="1" si="0"/>
        <v>135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2" t="str">
        <f t="shared" ca="1" si="0"/>
        <v>135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2" t="str">
        <f t="shared" ca="1" si="0"/>
        <v>141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2" t="str">
        <f t="shared" ca="1" si="0"/>
        <v>94.15079861111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3" t="s">
        <v>2479</v>
      </c>
    </row>
    <row r="14" spans="1:11" ht="18" x14ac:dyDescent="0.25">
      <c r="A14" s="72" t="str">
        <f t="shared" ca="1" si="0"/>
        <v>33.6746064814797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7" priority="69"/>
  </conditionalFormatting>
  <conditionalFormatting sqref="E9:E1048576 E1:E2">
    <cfRule type="duplicateValues" dxfId="46" priority="99250"/>
  </conditionalFormatting>
  <conditionalFormatting sqref="E4">
    <cfRule type="duplicateValues" dxfId="45" priority="62"/>
  </conditionalFormatting>
  <conditionalFormatting sqref="E5:E8">
    <cfRule type="duplicateValues" dxfId="44" priority="60"/>
  </conditionalFormatting>
  <conditionalFormatting sqref="B12">
    <cfRule type="duplicateValues" dxfId="43" priority="34"/>
    <cfRule type="duplicateValues" dxfId="42" priority="35"/>
    <cfRule type="duplicateValues" dxfId="41" priority="36"/>
  </conditionalFormatting>
  <conditionalFormatting sqref="B12">
    <cfRule type="duplicateValues" dxfId="40" priority="33"/>
  </conditionalFormatting>
  <conditionalFormatting sqref="B12">
    <cfRule type="duplicateValues" dxfId="39" priority="31"/>
    <cfRule type="duplicateValues" dxfId="38" priority="32"/>
  </conditionalFormatting>
  <conditionalFormatting sqref="B12">
    <cfRule type="duplicateValues" dxfId="37" priority="28"/>
    <cfRule type="duplicateValues" dxfId="36" priority="29"/>
    <cfRule type="duplicateValues" dxfId="35" priority="30"/>
  </conditionalFormatting>
  <conditionalFormatting sqref="B12">
    <cfRule type="duplicateValues" dxfId="34" priority="27"/>
  </conditionalFormatting>
  <conditionalFormatting sqref="B12">
    <cfRule type="duplicateValues" dxfId="33" priority="25"/>
    <cfRule type="duplicateValues" dxfId="32" priority="26"/>
  </conditionalFormatting>
  <conditionalFormatting sqref="B12">
    <cfRule type="duplicateValues" dxfId="31" priority="24"/>
  </conditionalFormatting>
  <conditionalFormatting sqref="B12">
    <cfRule type="duplicateValues" dxfId="30" priority="21"/>
    <cfRule type="duplicateValues" dxfId="29" priority="22"/>
    <cfRule type="duplicateValues" dxfId="28" priority="23"/>
  </conditionalFormatting>
  <conditionalFormatting sqref="B12">
    <cfRule type="duplicateValues" dxfId="27" priority="20"/>
  </conditionalFormatting>
  <conditionalFormatting sqref="B12">
    <cfRule type="duplicateValues" dxfId="26" priority="19"/>
  </conditionalFormatting>
  <conditionalFormatting sqref="B14">
    <cfRule type="duplicateValues" dxfId="25" priority="18"/>
  </conditionalFormatting>
  <conditionalFormatting sqref="B14">
    <cfRule type="duplicateValues" dxfId="24" priority="15"/>
    <cfRule type="duplicateValues" dxfId="23" priority="16"/>
    <cfRule type="duplicateValues" dxfId="22" priority="17"/>
  </conditionalFormatting>
  <conditionalFormatting sqref="B14">
    <cfRule type="duplicateValues" dxfId="21" priority="13"/>
    <cfRule type="duplicateValues" dxfId="20" priority="14"/>
  </conditionalFormatting>
  <conditionalFormatting sqref="B14">
    <cfRule type="duplicateValues" dxfId="19" priority="10"/>
    <cfRule type="duplicateValues" dxfId="18" priority="11"/>
    <cfRule type="duplicateValues" dxfId="17" priority="12"/>
  </conditionalFormatting>
  <conditionalFormatting sqref="B14">
    <cfRule type="duplicateValues" dxfId="16" priority="9"/>
  </conditionalFormatting>
  <conditionalFormatting sqref="B14">
    <cfRule type="duplicateValues" dxfId="15" priority="8"/>
  </conditionalFormatting>
  <conditionalFormatting sqref="B14">
    <cfRule type="duplicateValues" dxfId="14" priority="7"/>
  </conditionalFormatting>
  <conditionalFormatting sqref="B14">
    <cfRule type="duplicateValues" dxfId="13" priority="4"/>
    <cfRule type="duplicateValues" dxfId="12" priority="5"/>
    <cfRule type="duplicateValues" dxfId="11" priority="6"/>
  </conditionalFormatting>
  <conditionalFormatting sqref="B14">
    <cfRule type="duplicateValues" dxfId="10" priority="2"/>
    <cfRule type="duplicateValues" dxfId="9" priority="3"/>
  </conditionalFormatting>
  <conditionalFormatting sqref="C14">
    <cfRule type="duplicateValues" dxfId="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31" customFormat="1" ht="31.5" x14ac:dyDescent="0.25">
      <c r="A337" s="134">
        <v>495</v>
      </c>
      <c r="B337" s="135" t="s">
        <v>2523</v>
      </c>
      <c r="C337" s="135" t="s">
        <v>2469</v>
      </c>
      <c r="D337" s="135" t="s">
        <v>72</v>
      </c>
      <c r="E337" s="135" t="s">
        <v>1276</v>
      </c>
      <c r="F337" s="135" t="s">
        <v>2039</v>
      </c>
      <c r="G337" s="135" t="s">
        <v>2041</v>
      </c>
      <c r="H337" s="135" t="s">
        <v>2041</v>
      </c>
      <c r="I337" s="135" t="s">
        <v>2039</v>
      </c>
      <c r="J337" s="135" t="s">
        <v>2041</v>
      </c>
      <c r="K337" s="135" t="s">
        <v>2041</v>
      </c>
      <c r="L337" s="135" t="s">
        <v>2041</v>
      </c>
      <c r="M337" s="135" t="s">
        <v>2041</v>
      </c>
      <c r="N337" s="135" t="s">
        <v>2041</v>
      </c>
      <c r="O337" s="135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1" customFormat="1" ht="15.75" x14ac:dyDescent="0.25">
      <c r="A408" s="84">
        <v>576</v>
      </c>
      <c r="B408" s="85" t="s">
        <v>2481</v>
      </c>
      <c r="C408" s="85" t="s">
        <v>2482</v>
      </c>
      <c r="D408" s="32" t="s">
        <v>72</v>
      </c>
      <c r="E408" s="85" t="s">
        <v>90</v>
      </c>
      <c r="F408" s="85"/>
      <c r="G408" s="85"/>
      <c r="H408" s="85"/>
      <c r="I408" s="85"/>
      <c r="J408" s="85"/>
      <c r="K408" s="85"/>
      <c r="L408" s="85"/>
      <c r="M408" s="85"/>
      <c r="N408" s="85"/>
      <c r="O408" s="85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31" customFormat="1" ht="15.75" x14ac:dyDescent="0.25">
      <c r="A443" s="134">
        <v>614</v>
      </c>
      <c r="B443" s="135" t="s">
        <v>2524</v>
      </c>
      <c r="C443" s="135" t="s">
        <v>2487</v>
      </c>
      <c r="D443" s="135" t="s">
        <v>72</v>
      </c>
      <c r="E443" s="135" t="s">
        <v>105</v>
      </c>
      <c r="F443" s="135" t="s">
        <v>2039</v>
      </c>
      <c r="G443" s="135" t="s">
        <v>2041</v>
      </c>
      <c r="H443" s="135" t="s">
        <v>2039</v>
      </c>
      <c r="I443" s="135" t="s">
        <v>2039</v>
      </c>
      <c r="J443" s="135" t="s">
        <v>2525</v>
      </c>
      <c r="K443" s="135" t="s">
        <v>2041</v>
      </c>
      <c r="L443" s="135" t="s">
        <v>2041</v>
      </c>
      <c r="M443" s="135" t="s">
        <v>2039</v>
      </c>
      <c r="N443" s="135" t="s">
        <v>2039</v>
      </c>
      <c r="O443" s="135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3" customFormat="1" ht="15.75" x14ac:dyDescent="0.25">
      <c r="A461" s="78">
        <v>632</v>
      </c>
      <c r="B461" s="79" t="s">
        <v>531</v>
      </c>
      <c r="C461" s="79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70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70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70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70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70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70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70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70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70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70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90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2021-04-04T13:22:32Z</cp:lastPrinted>
  <dcterms:created xsi:type="dcterms:W3CDTF">2014-10-01T23:18:29Z</dcterms:created>
  <dcterms:modified xsi:type="dcterms:W3CDTF">2021-04-04T19:28:38Z</dcterms:modified>
</cp:coreProperties>
</file>