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REPORTE!$A$4:$Q$109</definedName>
    <definedName name="_xlnm._FilterDatabase" localSheetId="1" hidden="1">'Sin Efectivo'!$A$100:$E$116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38" i="16" l="1"/>
  <c r="B97" i="16"/>
  <c r="B72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6" i="16"/>
  <c r="A106" i="16"/>
  <c r="C107" i="16"/>
  <c r="A107" i="16"/>
  <c r="C105" i="16"/>
  <c r="A105" i="16"/>
  <c r="C104" i="16"/>
  <c r="A104" i="16"/>
  <c r="C103" i="16"/>
  <c r="A103" i="16"/>
  <c r="C102" i="16"/>
  <c r="A102" i="16"/>
  <c r="C101" i="16"/>
  <c r="A101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A120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" i="1" l="1"/>
  <c r="A6" i="1"/>
  <c r="A7" i="1"/>
  <c r="A5" i="1"/>
  <c r="F8" i="1"/>
  <c r="G8" i="1"/>
  <c r="H8" i="1"/>
  <c r="I8" i="1"/>
  <c r="J8" i="1"/>
  <c r="K8" i="1"/>
  <c r="F6" i="1"/>
  <c r="G6" i="1"/>
  <c r="H6" i="1"/>
  <c r="I6" i="1"/>
  <c r="J6" i="1"/>
  <c r="K6" i="1"/>
  <c r="F7" i="1"/>
  <c r="G7" i="1"/>
  <c r="H7" i="1"/>
  <c r="I7" i="1"/>
  <c r="J7" i="1"/>
  <c r="K7" i="1"/>
  <c r="F5" i="1"/>
  <c r="G5" i="1"/>
  <c r="H5" i="1"/>
  <c r="I5" i="1"/>
  <c r="J5" i="1"/>
  <c r="K5" i="1"/>
  <c r="F109" i="1"/>
  <c r="G109" i="1"/>
  <c r="H109" i="1"/>
  <c r="I109" i="1"/>
  <c r="J109" i="1"/>
  <c r="K109" i="1"/>
  <c r="F56" i="1"/>
  <c r="G56" i="1"/>
  <c r="H56" i="1"/>
  <c r="I56" i="1"/>
  <c r="J56" i="1"/>
  <c r="K56" i="1"/>
  <c r="F100" i="1"/>
  <c r="G100" i="1"/>
  <c r="H100" i="1"/>
  <c r="I100" i="1"/>
  <c r="J100" i="1"/>
  <c r="K100" i="1"/>
  <c r="F51" i="1"/>
  <c r="G51" i="1"/>
  <c r="H51" i="1"/>
  <c r="I51" i="1"/>
  <c r="J51" i="1"/>
  <c r="K51" i="1"/>
  <c r="F138" i="1"/>
  <c r="G138" i="1"/>
  <c r="H138" i="1"/>
  <c r="I138" i="1"/>
  <c r="J138" i="1"/>
  <c r="K138" i="1"/>
  <c r="F116" i="1"/>
  <c r="G116" i="1"/>
  <c r="H116" i="1"/>
  <c r="I116" i="1"/>
  <c r="J116" i="1"/>
  <c r="K116" i="1"/>
  <c r="F86" i="1"/>
  <c r="G86" i="1"/>
  <c r="H86" i="1"/>
  <c r="I86" i="1"/>
  <c r="J86" i="1"/>
  <c r="K86" i="1"/>
  <c r="F78" i="1"/>
  <c r="G78" i="1"/>
  <c r="H78" i="1"/>
  <c r="I78" i="1"/>
  <c r="J78" i="1"/>
  <c r="K78" i="1"/>
  <c r="F97" i="1"/>
  <c r="G97" i="1"/>
  <c r="H97" i="1"/>
  <c r="I97" i="1"/>
  <c r="J97" i="1"/>
  <c r="K97" i="1"/>
  <c r="F139" i="1"/>
  <c r="G139" i="1"/>
  <c r="H139" i="1"/>
  <c r="I139" i="1"/>
  <c r="J139" i="1"/>
  <c r="K139" i="1"/>
  <c r="F81" i="1"/>
  <c r="G81" i="1"/>
  <c r="H81" i="1"/>
  <c r="I81" i="1"/>
  <c r="J81" i="1"/>
  <c r="K81" i="1"/>
  <c r="F58" i="1"/>
  <c r="G58" i="1"/>
  <c r="H58" i="1"/>
  <c r="I58" i="1"/>
  <c r="J58" i="1"/>
  <c r="K58" i="1"/>
  <c r="F57" i="1"/>
  <c r="G57" i="1"/>
  <c r="H57" i="1"/>
  <c r="I57" i="1"/>
  <c r="J57" i="1"/>
  <c r="K57" i="1"/>
  <c r="F104" i="1"/>
  <c r="G104" i="1"/>
  <c r="H104" i="1"/>
  <c r="I104" i="1"/>
  <c r="J104" i="1"/>
  <c r="K104" i="1"/>
  <c r="F142" i="1"/>
  <c r="G142" i="1"/>
  <c r="H142" i="1"/>
  <c r="I142" i="1"/>
  <c r="J142" i="1"/>
  <c r="K142" i="1"/>
  <c r="F145" i="1"/>
  <c r="G145" i="1"/>
  <c r="H145" i="1"/>
  <c r="I145" i="1"/>
  <c r="J145" i="1"/>
  <c r="K145" i="1"/>
  <c r="F50" i="1"/>
  <c r="G50" i="1"/>
  <c r="H50" i="1"/>
  <c r="I50" i="1"/>
  <c r="J50" i="1"/>
  <c r="K50" i="1"/>
  <c r="F59" i="1"/>
  <c r="G59" i="1"/>
  <c r="H59" i="1"/>
  <c r="I59" i="1"/>
  <c r="J59" i="1"/>
  <c r="K59" i="1"/>
  <c r="F85" i="1"/>
  <c r="G85" i="1"/>
  <c r="H85" i="1"/>
  <c r="I85" i="1"/>
  <c r="J85" i="1"/>
  <c r="K85" i="1"/>
  <c r="F77" i="1"/>
  <c r="G77" i="1"/>
  <c r="H77" i="1"/>
  <c r="I77" i="1"/>
  <c r="J77" i="1"/>
  <c r="K77" i="1"/>
  <c r="F96" i="1"/>
  <c r="G96" i="1"/>
  <c r="H96" i="1"/>
  <c r="I96" i="1"/>
  <c r="J96" i="1"/>
  <c r="K96" i="1"/>
  <c r="F144" i="1"/>
  <c r="G144" i="1"/>
  <c r="H144" i="1"/>
  <c r="I144" i="1"/>
  <c r="J144" i="1"/>
  <c r="K144" i="1"/>
  <c r="F70" i="1"/>
  <c r="G70" i="1"/>
  <c r="H70" i="1"/>
  <c r="I70" i="1"/>
  <c r="J70" i="1"/>
  <c r="K70" i="1"/>
  <c r="F115" i="1"/>
  <c r="G115" i="1"/>
  <c r="H115" i="1"/>
  <c r="I115" i="1"/>
  <c r="J115" i="1"/>
  <c r="K115" i="1"/>
  <c r="F102" i="1"/>
  <c r="G102" i="1"/>
  <c r="H102" i="1"/>
  <c r="I102" i="1"/>
  <c r="J102" i="1"/>
  <c r="K102" i="1"/>
  <c r="A109" i="1"/>
  <c r="A56" i="1"/>
  <c r="A100" i="1"/>
  <c r="A51" i="1"/>
  <c r="A138" i="1"/>
  <c r="A116" i="1"/>
  <c r="A86" i="1"/>
  <c r="A78" i="1"/>
  <c r="A97" i="1"/>
  <c r="A139" i="1"/>
  <c r="A81" i="1"/>
  <c r="A58" i="1"/>
  <c r="A57" i="1"/>
  <c r="A104" i="1"/>
  <c r="A142" i="1"/>
  <c r="A145" i="1"/>
  <c r="A50" i="1"/>
  <c r="A59" i="1"/>
  <c r="A85" i="1"/>
  <c r="A77" i="1"/>
  <c r="A96" i="1"/>
  <c r="A144" i="1"/>
  <c r="A70" i="1"/>
  <c r="A115" i="1"/>
  <c r="A102" i="1"/>
  <c r="A49" i="1" l="1"/>
  <c r="A24" i="1"/>
  <c r="A112" i="1"/>
  <c r="A72" i="1"/>
  <c r="A147" i="1"/>
  <c r="A83" i="1"/>
  <c r="A127" i="1"/>
  <c r="A28" i="1"/>
  <c r="A113" i="1"/>
  <c r="F49" i="1"/>
  <c r="G49" i="1"/>
  <c r="H49" i="1"/>
  <c r="I49" i="1"/>
  <c r="J49" i="1"/>
  <c r="K49" i="1"/>
  <c r="F24" i="1"/>
  <c r="G24" i="1"/>
  <c r="H24" i="1"/>
  <c r="I24" i="1"/>
  <c r="J24" i="1"/>
  <c r="K24" i="1"/>
  <c r="F112" i="1"/>
  <c r="G112" i="1"/>
  <c r="H112" i="1"/>
  <c r="I112" i="1"/>
  <c r="J112" i="1"/>
  <c r="K112" i="1"/>
  <c r="F72" i="1"/>
  <c r="G72" i="1"/>
  <c r="H72" i="1"/>
  <c r="I72" i="1"/>
  <c r="J72" i="1"/>
  <c r="K72" i="1"/>
  <c r="F147" i="1"/>
  <c r="G147" i="1"/>
  <c r="H147" i="1"/>
  <c r="I147" i="1"/>
  <c r="J147" i="1"/>
  <c r="K147" i="1"/>
  <c r="F83" i="1"/>
  <c r="G83" i="1"/>
  <c r="H83" i="1"/>
  <c r="I83" i="1"/>
  <c r="J83" i="1"/>
  <c r="K83" i="1"/>
  <c r="F127" i="1"/>
  <c r="G127" i="1"/>
  <c r="H127" i="1"/>
  <c r="I127" i="1"/>
  <c r="J127" i="1"/>
  <c r="K127" i="1"/>
  <c r="F28" i="1"/>
  <c r="G28" i="1"/>
  <c r="H28" i="1"/>
  <c r="I28" i="1"/>
  <c r="J28" i="1"/>
  <c r="K28" i="1"/>
  <c r="F113" i="1"/>
  <c r="G113" i="1"/>
  <c r="H113" i="1"/>
  <c r="I113" i="1"/>
  <c r="J113" i="1"/>
  <c r="K113" i="1"/>
  <c r="A35" i="1" l="1"/>
  <c r="A25" i="1"/>
  <c r="A117" i="1"/>
  <c r="A106" i="1"/>
  <c r="A136" i="1"/>
  <c r="A88" i="1"/>
  <c r="A135" i="1"/>
  <c r="A143" i="1"/>
  <c r="A16" i="1"/>
  <c r="A47" i="1"/>
  <c r="F35" i="1"/>
  <c r="G35" i="1"/>
  <c r="H35" i="1"/>
  <c r="I35" i="1"/>
  <c r="J35" i="1"/>
  <c r="K35" i="1"/>
  <c r="F25" i="1"/>
  <c r="G25" i="1"/>
  <c r="H25" i="1"/>
  <c r="I25" i="1"/>
  <c r="J25" i="1"/>
  <c r="K25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F136" i="1"/>
  <c r="G136" i="1"/>
  <c r="H136" i="1"/>
  <c r="I136" i="1"/>
  <c r="J136" i="1"/>
  <c r="K136" i="1"/>
  <c r="F88" i="1"/>
  <c r="G88" i="1"/>
  <c r="H88" i="1"/>
  <c r="I88" i="1"/>
  <c r="J88" i="1"/>
  <c r="K88" i="1"/>
  <c r="F135" i="1"/>
  <c r="G135" i="1"/>
  <c r="H135" i="1"/>
  <c r="I135" i="1"/>
  <c r="J135" i="1"/>
  <c r="K135" i="1"/>
  <c r="F143" i="1"/>
  <c r="G143" i="1"/>
  <c r="H143" i="1"/>
  <c r="I143" i="1"/>
  <c r="J143" i="1"/>
  <c r="K143" i="1"/>
  <c r="F16" i="1"/>
  <c r="G16" i="1"/>
  <c r="H16" i="1"/>
  <c r="I16" i="1"/>
  <c r="J16" i="1"/>
  <c r="K16" i="1"/>
  <c r="F47" i="1"/>
  <c r="G47" i="1"/>
  <c r="H47" i="1"/>
  <c r="I47" i="1"/>
  <c r="J47" i="1"/>
  <c r="K47" i="1"/>
  <c r="F48" i="1" l="1"/>
  <c r="G48" i="1"/>
  <c r="H48" i="1"/>
  <c r="I48" i="1"/>
  <c r="J48" i="1"/>
  <c r="K48" i="1"/>
  <c r="F15" i="1"/>
  <c r="G15" i="1"/>
  <c r="H15" i="1"/>
  <c r="I15" i="1"/>
  <c r="J15" i="1"/>
  <c r="K15" i="1"/>
  <c r="F90" i="1"/>
  <c r="G90" i="1"/>
  <c r="H90" i="1"/>
  <c r="I90" i="1"/>
  <c r="J90" i="1"/>
  <c r="K90" i="1"/>
  <c r="F137" i="1"/>
  <c r="G137" i="1"/>
  <c r="H137" i="1"/>
  <c r="I137" i="1"/>
  <c r="J137" i="1"/>
  <c r="K137" i="1"/>
  <c r="F17" i="1"/>
  <c r="G17" i="1"/>
  <c r="H17" i="1"/>
  <c r="I17" i="1"/>
  <c r="J17" i="1"/>
  <c r="K17" i="1"/>
  <c r="F18" i="1"/>
  <c r="G18" i="1"/>
  <c r="H18" i="1"/>
  <c r="I18" i="1"/>
  <c r="J18" i="1"/>
  <c r="K18" i="1"/>
  <c r="F82" i="1"/>
  <c r="G82" i="1"/>
  <c r="H82" i="1"/>
  <c r="I82" i="1"/>
  <c r="J82" i="1"/>
  <c r="K82" i="1"/>
  <c r="F63" i="1"/>
  <c r="G63" i="1"/>
  <c r="H63" i="1"/>
  <c r="I63" i="1"/>
  <c r="J63" i="1"/>
  <c r="K63" i="1"/>
  <c r="F84" i="1"/>
  <c r="G84" i="1"/>
  <c r="H84" i="1"/>
  <c r="I84" i="1"/>
  <c r="J84" i="1"/>
  <c r="K84" i="1"/>
  <c r="F67" i="1"/>
  <c r="G67" i="1"/>
  <c r="H67" i="1"/>
  <c r="I67" i="1"/>
  <c r="J67" i="1"/>
  <c r="K67" i="1"/>
  <c r="F95" i="1"/>
  <c r="G95" i="1"/>
  <c r="H95" i="1"/>
  <c r="I95" i="1"/>
  <c r="J95" i="1"/>
  <c r="K95" i="1"/>
  <c r="F107" i="1"/>
  <c r="G107" i="1"/>
  <c r="H107" i="1"/>
  <c r="I107" i="1"/>
  <c r="J107" i="1"/>
  <c r="K107" i="1"/>
  <c r="F120" i="1"/>
  <c r="G120" i="1"/>
  <c r="H120" i="1"/>
  <c r="I120" i="1"/>
  <c r="J120" i="1"/>
  <c r="K120" i="1"/>
  <c r="F134" i="1"/>
  <c r="G134" i="1"/>
  <c r="H134" i="1"/>
  <c r="I134" i="1"/>
  <c r="J134" i="1"/>
  <c r="K134" i="1"/>
  <c r="F101" i="1"/>
  <c r="G101" i="1"/>
  <c r="H101" i="1"/>
  <c r="I101" i="1"/>
  <c r="J101" i="1"/>
  <c r="K101" i="1"/>
  <c r="A48" i="1"/>
  <c r="A15" i="1"/>
  <c r="A90" i="1"/>
  <c r="A137" i="1"/>
  <c r="A17" i="1"/>
  <c r="A18" i="1"/>
  <c r="A82" i="1"/>
  <c r="A63" i="1"/>
  <c r="A84" i="1"/>
  <c r="A67" i="1"/>
  <c r="A95" i="1"/>
  <c r="A107" i="1"/>
  <c r="A120" i="1"/>
  <c r="A134" i="1"/>
  <c r="A101" i="1"/>
  <c r="A55" i="1" l="1"/>
  <c r="A87" i="1"/>
  <c r="A128" i="1"/>
  <c r="A80" i="1"/>
  <c r="A108" i="1"/>
  <c r="A40" i="1"/>
  <c r="A122" i="1"/>
  <c r="A140" i="1"/>
  <c r="A79" i="1"/>
  <c r="A62" i="1"/>
  <c r="F55" i="1"/>
  <c r="G55" i="1"/>
  <c r="H55" i="1"/>
  <c r="I55" i="1"/>
  <c r="J55" i="1"/>
  <c r="K55" i="1"/>
  <c r="F87" i="1"/>
  <c r="G87" i="1"/>
  <c r="H87" i="1"/>
  <c r="I87" i="1"/>
  <c r="J87" i="1"/>
  <c r="K87" i="1"/>
  <c r="F128" i="1"/>
  <c r="G128" i="1"/>
  <c r="H128" i="1"/>
  <c r="I128" i="1"/>
  <c r="J128" i="1"/>
  <c r="K128" i="1"/>
  <c r="F80" i="1"/>
  <c r="G80" i="1"/>
  <c r="H80" i="1"/>
  <c r="I80" i="1"/>
  <c r="J80" i="1"/>
  <c r="K80" i="1"/>
  <c r="F108" i="1"/>
  <c r="G108" i="1"/>
  <c r="H108" i="1"/>
  <c r="I108" i="1"/>
  <c r="J108" i="1"/>
  <c r="K108" i="1"/>
  <c r="F40" i="1"/>
  <c r="G40" i="1"/>
  <c r="H40" i="1"/>
  <c r="I40" i="1"/>
  <c r="J40" i="1"/>
  <c r="K40" i="1"/>
  <c r="F122" i="1"/>
  <c r="G122" i="1"/>
  <c r="H122" i="1"/>
  <c r="I122" i="1"/>
  <c r="J122" i="1"/>
  <c r="K122" i="1"/>
  <c r="F140" i="1"/>
  <c r="G140" i="1"/>
  <c r="H140" i="1"/>
  <c r="I140" i="1"/>
  <c r="J140" i="1"/>
  <c r="K140" i="1"/>
  <c r="F79" i="1"/>
  <c r="G79" i="1"/>
  <c r="H79" i="1"/>
  <c r="I79" i="1"/>
  <c r="J79" i="1"/>
  <c r="K79" i="1"/>
  <c r="F62" i="1"/>
  <c r="G62" i="1"/>
  <c r="H62" i="1"/>
  <c r="I62" i="1"/>
  <c r="J62" i="1"/>
  <c r="K62" i="1"/>
  <c r="A53" i="1"/>
  <c r="A30" i="1"/>
  <c r="F53" i="1"/>
  <c r="G53" i="1"/>
  <c r="H53" i="1"/>
  <c r="I53" i="1"/>
  <c r="J53" i="1"/>
  <c r="K53" i="1"/>
  <c r="F30" i="1"/>
  <c r="G30" i="1"/>
  <c r="H30" i="1"/>
  <c r="I30" i="1"/>
  <c r="J30" i="1"/>
  <c r="K30" i="1"/>
  <c r="A19" i="1"/>
  <c r="A12" i="1"/>
  <c r="A123" i="1"/>
  <c r="F19" i="1"/>
  <c r="G19" i="1"/>
  <c r="H19" i="1"/>
  <c r="I19" i="1"/>
  <c r="J19" i="1"/>
  <c r="K19" i="1"/>
  <c r="F12" i="1"/>
  <c r="G12" i="1"/>
  <c r="H12" i="1"/>
  <c r="I12" i="1"/>
  <c r="J12" i="1"/>
  <c r="K12" i="1"/>
  <c r="F123" i="1"/>
  <c r="G123" i="1"/>
  <c r="H123" i="1"/>
  <c r="I123" i="1"/>
  <c r="J123" i="1"/>
  <c r="K123" i="1"/>
  <c r="G126" i="1"/>
  <c r="K74" i="1" l="1"/>
  <c r="J74" i="1"/>
  <c r="I74" i="1"/>
  <c r="H74" i="1"/>
  <c r="G74" i="1"/>
  <c r="F74" i="1"/>
  <c r="A74" i="1"/>
  <c r="K45" i="1"/>
  <c r="J45" i="1"/>
  <c r="I45" i="1"/>
  <c r="H45" i="1"/>
  <c r="G45" i="1"/>
  <c r="F45" i="1"/>
  <c r="A45" i="1"/>
  <c r="A124" i="1" l="1"/>
  <c r="F124" i="1"/>
  <c r="G124" i="1"/>
  <c r="H124" i="1"/>
  <c r="I124" i="1"/>
  <c r="J124" i="1"/>
  <c r="K124" i="1"/>
  <c r="A29" i="1"/>
  <c r="A132" i="1"/>
  <c r="A38" i="1"/>
  <c r="A52" i="1"/>
  <c r="A75" i="1"/>
  <c r="A129" i="1"/>
  <c r="A69" i="1"/>
  <c r="A76" i="1"/>
  <c r="F29" i="1"/>
  <c r="G29" i="1"/>
  <c r="H29" i="1"/>
  <c r="I29" i="1"/>
  <c r="J29" i="1"/>
  <c r="K29" i="1"/>
  <c r="F132" i="1"/>
  <c r="G132" i="1"/>
  <c r="H132" i="1"/>
  <c r="I132" i="1"/>
  <c r="J132" i="1"/>
  <c r="K132" i="1"/>
  <c r="F38" i="1"/>
  <c r="G38" i="1"/>
  <c r="H38" i="1"/>
  <c r="I38" i="1"/>
  <c r="J38" i="1"/>
  <c r="K38" i="1"/>
  <c r="F52" i="1"/>
  <c r="G52" i="1"/>
  <c r="H52" i="1"/>
  <c r="I52" i="1"/>
  <c r="J52" i="1"/>
  <c r="K52" i="1"/>
  <c r="F75" i="1"/>
  <c r="G75" i="1"/>
  <c r="H75" i="1"/>
  <c r="I75" i="1"/>
  <c r="J75" i="1"/>
  <c r="K75" i="1"/>
  <c r="F129" i="1"/>
  <c r="G129" i="1"/>
  <c r="H129" i="1"/>
  <c r="I129" i="1"/>
  <c r="J129" i="1"/>
  <c r="K129" i="1"/>
  <c r="F69" i="1"/>
  <c r="G69" i="1"/>
  <c r="H69" i="1"/>
  <c r="I69" i="1"/>
  <c r="J69" i="1"/>
  <c r="K69" i="1"/>
  <c r="F76" i="1"/>
  <c r="G76" i="1"/>
  <c r="H76" i="1"/>
  <c r="I76" i="1"/>
  <c r="J76" i="1"/>
  <c r="K76" i="1"/>
  <c r="A130" i="1" l="1"/>
  <c r="A27" i="1"/>
  <c r="A32" i="1"/>
  <c r="A119" i="1"/>
  <c r="A131" i="1" l="1"/>
  <c r="F131" i="1"/>
  <c r="G131" i="1"/>
  <c r="H131" i="1"/>
  <c r="I131" i="1"/>
  <c r="J131" i="1"/>
  <c r="K131" i="1"/>
  <c r="A146" i="1"/>
  <c r="F146" i="1"/>
  <c r="G146" i="1"/>
  <c r="H146" i="1"/>
  <c r="I146" i="1"/>
  <c r="J146" i="1"/>
  <c r="K146" i="1"/>
  <c r="F119" i="1"/>
  <c r="G119" i="1"/>
  <c r="H119" i="1"/>
  <c r="I119" i="1"/>
  <c r="J119" i="1"/>
  <c r="K119" i="1"/>
  <c r="F32" i="1"/>
  <c r="G32" i="1"/>
  <c r="H32" i="1"/>
  <c r="I32" i="1"/>
  <c r="J32" i="1"/>
  <c r="K32" i="1"/>
  <c r="F27" i="1" l="1"/>
  <c r="G27" i="1"/>
  <c r="H27" i="1"/>
  <c r="I27" i="1"/>
  <c r="J27" i="1"/>
  <c r="K27" i="1"/>
  <c r="F130" i="1"/>
  <c r="G130" i="1"/>
  <c r="H130" i="1"/>
  <c r="I130" i="1"/>
  <c r="J130" i="1"/>
  <c r="K130" i="1"/>
  <c r="F36" i="1"/>
  <c r="G36" i="1"/>
  <c r="H36" i="1"/>
  <c r="I36" i="1"/>
  <c r="J36" i="1"/>
  <c r="K36" i="1"/>
  <c r="F71" i="1"/>
  <c r="G71" i="1"/>
  <c r="H71" i="1"/>
  <c r="I71" i="1"/>
  <c r="J71" i="1"/>
  <c r="K71" i="1"/>
  <c r="A36" i="1"/>
  <c r="A71" i="1"/>
  <c r="A14" i="1" l="1"/>
  <c r="A89" i="1"/>
  <c r="A98" i="1"/>
  <c r="F14" i="1"/>
  <c r="G14" i="1"/>
  <c r="H14" i="1"/>
  <c r="I14" i="1"/>
  <c r="J14" i="1"/>
  <c r="K14" i="1"/>
  <c r="F89" i="1"/>
  <c r="G89" i="1"/>
  <c r="H89" i="1"/>
  <c r="I89" i="1"/>
  <c r="J89" i="1"/>
  <c r="K89" i="1"/>
  <c r="F98" i="1"/>
  <c r="G98" i="1"/>
  <c r="H98" i="1"/>
  <c r="I98" i="1"/>
  <c r="J98" i="1"/>
  <c r="K98" i="1"/>
  <c r="K99" i="1" l="1"/>
  <c r="J99" i="1"/>
  <c r="I99" i="1"/>
  <c r="H99" i="1"/>
  <c r="G99" i="1"/>
  <c r="F99" i="1"/>
  <c r="A99" i="1"/>
  <c r="A21" i="1" l="1"/>
  <c r="F21" i="1"/>
  <c r="G21" i="1"/>
  <c r="H21" i="1"/>
  <c r="I21" i="1"/>
  <c r="J21" i="1"/>
  <c r="K21" i="1"/>
  <c r="F61" i="1" l="1"/>
  <c r="G61" i="1"/>
  <c r="H61" i="1"/>
  <c r="I61" i="1"/>
  <c r="J61" i="1"/>
  <c r="K61" i="1"/>
  <c r="F13" i="1"/>
  <c r="G13" i="1"/>
  <c r="H13" i="1"/>
  <c r="I13" i="1"/>
  <c r="J13" i="1"/>
  <c r="K13" i="1"/>
  <c r="A61" i="1"/>
  <c r="A13" i="1"/>
  <c r="F22" i="1"/>
  <c r="G22" i="1"/>
  <c r="H22" i="1"/>
  <c r="I22" i="1"/>
  <c r="J22" i="1"/>
  <c r="K22" i="1"/>
  <c r="F65" i="1"/>
  <c r="G65" i="1"/>
  <c r="H65" i="1"/>
  <c r="I65" i="1"/>
  <c r="J65" i="1"/>
  <c r="K65" i="1"/>
  <c r="F20" i="1"/>
  <c r="G20" i="1"/>
  <c r="H20" i="1"/>
  <c r="I20" i="1"/>
  <c r="J20" i="1"/>
  <c r="K20" i="1"/>
  <c r="A22" i="1"/>
  <c r="A65" i="1"/>
  <c r="A20" i="1"/>
  <c r="F11" i="1" l="1"/>
  <c r="G11" i="1"/>
  <c r="H11" i="1"/>
  <c r="I11" i="1"/>
  <c r="J11" i="1"/>
  <c r="K11" i="1"/>
  <c r="A11" i="1"/>
  <c r="A114" i="1" l="1"/>
  <c r="A37" i="1"/>
  <c r="F114" i="1"/>
  <c r="G114" i="1"/>
  <c r="H114" i="1"/>
  <c r="I114" i="1"/>
  <c r="J114" i="1"/>
  <c r="K114" i="1"/>
  <c r="F37" i="1"/>
  <c r="G37" i="1"/>
  <c r="H37" i="1"/>
  <c r="I37" i="1"/>
  <c r="J37" i="1"/>
  <c r="K37" i="1"/>
  <c r="F41" i="1"/>
  <c r="G41" i="1"/>
  <c r="H41" i="1"/>
  <c r="I41" i="1"/>
  <c r="J41" i="1"/>
  <c r="K41" i="1"/>
  <c r="F92" i="1"/>
  <c r="G92" i="1"/>
  <c r="H92" i="1"/>
  <c r="I92" i="1"/>
  <c r="J92" i="1"/>
  <c r="K92" i="1"/>
  <c r="A41" i="1"/>
  <c r="A92" i="1"/>
  <c r="A68" i="1"/>
  <c r="A46" i="1"/>
  <c r="A9" i="1"/>
  <c r="F68" i="1"/>
  <c r="G68" i="1"/>
  <c r="H68" i="1"/>
  <c r="I68" i="1"/>
  <c r="J68" i="1"/>
  <c r="K68" i="1"/>
  <c r="F46" i="1"/>
  <c r="G46" i="1"/>
  <c r="H46" i="1"/>
  <c r="I46" i="1"/>
  <c r="J46" i="1"/>
  <c r="K46" i="1"/>
  <c r="F9" i="1"/>
  <c r="G9" i="1"/>
  <c r="H9" i="1"/>
  <c r="I9" i="1"/>
  <c r="J9" i="1"/>
  <c r="K9" i="1"/>
  <c r="A64" i="1"/>
  <c r="A111" i="1"/>
  <c r="F64" i="1"/>
  <c r="G64" i="1"/>
  <c r="H64" i="1"/>
  <c r="I64" i="1"/>
  <c r="J64" i="1"/>
  <c r="K64" i="1"/>
  <c r="F111" i="1"/>
  <c r="G111" i="1"/>
  <c r="H111" i="1"/>
  <c r="I111" i="1"/>
  <c r="J111" i="1"/>
  <c r="K111" i="1"/>
  <c r="A66" i="1" l="1"/>
  <c r="F66" i="1"/>
  <c r="G66" i="1"/>
  <c r="H66" i="1"/>
  <c r="I66" i="1"/>
  <c r="J66" i="1"/>
  <c r="K66" i="1"/>
  <c r="A91" i="1" l="1"/>
  <c r="A43" i="1"/>
  <c r="A110" i="1"/>
  <c r="A121" i="1"/>
  <c r="F91" i="1"/>
  <c r="G91" i="1"/>
  <c r="H91" i="1"/>
  <c r="I91" i="1"/>
  <c r="J91" i="1"/>
  <c r="K91" i="1"/>
  <c r="F43" i="1"/>
  <c r="G43" i="1"/>
  <c r="H43" i="1"/>
  <c r="I43" i="1"/>
  <c r="J43" i="1"/>
  <c r="K43" i="1"/>
  <c r="F110" i="1"/>
  <c r="G110" i="1"/>
  <c r="H110" i="1"/>
  <c r="I110" i="1"/>
  <c r="J110" i="1"/>
  <c r="K110" i="1"/>
  <c r="F121" i="1"/>
  <c r="G121" i="1"/>
  <c r="H121" i="1"/>
  <c r="I121" i="1"/>
  <c r="J121" i="1"/>
  <c r="K121" i="1"/>
  <c r="A94" i="1"/>
  <c r="A93" i="1"/>
  <c r="A118" i="1"/>
  <c r="A60" i="1"/>
  <c r="A39" i="1"/>
  <c r="F94" i="1"/>
  <c r="G94" i="1"/>
  <c r="H94" i="1"/>
  <c r="I94" i="1"/>
  <c r="J94" i="1"/>
  <c r="K94" i="1"/>
  <c r="F93" i="1"/>
  <c r="G93" i="1"/>
  <c r="H93" i="1"/>
  <c r="I93" i="1"/>
  <c r="J93" i="1"/>
  <c r="K93" i="1"/>
  <c r="F118" i="1"/>
  <c r="G118" i="1"/>
  <c r="H118" i="1"/>
  <c r="I118" i="1"/>
  <c r="J118" i="1"/>
  <c r="K118" i="1"/>
  <c r="F60" i="1"/>
  <c r="G60" i="1"/>
  <c r="H60" i="1"/>
  <c r="I60" i="1"/>
  <c r="J60" i="1"/>
  <c r="K60" i="1"/>
  <c r="F39" i="1"/>
  <c r="G39" i="1"/>
  <c r="H39" i="1"/>
  <c r="I39" i="1"/>
  <c r="J39" i="1"/>
  <c r="K39" i="1"/>
  <c r="F34" i="1" l="1"/>
  <c r="G34" i="1"/>
  <c r="H34" i="1"/>
  <c r="I34" i="1"/>
  <c r="J34" i="1"/>
  <c r="K34" i="1"/>
  <c r="F141" i="1"/>
  <c r="G141" i="1"/>
  <c r="H141" i="1"/>
  <c r="I141" i="1"/>
  <c r="J141" i="1"/>
  <c r="K141" i="1"/>
  <c r="A34" i="1"/>
  <c r="A141" i="1"/>
  <c r="A73" i="1" l="1"/>
  <c r="A44" i="1"/>
  <c r="A10" i="1"/>
  <c r="F73" i="1"/>
  <c r="G73" i="1"/>
  <c r="H73" i="1"/>
  <c r="I73" i="1"/>
  <c r="J73" i="1"/>
  <c r="K73" i="1"/>
  <c r="F44" i="1"/>
  <c r="G44" i="1"/>
  <c r="H44" i="1"/>
  <c r="I44" i="1"/>
  <c r="J44" i="1"/>
  <c r="K44" i="1"/>
  <c r="F10" i="1"/>
  <c r="G10" i="1"/>
  <c r="H10" i="1"/>
  <c r="I10" i="1"/>
  <c r="J10" i="1"/>
  <c r="K10" i="1"/>
  <c r="F42" i="1"/>
  <c r="G42" i="1"/>
  <c r="H42" i="1"/>
  <c r="I42" i="1"/>
  <c r="J42" i="1"/>
  <c r="K42" i="1"/>
  <c r="F23" i="1"/>
  <c r="G23" i="1"/>
  <c r="H23" i="1"/>
  <c r="I23" i="1"/>
  <c r="J23" i="1"/>
  <c r="K23" i="1"/>
  <c r="A42" i="1"/>
  <c r="A23" i="1"/>
  <c r="F26" i="1"/>
  <c r="G26" i="1"/>
  <c r="H26" i="1"/>
  <c r="I26" i="1"/>
  <c r="J26" i="1"/>
  <c r="K26" i="1"/>
  <c r="F103" i="1"/>
  <c r="G103" i="1"/>
  <c r="H103" i="1"/>
  <c r="I103" i="1"/>
  <c r="J103" i="1"/>
  <c r="K103" i="1"/>
  <c r="A26" i="1"/>
  <c r="A103" i="1"/>
  <c r="A133" i="1" l="1"/>
  <c r="F133" i="1"/>
  <c r="G133" i="1"/>
  <c r="H133" i="1"/>
  <c r="I133" i="1"/>
  <c r="J133" i="1"/>
  <c r="K133" i="1"/>
  <c r="F33" i="1" l="1"/>
  <c r="G33" i="1"/>
  <c r="H33" i="1"/>
  <c r="I33" i="1"/>
  <c r="J33" i="1"/>
  <c r="K33" i="1"/>
  <c r="A33" i="1"/>
  <c r="A31" i="1" l="1"/>
  <c r="F31" i="1"/>
  <c r="G31" i="1"/>
  <c r="H31" i="1"/>
  <c r="I31" i="1"/>
  <c r="J31" i="1"/>
  <c r="K31" i="1"/>
  <c r="A105" i="1"/>
  <c r="A54" i="1"/>
  <c r="F105" i="1"/>
  <c r="G105" i="1"/>
  <c r="H105" i="1"/>
  <c r="I105" i="1"/>
  <c r="J105" i="1"/>
  <c r="K105" i="1"/>
  <c r="F54" i="1"/>
  <c r="G54" i="1"/>
  <c r="H54" i="1"/>
  <c r="I54" i="1"/>
  <c r="J54" i="1"/>
  <c r="K54" i="1"/>
  <c r="A125" i="1" l="1"/>
  <c r="A126" i="1"/>
  <c r="F125" i="1"/>
  <c r="G125" i="1"/>
  <c r="H125" i="1"/>
  <c r="I125" i="1"/>
  <c r="J125" i="1"/>
  <c r="K125" i="1"/>
  <c r="F126" i="1"/>
  <c r="H126" i="1"/>
  <c r="I126" i="1"/>
  <c r="J126" i="1"/>
  <c r="K12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<sst xmlns="http://schemas.openxmlformats.org/spreadsheetml/2006/main" count="13774" uniqueCount="2626">
  <si>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</si>
  <si>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</si>
  <si>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</si>
  <si>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</si>
  <si>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</si>
  <si>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</si>
  <si>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</si>
  <si>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</si>
  <si>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</si>
  <si>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</si>
  <si>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</si>
  <si>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</si>
  <si>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</si>
  <si>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</si>
  <si>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</si>
  <si>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</si>
  <si>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</si>
  <si>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</si>
  <si>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</si>
  <si>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</si>
  <si>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</si>
  <si>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</si>
  <si>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</si>
  <si>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</si>
  <si>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</si>
  <si>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</si>
  <si>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</si>
  <si>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</si>
  <si>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</si>
  <si>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</si>
  <si>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</si>
  <si>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</si>
  <si>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</si>
  <si>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</si>
  <si>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</si>
  <si>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</si>
  <si>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</si>
  <si>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</si>
  <si>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</si>
  <si>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</si>
  <si>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</si>
  <si>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</si>
  <si>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</si>
  <si>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</si>
  <si>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</si>
  <si>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</si>
  <si>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</si>
  <si>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</si>
  <si>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</si>
  <si>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</si>
  <si>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</si>
  <si>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</si>
  <si>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</si>
  <si>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</si>
  <si>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</si>
  <si>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</si>
  <si>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</si>
  <si>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</si>
  <si>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</si>
  <si>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</si>
  <si>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</si>
  <si>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</si>
  <si>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</si>
  <si>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</si>
  <si>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</si>
  <si>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</si>
  <si>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</si>
  <si>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</si>
  <si>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</si>
  <si>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</si>
  <si>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</si>
  <si>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</si>
  <si>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</si>
  <si>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</si>
  <si>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</si>
  <si>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</si>
  <si>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</si>
  <si>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</si>
  <si>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</si>
  <si>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</si>
  <si>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</si>
  <si>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</si>
  <si>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</si>
  <si>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</si>
  <si>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</si>
  <si>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</si>
  <si>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</si>
  <si>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</si>
  <si>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</si>
  <si>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</si>
  <si>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</si>
  <si>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</si>
  <si>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</si>
  <si>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</si>
  <si>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</si>
  <si>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</si>
  <si>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</si>
  <si>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</si>
  <si>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</si>
  <si>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</si>
  <si>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</si>
  <si>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</si>
  <si>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</si>
  <si>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</si>
  <si>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</si>
  <si>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</si>
  <si>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</si>
  <si>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</si>
  <si>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</si>
  <si>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</si>
  <si>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</si>
  <si>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</si>
  <si>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</si>
  <si>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</si>
  <si>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</si>
  <si>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</si>
  <si>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</si>
  <si>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</si>
  <si>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</si>
  <si>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</si>
  <si>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</si>
  <si>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</si>
  <si>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</si>
  <si>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</si>
  <si>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</si>
  <si>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</si>
  <si>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</si>
  <si>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</si>
  <si>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</si>
  <si>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</si>
  <si>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</si>
  <si>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</si>
  <si>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</si>
  <si>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</si>
  <si>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</si>
  <si>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</si>
  <si>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</si>
  <si>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</si>
  <si>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</si>
  <si>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</si>
  <si>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</si>
  <si>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</si>
  <si>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</si>
  <si>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</si>
  <si>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</si>
  <si>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</si>
  <si>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</si>
  <si>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</si>
  <si>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</si>
  <si>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</si>
  <si>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</si>
  <si>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</si>
  <si>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</si>
  <si>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</si>
  <si>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</si>
  <si>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</si>
  <si>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</si>
  <si>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</si>
  <si>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</si>
  <si>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</si>
  <si>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</si>
  <si>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</si>
  <si>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</si>
  <si>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</si>
  <si>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</si>
  <si>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</si>
  <si>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</si>
  <si>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</si>
  <si>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</si>
  <si>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</si>
  <si>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</si>
  <si>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</si>
  <si>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</si>
  <si>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</si>
  <si>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</si>
  <si>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</si>
  <si>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</si>
  <si>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</si>
  <si>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</si>
  <si>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</si>
  <si>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</si>
  <si>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</si>
  <si>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</si>
  <si>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</si>
  <si>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</si>
  <si>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</si>
  <si>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</si>
  <si>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</si>
  <si>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</si>
  <si>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</si>
  <si>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</si>
  <si>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</si>
  <si>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</si>
  <si>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</si>
  <si>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</si>
  <si>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</si>
  <si>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</si>
  <si>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</si>
  <si>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</si>
  <si>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</si>
  <si>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</si>
  <si>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</si>
  <si>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</si>
  <si>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</si>
  <si>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</si>
  <si>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</si>
  <si>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</si>
  <si>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</si>
  <si>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</si>
  <si>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</si>
  <si>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</si>
  <si>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</si>
  <si>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</si>
  <si>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</si>
  <si>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</si>
  <si>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</si>
  <si>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</si>
  <si>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</si>
  <si>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</si>
  <si>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</si>
  <si>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</si>
  <si>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</si>
  <si>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</si>
  <si>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</si>
  <si>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</si>
  <si>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</si>
  <si>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</si>
  <si>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</si>
  <si>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</si>
  <si>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</si>
  <si>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</si>
  <si>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</si>
  <si>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</si>
  <si>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</si>
  <si>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</si>
  <si>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</si>
  <si>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</si>
  <si>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</si>
  <si>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</si>
  <si>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</si>
  <si>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</si>
  <si>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</si>
  <si>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</si>
  <si>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</si>
  <si>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</si>
  <si>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</si>
  <si>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</si>
  <si>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</si>
  <si>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</si>
  <si>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</si>
  <si>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</si>
  <si>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</si>
  <si>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</si>
  <si>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</si>
  <si>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</si>
  <si>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</si>
  <si>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</si>
  <si>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</si>
  <si>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</si>
  <si>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</si>
  <si>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</si>
  <si>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</si>
  <si>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</si>
  <si>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</si>
  <si>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</si>
  <si>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</si>
  <si>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</si>
  <si>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</si>
  <si>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</si>
  <si>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</si>
  <si>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</si>
  <si>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</si>
  <si>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</si>
  <si>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</si>
  <si>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</si>
  <si>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</si>
  <si>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</si>
  <si>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</si>
  <si>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</si>
  <si>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</si>
  <si>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</si>
  <si>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</si>
  <si>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</si>
  <si>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</si>
  <si>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</si>
  <si>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</si>
  <si>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</si>
  <si>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</si>
  <si>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</si>
  <si>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</si>
  <si>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</si>
  <si>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</si>
  <si>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</si>
  <si>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</si>
  <si>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</si>
  <si>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</si>
  <si>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</si>
  <si>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</si>
  <si>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</si>
  <si>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</si>
  <si>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</si>
  <si>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</si>
  <si>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</si>
  <si>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</si>
  <si>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</si>
  <si>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</si>
  <si>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</si>
  <si>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</si>
  <si>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</si>
  <si>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</si>
  <si>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</si>
  <si>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</si>
  <si>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</si>
  <si>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</si>
  <si>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</si>
  <si>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</si>
  <si>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</si>
  <si>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</si>
  <si>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</si>
  <si>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</si>
  <si>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</si>
  <si>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</si>
  <si>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</si>
  <si>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</si>
  <si>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</si>
  <si>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</si>
  <si>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</si>
  <si>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</si>
  <si>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</si>
  <si>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</si>
  <si>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</si>
  <si>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</si>
  <si>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</si>
  <si>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</si>
  <si>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</si>
  <si>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</si>
  <si>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</si>
  <si>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</si>
  <si>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</si>
  <si>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</si>
  <si>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</si>
  <si>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</si>
  <si>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</si>
  <si>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</si>
  <si>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</si>
  <si>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</si>
  <si>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</si>
  <si>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</si>
  <si>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</si>
  <si>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</si>
  <si>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</si>
  <si>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</si>
  <si>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</si>
  <si>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</si>
  <si>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</si>
  <si>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</si>
  <si>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</si>
  <si>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</si>
  <si>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</si>
  <si>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</si>
  <si>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</si>
  <si>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</si>
  <si>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</si>
  <si>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</si>
  <si>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</si>
  <si>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</si>
  <si>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</si>
  <si>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</si>
  <si>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</si>
  <si>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</si>
  <si>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</si>
  <si>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</si>
  <si>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</si>
  <si>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</si>
  <si>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</si>
  <si>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</si>
  <si>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</si>
  <si>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</si>
  <si>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</si>
  <si>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</si>
  <si>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</si>
  <si>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</si>
  <si>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</si>
  <si>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</si>
  <si>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</si>
  <si>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</si>
  <si>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</si>
  <si>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</si>
  <si>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</si>
  <si>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</si>
  <si>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</si>
  <si>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</si>
  <si>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</si>
  <si>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</si>
  <si>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</si>
  <si>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</si>
  <si>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</si>
  <si>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</si>
  <si>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</si>
  <si>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</si>
  <si>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</si>
  <si>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</si>
  <si>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</si>
  <si>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</si>
  <si>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</si>
  <si>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</si>
  <si>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</si>
  <si>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</si>
  <si>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</si>
  <si>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</si>
  <si>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</si>
  <si>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</si>
  <si>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</si>
  <si>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</si>
  <si>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</si>
  <si>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</si>
  <si>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</si>
  <si>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</si>
  <si>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</si>
  <si>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</si>
  <si>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</si>
  <si>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</si>
  <si>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</si>
  <si>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</si>
  <si>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</si>
  <si>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</si>
  <si>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</si>
  <si>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</si>
  <si>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</si>
  <si>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</si>
  <si>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</si>
  <si>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</si>
  <si>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</si>
  <si>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</si>
  <si>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</si>
  <si>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</si>
  <si>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</si>
  <si>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</si>
  <si>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</si>
  <si>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</si>
  <si>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</si>
  <si>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</si>
  <si>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</si>
  <si>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</si>
  <si>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</si>
  <si>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</si>
  <si>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</si>
  <si>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</si>
  <si>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</si>
  <si>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</si>
  <si>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</si>
  <si>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</si>
  <si>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</si>
  <si>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</si>
  <si>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</si>
  <si>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</si>
  <si>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</si>
  <si>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</si>
  <si>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</si>
  <si>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</si>
  <si>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</si>
  <si>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</si>
  <si>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</si>
  <si>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</si>
  <si>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</si>
  <si>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</si>
  <si>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</si>
  <si>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</si>
  <si>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</si>
  <si>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</si>
  <si>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</si>
  <si>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</si>
  <si>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</si>
  <si>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</si>
  <si>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</si>
  <si>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</si>
  <si>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</si>
  <si>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</si>
  <si>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</si>
  <si>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</si>
  <si>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</si>
  <si>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</si>
  <si>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</si>
  <si>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</si>
  <si>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</si>
  <si>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</si>
  <si>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</si>
  <si>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</si>
  <si>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</si>
  <si>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</si>
  <si>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</si>
  <si>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</si>
  <si>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</si>
  <si>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</si>
  <si>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</si>
  <si>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</si>
  <si>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</si>
  <si>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</si>
  <si>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</si>
  <si>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</si>
  <si>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</si>
  <si>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</si>
  <si>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</si>
  <si>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</si>
  <si>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</si>
  <si>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</si>
  <si>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</si>
  <si>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</si>
  <si>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</si>
  <si>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</si>
  <si>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</si>
  <si>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</si>
  <si>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</si>
  <si>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</si>
  <si>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</si>
  <si>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</si>
  <si>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</si>
  <si>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</si>
  <si>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</si>
  <si>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</si>
  <si>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</si>
  <si>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</si>
  <si>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</si>
  <si>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</si>
  <si>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</si>
  <si>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</si>
  <si>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</si>
  <si>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</si>
  <si>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</si>
  <si>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</si>
  <si>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</si>
  <si>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</si>
  <si>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</si>
  <si>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</si>
  <si>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</si>
  <si>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</si>
  <si>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</si>
  <si>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</si>
  <si>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</si>
  <si>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</si>
  <si>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</si>
  <si>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</si>
  <si>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</si>
  <si>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</si>
  <si>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</si>
  <si>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</si>
  <si>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</si>
  <si>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</si>
  <si>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</si>
  <si>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</si>
  <si>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</si>
  <si>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</si>
  <si>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</si>
  <si>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</si>
  <si>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</si>
  <si>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</si>
  <si>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</si>
  <si>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</si>
  <si>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</si>
  <si>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</si>
  <si>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</si>
  <si>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</si>
  <si>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</si>
  <si>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</si>
  <si>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</si>
  <si>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</si>
  <si>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</si>
  <si>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</si>
  <si>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</si>
  <si>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</si>
  <si>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</si>
  <si>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</si>
  <si>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</si>
  <si>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</si>
  <si>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</si>
  <si>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</si>
  <si>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</si>
  <si>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</si>
  <si>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</si>
  <si>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</si>
  <si>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</si>
  <si>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</si>
  <si>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</si>
  <si>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</si>
  <si>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</si>
  <si>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</si>
  <si>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</si>
  <si>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</si>
  <si>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</si>
  <si>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</si>
  <si>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</si>
  <si>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</si>
  <si>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</si>
  <si>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</si>
  <si>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</si>
  <si>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</si>
  <si>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</si>
  <si>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</si>
  <si>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</si>
  <si>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</si>
  <si>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</si>
  <si>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</si>
  <si>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</si>
  <si>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</si>
  <si>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</si>
  <si>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</si>
  <si>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</si>
  <si>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</si>
  <si>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</si>
  <si>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</si>
  <si>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</si>
  <si>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</si>
  <si>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</si>
  <si>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</si>
  <si>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</si>
  <si>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</si>
  <si>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</si>
  <si>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</si>
  <si>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</si>
  <si>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</si>
  <si>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</si>
  <si>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</si>
  <si>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</si>
  <si>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</si>
  <si>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</si>
  <si>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</si>
  <si>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</si>
  <si>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</si>
  <si>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</si>
  <si>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</si>
  <si>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</si>
  <si>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</si>
  <si>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</si>
  <si>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</si>
  <si>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</si>
  <si>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</si>
  <si>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</si>
  <si>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</si>
  <si>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</si>
  <si>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</si>
  <si>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</si>
  <si>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</si>
  <si>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</si>
  <si>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</si>
  <si>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</si>
  <si>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</si>
  <si>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</si>
  <si>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</si>
  <si>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</si>
  <si>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</si>
  <si>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</si>
  <si>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</si>
  <si>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</si>
  <si>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</si>
  <si>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</si>
  <si>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</si>
  <si>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</si>
  <si>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</si>
  <si>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</si>
  <si>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</si>
  <si>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</si>
  <si>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</si>
  <si>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</si>
  <si>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</si>
  <si>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</si>
  <si>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</si>
  <si>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</si>
  <si>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</si>
  <si>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</si>
  <si>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</si>
  <si>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</si>
  <si>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</si>
  <si>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</si>
  <si>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</si>
  <si>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</si>
  <si>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</si>
  <si>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</si>
  <si>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</si>
  <si>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</si>
  <si>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</si>
  <si>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</si>
  <si>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</si>
  <si>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</si>
  <si>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</si>
  <si>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</si>
  <si>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</si>
  <si>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</si>
  <si>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</si>
  <si>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</si>
  <si>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</si>
  <si>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</si>
  <si>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</si>
  <si>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</si>
  <si>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</si>
  <si>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</si>
  <si>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</si>
  <si>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</si>
  <si>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</si>
  <si>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</si>
  <si>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</si>
  <si>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</si>
  <si>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</si>
  <si>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</si>
  <si>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</si>
  <si>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</si>
  <si>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</si>
  <si>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</si>
  <si>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</si>
  <si>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</si>
  <si>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</si>
  <si>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</si>
  <si>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</si>
  <si>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</si>
  <si>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</si>
  <si>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</si>
  <si>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</si>
  <si>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</si>
  <si>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</si>
  <si>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</si>
  <si>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</si>
  <si>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</si>
  <si>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</si>
  <si>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</si>
  <si>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</si>
  <si>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</si>
  <si>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</si>
  <si>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</si>
  <si>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</si>
  <si>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</si>
  <si>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</si>
  <si>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</si>
  <si>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</si>
  <si>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</si>
  <si>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</si>
  <si>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</si>
  <si>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</si>
  <si>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</si>
  <si>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</si>
  <si>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</si>
  <si>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</si>
  <si>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</si>
  <si>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</si>
  <si>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</si>
  <si>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</si>
  <si>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</si>
  <si>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</si>
  <si>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</si>
  <si>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</si>
  <si>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</si>
  <si>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</si>
  <si>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</si>
  <si>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</si>
  <si>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</si>
  <si>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</si>
  <si>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</si>
  <si>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</si>
  <si>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</si>
  <si>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</si>
  <si>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</si>
  <si>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</si>
  <si>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</si>
  <si>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</si>
  <si>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</si>
  <si>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</si>
  <si>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</si>
  <si>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</si>
  <si>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</si>
  <si>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</si>
  <si>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</si>
  <si>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</si>
  <si>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</si>
  <si>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</si>
  <si>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</si>
  <si>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</si>
  <si>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</si>
  <si>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</si>
  <si>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</si>
  <si>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</si>
  <si>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</si>
  <si>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</si>
  <si>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</si>
  <si>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</si>
  <si>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</si>
  <si>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</si>
  <si>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</si>
  <si>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</si>
  <si>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</si>
  <si>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</si>
  <si>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</si>
  <si>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</si>
  <si>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</si>
  <si>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</si>
  <si>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</si>
  <si>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</si>
  <si>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</si>
  <si>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</si>
  <si>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</si>
  <si>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</si>
  <si>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</si>
  <si>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</si>
  <si>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</si>
  <si>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</si>
  <si>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</si>
  <si>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</si>
  <si>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</si>
  <si>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</si>
  <si>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</si>
  <si>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</si>
  <si>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</si>
  <si>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</si>
  <si>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</si>
  <si>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</si>
  <si>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</si>
  <si>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</si>
  <si>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</si>
  <si>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</si>
  <si>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</si>
  <si>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</si>
  <si>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</si>
  <si>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</si>
  <si>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</si>
  <si>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</si>
  <si>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</si>
  <si>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</si>
  <si>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</si>
  <si>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</si>
  <si>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</si>
  <si>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</si>
  <si>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</si>
  <si>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</si>
  <si>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</si>
  <si>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</si>
  <si>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</si>
  <si>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</si>
  <si>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</si>
  <si>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</si>
  <si>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</si>
  <si>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</si>
  <si>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</si>
  <si>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</si>
  <si>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</si>
  <si>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</si>
  <si>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</si>
  <si>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</si>
  <si>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</si>
  <si>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</si>
  <si>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</si>
  <si>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</si>
  <si>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</si>
  <si>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</si>
  <si>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</si>
  <si>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</si>
  <si>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</si>
  <si>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</si>
  <si>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</si>
  <si>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</si>
  <si>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</si>
  <si>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</si>
  <si>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</si>
  <si>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</si>
  <si>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</si>
  <si>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</si>
  <si>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</si>
  <si>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</si>
  <si>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</si>
  <si>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</si>
  <si>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</si>
  <si>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</si>
  <si>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</si>
  <si>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</si>
  <si>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</si>
  <si>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</si>
  <si>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</si>
  <si>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</si>
  <si>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</si>
  <si>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</si>
  <si>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</si>
  <si>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</si>
  <si>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</si>
  <si>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</si>
  <si>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</si>
  <si>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</si>
  <si>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</si>
  <si>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</si>
  <si>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</si>
  <si>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</si>
  <si>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</si>
  <si>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</si>
  <si>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</si>
  <si>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</si>
  <si>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</si>
  <si>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</si>
  <si>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</si>
  <si>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</si>
  <si>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</si>
  <si>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</si>
  <si>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</si>
  <si>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</si>
  <si>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</si>
  <si>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</si>
  <si>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</si>
  <si>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</si>
  <si>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</si>
  <si>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</si>
  <si>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</si>
  <si>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</si>
  <si>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</si>
  <si>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</si>
  <si>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</si>
  <si>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</si>
  <si>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</si>
  <si>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</si>
  <si>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</si>
  <si>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</si>
  <si>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</si>
  <si>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</si>
  <si>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</si>
  <si>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</si>
  <si>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</si>
  <si>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</si>
  <si>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</si>
  <si>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</si>
  <si>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</si>
  <si>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</si>
  <si>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</si>
  <si>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</si>
  <si>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</si>
  <si>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</si>
  <si>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</si>
  <si>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</si>
  <si>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</si>
  <si>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</si>
  <si>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</si>
  <si>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</si>
  <si>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</si>
  <si>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</si>
  <si>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</si>
  <si>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</si>
  <si>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</si>
  <si>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</si>
  <si>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</si>
  <si>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</si>
  <si>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</si>
  <si>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</si>
  <si>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</si>
  <si>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</si>
  <si>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</si>
  <si>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</si>
  <si>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</si>
  <si>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</si>
  <si>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</si>
  <si>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</si>
  <si>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</si>
  <si>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</si>
  <si>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</si>
  <si>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</si>
  <si>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</si>
  <si>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</si>
  <si>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</si>
  <si>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</si>
  <si>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</si>
  <si>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</si>
  <si>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</si>
  <si>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</si>
  <si>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</si>
  <si>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</si>
  <si>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</si>
  <si>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</si>
  <si>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</si>
  <si>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</si>
  <si>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</si>
  <si>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</si>
  <si>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</si>
  <si>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</si>
  <si>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</si>
  <si>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</si>
  <si>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</si>
  <si>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</si>
  <si>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</si>
  <si>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</si>
  <si>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</si>
  <si>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</si>
  <si>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</si>
  <si>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</si>
  <si>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</si>
  <si>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</si>
  <si>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</si>
  <si>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</si>
  <si>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</si>
  <si>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</si>
  <si>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</si>
  <si>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</si>
  <si>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</si>
  <si>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</si>
  <si>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</si>
  <si>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</si>
  <si>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</si>
  <si>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</si>
  <si>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</si>
  <si>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</si>
  <si>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</si>
  <si>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</si>
  <si>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</si>
  <si>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</si>
  <si>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</si>
  <si>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</si>
  <si>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</si>
  <si>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</si>
  <si>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</si>
  <si>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</si>
  <si>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</si>
  <si>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</si>
  <si>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</si>
  <si>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</si>
  <si>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</si>
  <si>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</si>
  <si>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</si>
  <si>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</si>
  <si>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</si>
  <si>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</si>
  <si>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</si>
  <si>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</si>
  <si>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</si>
  <si>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</si>
  <si>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</si>
  <si>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</si>
  <si>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</si>
  <si>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</si>
  <si>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</si>
  <si>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</si>
  <si>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</si>
  <si>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</si>
  <si>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</si>
  <si>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</si>
  <si>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</si>
  <si>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</si>
  <si>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</si>
  <si>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</si>
  <si>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</si>
  <si>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</si>
  <si>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</si>
  <si>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</si>
  <si>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</si>
  <si>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</si>
  <si>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</si>
  <si>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</si>
  <si>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</si>
  <si>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</si>
  <si>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</si>
  <si>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</si>
  <si>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</si>
  <si>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</si>
  <si>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</si>
  <si>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</si>
  <si>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</si>
  <si>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</si>
  <si>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</si>
  <si>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</si>
  <si>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</si>
  <si>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</si>
  <si>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</si>
  <si>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</si>
  <si>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</si>
  <si>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</si>
  <si>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</si>
  <si>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</si>
  <si>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</si>
  <si>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</si>
  <si>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</si>
  <si>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</si>
  <si>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</si>
  <si>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</si>
  <si>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</si>
  <si>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</si>
  <si>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</si>
  <si>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</si>
  <si>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</si>
  <si>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</si>
  <si>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</si>
  <si>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</si>
  <si>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</si>
  <si>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</si>
  <si>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</si>
  <si>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</si>
  <si>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</si>
  <si>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</si>
  <si>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</si>
  <si>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</si>
  <si>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</si>
  <si>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</si>
  <si>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</si>
  <si>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</si>
  <si>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</si>
  <si>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</si>
  <si>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</si>
  <si>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</si>
  <si>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</si>
  <si>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</si>
  <si>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</si>
  <si>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</si>
  <si>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</si>
  <si>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</si>
  <si>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</si>
  <si>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</si>
  <si>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</si>
  <si>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</si>
  <si>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</si>
  <si>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</si>
  <si>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</si>
  <si>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</si>
  <si>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</si>
  <si>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</si>
  <si>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</si>
  <si>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</si>
  <si>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</si>
  <si>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</si>
  <si>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</si>
  <si>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</si>
  <si>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</si>
  <si>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</si>
  <si>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</si>
  <si>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</si>
  <si>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</si>
  <si>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</si>
  <si>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</si>
  <si>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</si>
  <si>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</si>
  <si>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</si>
  <si>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</si>
  <si>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</si>
  <si>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</si>
  <si>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</si>
  <si>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</si>
  <si>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</si>
  <si>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</si>
  <si>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</si>
  <si>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</si>
  <si>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</si>
  <si>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</si>
  <si>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</si>
  <si>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</si>
  <si>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</si>
  <si>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</si>
  <si>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</si>
  <si>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</si>
  <si>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</si>
  <si>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</si>
  <si>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</si>
  <si>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</si>
  <si>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</si>
  <si>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</si>
  <si>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</si>
  <si>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</si>
  <si>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</si>
  <si>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</si>
  <si>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</si>
  <si>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</si>
  <si>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</si>
  <si>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</si>
  <si>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</si>
  <si>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</si>
  <si>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</si>
  <si>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</si>
  <si>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</si>
  <si>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</si>
  <si>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</si>
  <si>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</si>
  <si>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</si>
  <si>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</si>
  <si>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</si>
  <si>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</si>
  <si>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</si>
  <si>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</si>
  <si>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</si>
  <si>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</si>
  <si>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</si>
  <si>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</si>
  <si>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</si>
  <si>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</si>
  <si>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</si>
  <si>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</si>
  <si>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</si>
  <si>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</si>
  <si>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</si>
  <si>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</si>
  <si>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</si>
  <si>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</si>
  <si>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</si>
  <si>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</si>
  <si>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</si>
  <si>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</si>
  <si>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</si>
  <si>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</si>
  <si>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</si>
  <si>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</si>
  <si>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</si>
  <si>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</si>
  <si>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</si>
  <si>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</si>
  <si>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</si>
  <si>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</si>
  <si>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</si>
  <si>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</si>
  <si>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</si>
  <si>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</si>
  <si>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</si>
  <si>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</si>
  <si>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</si>
  <si>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</si>
  <si>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</si>
  <si>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</si>
  <si>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</si>
  <si>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</si>
  <si>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</si>
  <si>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</si>
  <si>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</si>
  <si>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</si>
  <si>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</si>
  <si>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</si>
  <si>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</si>
  <si>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</si>
  <si>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</si>
  <si>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</si>
  <si>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</si>
  <si>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</si>
  <si>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</si>
  <si>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</si>
  <si>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</si>
  <si>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</si>
  <si>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</si>
  <si>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</si>
  <si>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</si>
  <si>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</si>
  <si>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</si>
  <si>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</si>
  <si>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</si>
  <si>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</si>
  <si>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</si>
  <si>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</si>
  <si>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</si>
  <si>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</si>
  <si>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</si>
  <si>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</si>
  <si>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</si>
  <si>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</si>
  <si>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</si>
  <si>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</si>
  <si>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</si>
  <si>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</si>
  <si>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</si>
  <si>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</si>
  <si>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</si>
  <si>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</si>
  <si>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</si>
  <si>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</si>
  <si>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</si>
  <si>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</si>
  <si>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</si>
  <si>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</si>
  <si>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</si>
  <si>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</si>
  <si>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</si>
  <si>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</si>
  <si>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</si>
  <si>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</si>
  <si>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</si>
  <si>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</si>
  <si>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</si>
  <si>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</si>
  <si>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</si>
  <si>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</si>
  <si>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</si>
  <si>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</si>
  <si>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</si>
  <si>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</si>
  <si>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</si>
  <si>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</si>
  <si>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</si>
  <si>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</si>
  <si>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</si>
  <si>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</si>
  <si>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</si>
  <si>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</si>
  <si>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</si>
  <si>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</si>
  <si>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</si>
  <si>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</si>
  <si>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</si>
  <si>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</si>
  <si>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</si>
  <si>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</si>
  <si>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</si>
  <si>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</si>
  <si>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</si>
  <si>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</si>
  <si>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</si>
  <si>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</si>
  <si>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</si>
  <si>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</si>
  <si>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</si>
  <si>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</si>
  <si>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</si>
  <si>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</si>
  <si>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</si>
  <si>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</si>
  <si>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</si>
  <si>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</si>
  <si>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</si>
  <si>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</si>
  <si>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</si>
  <si>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</si>
  <si>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</si>
  <si>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</si>
  <si>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</si>
  <si>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</si>
  <si>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</si>
  <si>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</si>
  <si>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</si>
  <si>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</si>
  <si>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</si>
  <si>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</si>
  <si>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</si>
  <si>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</si>
  <si>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</si>
  <si>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</si>
  <si>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</si>
  <si>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</si>
  <si>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</si>
  <si>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</si>
  <si>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</si>
  <si>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</si>
  <si>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</si>
  <si>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</si>
  <si>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</si>
  <si>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</si>
  <si>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</si>
  <si>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</si>
  <si>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</si>
  <si>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</si>
  <si>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</si>
  <si>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</si>
  <si>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</si>
  <si>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</si>
  <si>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</si>
  <si>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</si>
  <si>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</si>
  <si>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</si>
  <si>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</si>
  <si>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</si>
  <si>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</si>
  <si>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</si>
  <si>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</si>
  <si>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</si>
  <si>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</si>
  <si>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</si>
  <si>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</si>
  <si>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</si>
  <si>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</si>
  <si>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</si>
  <si>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</si>
  <si>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</si>
  <si>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</si>
  <si>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</si>
  <si>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</si>
  <si>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</si>
  <si>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</si>
  <si>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</si>
  <si>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</si>
  <si>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</si>
  <si>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</si>
  <si>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</si>
  <si>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</si>
  <si>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</si>
  <si>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</si>
  <si>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</si>
  <si>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</si>
  <si>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</si>
  <si>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</si>
  <si>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</si>
  <si>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</si>
  <si>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</si>
  <si>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</si>
  <si>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</si>
  <si>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</si>
  <si>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</si>
  <si>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</si>
  <si>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</si>
  <si>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</si>
  <si>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</si>
  <si>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</si>
  <si>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</si>
  <si>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</si>
  <si>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</si>
  <si>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</si>
  <si>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</si>
  <si>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</si>
  <si>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</si>
  <si>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</si>
  <si>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</si>
  <si>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</si>
  <si>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</si>
  <si>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</si>
  <si>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</si>
  <si>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</si>
  <si>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</si>
  <si>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</si>
  <si>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</si>
  <si>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</si>
  <si>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</si>
  <si>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</si>
  <si>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</si>
  <si>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</si>
  <si>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</si>
  <si>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</si>
  <si>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</si>
  <si>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</si>
  <si>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</si>
  <si>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</si>
  <si>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</si>
  <si>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</si>
  <si>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</si>
  <si>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</si>
  <si>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</si>
  <si>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</si>
  <si>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</si>
  <si>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</si>
  <si>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</si>
  <si>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</si>
  <si>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</si>
  <si>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</si>
  <si>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</si>
  <si>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</si>
  <si>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</si>
  <si>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</si>
  <si>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</si>
  <si>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</si>
  <si>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</si>
  <si>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</si>
  <si>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</si>
  <si>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</si>
  <si>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</si>
  <si>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</si>
  <si>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</si>
  <si>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</si>
  <si>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</si>
  <si>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</si>
  <si>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</si>
  <si>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</si>
  <si>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</si>
  <si>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</si>
  <si>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</si>
  <si>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</si>
  <si>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</si>
  <si>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</si>
  <si>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</si>
  <si>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</si>
  <si>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</si>
  <si>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</si>
  <si>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</si>
  <si>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</si>
  <si>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</si>
  <si>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</si>
  <si>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</si>
  <si>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</si>
  <si>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</si>
  <si>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</si>
  <si>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</si>
  <si>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</si>
  <si>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</si>
  <si>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</si>
  <si>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</si>
  <si>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</si>
  <si>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</si>
  <si>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</si>
  <si>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</si>
  <si>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</si>
  <si>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</si>
  <si>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</si>
  <si>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</si>
  <si>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</si>
  <si>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</si>
  <si>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</si>
  <si>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</si>
  <si>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</si>
  <si>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</si>
  <si>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</si>
  <si>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</si>
  <si>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</si>
  <si>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</si>
  <si>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</si>
  <si>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</si>
  <si>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</si>
  <si>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</si>
  <si>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</si>
  <si>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</si>
  <si>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</si>
  <si>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</si>
  <si>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</si>
  <si>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</si>
  <si>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</si>
  <si>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</si>
  <si>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</si>
  <si>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</si>
  <si>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</si>
  <si>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</si>
  <si>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</si>
  <si>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</si>
  <si>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</si>
  <si>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</si>
  <si>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</si>
  <si>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</si>
  <si>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</si>
  <si>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</si>
  <si>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</si>
  <si>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</si>
  <si>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</si>
  <si>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</si>
  <si>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</si>
  <si>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</si>
  <si>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</si>
  <si>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</si>
  <si>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</si>
  <si>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</si>
  <si>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</si>
  <si>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</si>
  <si>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</si>
  <si>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</si>
  <si>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</si>
  <si>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</si>
  <si>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</si>
  <si>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</si>
  <si>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</si>
  <si>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</si>
  <si>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</si>
  <si>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</si>
  <si>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</si>
  <si>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</si>
  <si>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</si>
  <si>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</si>
  <si>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</si>
  <si>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</si>
  <si>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</si>
  <si>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</si>
  <si>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</si>
  <si>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</si>
  <si>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</si>
  <si>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</si>
  <si>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</si>
  <si>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</si>
  <si>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</si>
  <si>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</si>
  <si>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</si>
  <si>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</si>
  <si>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</si>
  <si>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</si>
  <si>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</si>
  <si>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</si>
  <si>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</si>
  <si>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</si>
  <si>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</si>
  <si>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</si>
  <si>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</si>
  <si>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</si>
  <si>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</si>
  <si>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</si>
  <si>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</si>
  <si>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</si>
  <si>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</si>
  <si>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</si>
  <si>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</si>
  <si>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</si>
  <si>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</si>
  <si>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</si>
  <si>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</si>
  <si>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</si>
  <si>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</si>
  <si>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</si>
  <si>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</si>
  <si>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</si>
  <si>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</si>
  <si>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</si>
  <si>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</si>
  <si>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</si>
  <si>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</si>
  <si>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</si>
  <si>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</si>
  <si>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</si>
  <si>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</si>
  <si>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</si>
  <si>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</si>
  <si>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</si>
  <si>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</si>
  <si>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</si>
  <si>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</si>
  <si>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</si>
  <si>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</si>
  <si>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</si>
  <si>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</si>
  <si>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</si>
  <si>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</si>
  <si>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</si>
  <si>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</si>
  <si>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</si>
  <si>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</si>
  <si>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</si>
  <si>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</si>
  <si>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</si>
  <si>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</si>
  <si>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</si>
  <si>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</si>
  <si>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</si>
  <si>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</si>
  <si>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</si>
  <si>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</si>
  <si>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</si>
  <si>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</si>
  <si>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</si>
  <si>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</si>
  <si>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</si>
  <si>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</si>
  <si>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</si>
  <si>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</si>
  <si>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</si>
  <si>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</si>
  <si>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</si>
  <si>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</si>
  <si>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</si>
  <si>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</si>
  <si>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</si>
  <si>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</si>
  <si>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</si>
  <si>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</si>
  <si>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</si>
  <si>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</si>
  <si>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</si>
  <si>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</si>
  <si>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</si>
  <si>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</si>
  <si>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</si>
  <si>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</si>
  <si>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</si>
  <si>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</si>
  <si>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</si>
  <si>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</si>
  <si>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</si>
  <si>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</si>
  <si>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</si>
  <si>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</si>
  <si>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</si>
  <si>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</si>
  <si>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</si>
  <si>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</si>
  <si>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</si>
  <si>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</si>
  <si>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</si>
  <si>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</si>
  <si>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</si>
  <si>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</si>
  <si>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</si>
  <si>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</si>
  <si>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</si>
  <si>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</si>
  <si>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</si>
  <si>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</si>
  <si>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</si>
  <si>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</si>
  <si>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</si>
  <si>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</si>
  <si>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</si>
  <si>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</si>
  <si>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</si>
  <si>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</si>
  <si>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</si>
  <si>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</si>
  <si>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</si>
  <si>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</si>
  <si>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</si>
  <si>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</si>
  <si>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</si>
  <si>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</si>
  <si>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</si>
  <si>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</si>
  <si>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</si>
  <si>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</si>
  <si>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</si>
  <si>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</si>
  <si>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</si>
  <si>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</si>
  <si>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</si>
  <si>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</si>
  <si>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</si>
  <si>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</si>
  <si>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</si>
  <si>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</si>
  <si>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</si>
  <si>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</si>
  <si>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</si>
  <si>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</si>
  <si>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</si>
  <si>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</si>
  <si>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</si>
  <si>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</si>
  <si>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</si>
  <si>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</si>
  <si>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</si>
  <si>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</si>
  <si>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</si>
  <si>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</si>
  <si>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</si>
  <si>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</si>
  <si>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</si>
  <si>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</si>
  <si>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</si>
  <si>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</si>
  <si>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</si>
  <si>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</si>
  <si>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</si>
  <si>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</si>
  <si>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</si>
  <si>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</si>
  <si>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</si>
  <si>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</si>
  <si>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</si>
  <si>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</si>
  <si>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</si>
  <si>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</si>
  <si>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</si>
  <si>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</si>
  <si>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</si>
  <si>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</si>
  <si>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</si>
  <si>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</si>
  <si>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</si>
  <si>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</si>
  <si>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</si>
  <si>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</si>
  <si>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</si>
  <si>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</si>
  <si>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</si>
  <si>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</si>
  <si>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</si>
  <si>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</si>
  <si>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</si>
  <si>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</si>
  <si>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</si>
  <si>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</si>
  <si>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</si>
  <si>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</si>
  <si>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</si>
  <si>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</si>
  <si>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</si>
  <si>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</si>
  <si>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</si>
  <si>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</si>
  <si>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</si>
  <si>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</si>
  <si>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</si>
  <si>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</si>
  <si>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</si>
  <si>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</si>
  <si>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</si>
  <si>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</si>
  <si>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</si>
  <si>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</si>
  <si>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</si>
  <si>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</si>
  <si>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</si>
  <si>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</si>
  <si>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</si>
  <si>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</si>
  <si>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</si>
  <si>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</si>
  <si>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</si>
  <si>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</si>
  <si>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</si>
  <si>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</si>
  <si>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</si>
  <si>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</si>
  <si>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</si>
  <si>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</si>
  <si>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</si>
  <si>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</si>
  <si>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</si>
  <si>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</si>
  <si>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</si>
  <si>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</si>
  <si>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</si>
  <si>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</si>
  <si>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</si>
  <si>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</si>
  <si>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</si>
  <si>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</si>
  <si>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</si>
  <si>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</si>
  <si>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</si>
  <si>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</si>
  <si>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</si>
  <si>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</si>
  <si>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</si>
  <si>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</si>
  <si>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</si>
  <si>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</si>
  <si>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</si>
  <si>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</si>
  <si>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</si>
  <si>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</si>
  <si>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</si>
  <si>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</si>
  <si>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</si>
  <si>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</si>
  <si>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</si>
  <si>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</si>
  <si>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</si>
  <si>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</si>
  <si>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</si>
  <si>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</si>
  <si>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</si>
  <si>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</si>
  <si>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</si>
  <si>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</si>
  <si>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</si>
  <si>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</si>
  <si>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</si>
  <si>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</si>
  <si>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</si>
  <si>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</si>
  <si>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</si>
  <si>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</si>
  <si>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</si>
  <si>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</si>
  <si>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</si>
  <si>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</si>
  <si>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</si>
  <si>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</si>
  <si>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</si>
  <si>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</si>
  <si>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</si>
  <si>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</si>
  <si>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</si>
  <si>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</si>
  <si>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</si>
  <si>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</si>
  <si>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</si>
  <si>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</si>
  <si>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</si>
  <si>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</si>
  <si>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</si>
  <si>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</si>
  <si>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</si>
  <si>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</si>
  <si>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</si>
  <si>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</si>
  <si>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</si>
  <si>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</si>
  <si>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</si>
  <si>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</si>
  <si>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</si>
  <si>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</si>
  <si>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</si>
  <si>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</si>
  <si>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</si>
  <si>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</si>
  <si>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</si>
  <si>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</si>
  <si>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</si>
  <si>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</si>
  <si>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</si>
  <si>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</si>
  <si>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</si>
  <si>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</si>
  <si>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</si>
  <si>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</si>
  <si>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</si>
  <si>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</si>
  <si>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</si>
  <si>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</si>
  <si>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</si>
  <si>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</si>
  <si>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</si>
  <si>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</si>
  <si>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</si>
  <si>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</si>
  <si>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</si>
  <si>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</si>
  <si>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</si>
  <si>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</si>
  <si>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</si>
  <si>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</si>
  <si>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</si>
  <si>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</si>
  <si>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</si>
  <si>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</si>
  <si>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</si>
  <si>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</si>
  <si>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</si>
  <si>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</si>
  <si>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</si>
  <si>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</si>
  <si>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</si>
  <si>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</si>
  <si>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</si>
  <si>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</si>
  <si>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</si>
  <si>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</si>
  <si>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</si>
  <si>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</si>
  <si>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</si>
  <si>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</si>
  <si>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</si>
  <si>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</si>
  <si>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</si>
  <si>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</si>
  <si>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</si>
  <si>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</si>
  <si>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</si>
  <si>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</si>
  <si>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</si>
  <si>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</si>
  <si>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</si>
  <si>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</si>
  <si>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</si>
  <si>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</si>
  <si>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</si>
  <si>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</si>
  <si>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</si>
  <si>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</si>
  <si>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</si>
  <si>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</si>
  <si>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</si>
  <si>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</si>
  <si>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</si>
  <si>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</si>
  <si>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</si>
  <si>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</si>
  <si>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</si>
  <si>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</si>
  <si>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</si>
  <si>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</si>
  <si>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</si>
  <si>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</si>
  <si>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</si>
  <si>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</si>
  <si>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</si>
  <si>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</si>
  <si>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</si>
  <si>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</si>
  <si>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</si>
  <si>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</si>
  <si>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</si>
  <si>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</si>
  <si>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</si>
  <si>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</si>
  <si>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</si>
  <si>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</si>
  <si>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</si>
  <si>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</si>
  <si>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</si>
  <si>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</si>
  <si>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</si>
  <si>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</si>
  <si>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</si>
  <si>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</si>
  <si>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</si>
  <si>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</si>
  <si>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</si>
  <si>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</si>
  <si>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</si>
  <si>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</si>
  <si>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</si>
  <si>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</si>
  <si>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</si>
  <si>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</si>
  <si>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</si>
  <si>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</si>
  <si>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</si>
  <si>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</si>
  <si>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</si>
  <si>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</si>
  <si>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</si>
  <si>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</si>
  <si>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</si>
  <si>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</si>
  <si>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</si>
  <si>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</si>
  <si>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</si>
  <si>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</si>
  <si>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</si>
  <si>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</si>
  <si>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</si>
  <si>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</si>
  <si>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</si>
  <si>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</si>
  <si>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</si>
  <si>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</si>
  <si>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</si>
  <si>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</si>
  <si>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</si>
  <si>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</si>
  <si>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</si>
  <si>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</si>
  <si>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</si>
  <si>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</si>
  <si>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</si>
  <si>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</si>
  <si>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</si>
  <si>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</si>
  <si>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</si>
  <si>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</si>
  <si>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</si>
  <si>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</si>
  <si>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</si>
  <si>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</si>
  <si>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</si>
  <si>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</si>
  <si>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</si>
  <si>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</si>
  <si>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</si>
  <si>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</si>
  <si>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</si>
  <si>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</si>
  <si>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</si>
  <si>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</si>
  <si>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</si>
  <si>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</si>
  <si>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</si>
  <si>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</si>
  <si>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</si>
  <si>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</si>
  <si>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</si>
  <si>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</si>
  <si>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</si>
  <si>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</si>
  <si>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</si>
  <si>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</si>
  <si>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</si>
  <si>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</si>
  <si>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</si>
  <si>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</si>
  <si>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</si>
  <si>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</si>
  <si>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</si>
  <si>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</si>
  <si>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</si>
  <si>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</si>
  <si>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</si>
  <si>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</si>
  <si>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</si>
  <si>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</si>
  <si>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</si>
  <si>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</si>
  <si>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</si>
  <si>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</si>
  <si>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</si>
  <si>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</si>
  <si>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</si>
  <si>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</si>
  <si>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</si>
  <si>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</si>
  <si>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</si>
  <si>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</si>
  <si>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</si>
  <si>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</si>
  <si>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</si>
  <si>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</si>
  <si>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</si>
  <si>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</si>
  <si>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</si>
  <si>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</si>
  <si>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</si>
  <si>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</si>
  <si>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</si>
  <si>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</si>
  <si>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</si>
  <si>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</si>
  <si>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</si>
  <si>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</si>
  <si>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</si>
  <si>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</si>
  <si>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</si>
  <si>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</si>
  <si>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</si>
  <si>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</si>
  <si>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</si>
  <si>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</si>
  <si>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</si>
  <si>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</si>
  <si>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</si>
  <si>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</si>
  <si>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</si>
  <si>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</si>
  <si>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</si>
  <si>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</si>
  <si>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</si>
  <si>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</si>
  <si>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</si>
  <si>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</si>
  <si>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</si>
  <si>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</si>
  <si>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</si>
  <si>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</si>
  <si>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</si>
  <si>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</si>
  <si>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</si>
  <si>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</si>
  <si>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</si>
  <si>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</si>
  <si>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</si>
  <si>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</si>
  <si>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</si>
  <si>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</si>
  <si>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</si>
  <si>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</si>
  <si>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</si>
  <si>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</si>
  <si>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</si>
  <si>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</si>
  <si>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</si>
  <si>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</si>
  <si>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</si>
  <si>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</si>
  <si>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</si>
  <si>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</si>
  <si>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</si>
  <si>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</si>
  <si>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</si>
  <si>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</si>
  <si>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</si>
  <si>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</si>
  <si>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</si>
  <si>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</si>
  <si>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</si>
  <si>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</si>
  <si>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</si>
  <si>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</si>
  <si>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</si>
  <si>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</si>
  <si>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</si>
  <si>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</si>
  <si>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</si>
  <si>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</si>
  <si>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</si>
  <si>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</si>
  <si>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</si>
  <si>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</si>
  <si>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</si>
  <si>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</si>
  <si>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</si>
  <si>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</si>
  <si>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</si>
  <si>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</si>
  <si>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</si>
  <si>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</si>
  <si>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</si>
  <si>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</si>
  <si>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</si>
  <si>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</si>
  <si>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</si>
  <si>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</si>
  <si>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</si>
  <si>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</si>
  <si>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</si>
  <si>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</si>
  <si>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</si>
  <si>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</si>
  <si>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</si>
  <si>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</si>
  <si>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</si>
  <si>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</si>
  <si>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</si>
  <si>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</si>
  <si>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</si>
  <si>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</si>
  <si>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</si>
  <si>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</si>
  <si>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</si>
  <si>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</si>
  <si>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</si>
  <si>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</si>
  <si>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</si>
  <si>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</si>
  <si>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</si>
  <si>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</si>
  <si>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</si>
  <si>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</si>
  <si>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</si>
  <si>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</si>
  <si>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</si>
  <si>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</si>
  <si>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</si>
  <si>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</si>
  <si>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</si>
  <si>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</si>
  <si>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</si>
  <si>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</si>
  <si>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</si>
  <si>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</si>
  <si>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</si>
  <si>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</si>
  <si>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</si>
  <si>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</si>
  <si>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</si>
  <si>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</si>
  <si>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</si>
  <si>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</si>
  <si>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</si>
  <si>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</si>
  <si>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</si>
  <si>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</si>
  <si>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</si>
  <si>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</si>
  <si>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</si>
  <si>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</si>
  <si>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</si>
  <si>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</si>
  <si>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</si>
  <si>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</si>
  <si>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</si>
  <si>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</si>
  <si>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</si>
  <si>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</si>
  <si>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</si>
  <si>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</si>
  <si>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</si>
  <si>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</si>
  <si>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</si>
  <si>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</si>
  <si>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</si>
  <si>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</si>
  <si>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</si>
  <si>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</si>
  <si>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</si>
  <si>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</si>
  <si>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</si>
  <si>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</si>
  <si>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</si>
  <si>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</si>
  <si>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</si>
  <si>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</si>
  <si>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</si>
  <si>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</si>
  <si>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</si>
  <si>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</si>
  <si>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</si>
  <si>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</si>
  <si>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</si>
  <si>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</si>
  <si>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</si>
  <si>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</si>
  <si>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</si>
  <si>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</si>
  <si>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</si>
  <si>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</si>
  <si>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</si>
  <si>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</si>
  <si>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</si>
  <si>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</si>
  <si>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</si>
  <si>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</si>
  <si>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</si>
  <si>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</si>
  <si>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</si>
  <si>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</si>
  <si>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</si>
  <si>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</si>
  <si>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</si>
  <si>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</si>
  <si>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</si>
  <si>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</si>
  <si>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</si>
  <si>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</si>
  <si>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</si>
  <si>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</si>
  <si>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</si>
  <si>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</si>
  <si>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</si>
  <si>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</si>
  <si>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</si>
  <si>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</si>
  <si>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</si>
  <si>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</si>
  <si>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</si>
  <si>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</si>
  <si>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</si>
  <si>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</si>
  <si>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</si>
  <si>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</si>
  <si>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</si>
  <si>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</si>
  <si>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</si>
  <si>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</si>
  <si>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</si>
  <si>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</si>
  <si>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</si>
  <si>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</si>
  <si>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</si>
  <si>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</si>
  <si>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</si>
  <si>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</si>
  <si>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</si>
  <si>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</si>
  <si>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</si>
  <si>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</si>
  <si>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</si>
  <si>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</si>
  <si>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</si>
  <si>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</si>
  <si>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</si>
  <si>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</si>
  <si>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</si>
  <si>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</si>
  <si>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</si>
  <si>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</si>
  <si>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</si>
  <si>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</si>
  <si>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</si>
  <si>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</si>
  <si>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</si>
  <si>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</si>
  <si>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</si>
  <si>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</si>
  <si>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</si>
  <si>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</si>
  <si>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</si>
  <si>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</si>
  <si>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</si>
  <si>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</si>
  <si>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</si>
  <si>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</si>
  <si>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</si>
  <si>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</si>
  <si>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</si>
  <si>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</si>
  <si>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</si>
  <si>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</si>
  <si>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</si>
  <si>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</si>
  <si>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</si>
  <si>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</si>
  <si>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</si>
  <si>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</si>
  <si>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</si>
  <si>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</si>
  <si>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</si>
  <si>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</si>
  <si>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</si>
  <si>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</si>
  <si>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</si>
  <si>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</si>
  <si>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</si>
  <si>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</si>
  <si>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</si>
  <si>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</si>
  <si>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</si>
  <si>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</si>
  <si>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</si>
  <si>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</si>
  <si>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</si>
  <si>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</si>
  <si>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</si>
  <si>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</si>
  <si>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</si>
  <si>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</si>
  <si>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</si>
  <si>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</si>
  <si>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</si>
  <si>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</si>
  <si>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</si>
  <si>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</si>
  <si>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</si>
  <si>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</si>
  <si>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</si>
  <si>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</si>
  <si>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</si>
  <si>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</si>
  <si>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</si>
  <si>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</si>
  <si>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</si>
  <si>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</si>
  <si>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</si>
  <si>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</si>
  <si>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</si>
  <si>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</si>
  <si>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</si>
  <si>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</si>
  <si>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</si>
  <si>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</si>
  <si>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</si>
  <si>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</si>
  <si>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</si>
  <si>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</si>
  <si>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</si>
  <si>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</si>
  <si>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</si>
  <si>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</si>
  <si>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</si>
  <si>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</si>
  <si>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</si>
  <si>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</si>
  <si>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</si>
  <si>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</si>
  <si>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</si>
  <si>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</si>
  <si>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</si>
  <si>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</si>
  <si>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</si>
  <si>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</si>
  <si>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</si>
  <si>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</si>
  <si>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</si>
  <si>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</si>
  <si>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</si>
  <si>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</si>
  <si>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</si>
  <si>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</si>
  <si>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</si>
  <si>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</si>
  <si>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</si>
  <si>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</si>
  <si>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</si>
  <si>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</si>
  <si>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</si>
  <si>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</si>
  <si>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</si>
  <si>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</si>
  <si>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</si>
  <si>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</si>
  <si>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</si>
  <si>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</si>
  <si>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</si>
  <si>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</si>
  <si>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</si>
  <si>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</si>
  <si>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</si>
  <si>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</si>
  <si>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</si>
  <si>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</si>
  <si>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</si>
  <si>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</si>
  <si>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</si>
  <si>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</si>
  <si>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</si>
  <si>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</si>
  <si>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</si>
  <si>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</si>
  <si>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</si>
  <si>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</si>
  <si>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</si>
  <si>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</si>
  <si>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</si>
  <si>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</si>
  <si>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</si>
  <si>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</si>
  <si>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</si>
  <si>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</si>
  <si>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</si>
  <si>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</si>
  <si>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</si>
  <si>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</si>
  <si>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</si>
  <si>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</si>
  <si>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</si>
  <si>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</si>
  <si>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</si>
  <si>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</si>
  <si>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</si>
  <si>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</si>
  <si>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</si>
  <si>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</si>
  <si>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</si>
  <si>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</si>
  <si>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</si>
  <si>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</si>
  <si>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</si>
  <si>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</si>
  <si>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</si>
  <si>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</si>
  <si>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</si>
  <si>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</si>
  <si>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</si>
  <si>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</si>
  <si>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</si>
  <si>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</si>
  <si>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</si>
  <si>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</si>
  <si>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</si>
  <si>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</si>
  <si>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</si>
  <si>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</si>
  <si>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</si>
  <si>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</si>
  <si>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</si>
  <si>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</si>
  <si>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</si>
  <si>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</si>
  <si>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</si>
  <si>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</si>
  <si>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</si>
  <si>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</si>
  <si>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</si>
  <si>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</si>
  <si>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</si>
  <si>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</si>
  <si>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</si>
  <si>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</si>
  <si>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</si>
  <si>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</si>
  <si>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</si>
  <si>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</si>
  <si>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</si>
  <si>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</si>
  <si>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</si>
  <si>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</si>
  <si>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</si>
  <si>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</si>
  <si>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</si>
  <si>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</si>
  <si>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</si>
  <si>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</si>
  <si>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</si>
  <si>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</si>
  <si>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</si>
  <si>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</si>
  <si>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</si>
  <si>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</si>
  <si>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</si>
  <si>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</si>
  <si>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</si>
  <si>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</si>
  <si>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</si>
  <si>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</si>
  <si>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</si>
  <si>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</si>
  <si>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</si>
  <si>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</si>
  <si>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</si>
  <si>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</si>
  <si>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</si>
  <si>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</si>
  <si>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</si>
  <si>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</si>
  <si>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</si>
  <si>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</si>
  <si>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</si>
  <si>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</si>
  <si>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</si>
  <si>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</si>
  <si>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</si>
  <si>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</si>
  <si>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</si>
  <si>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</si>
  <si>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</si>
  <si>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</si>
  <si>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</si>
  <si>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</si>
  <si>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</si>
  <si>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</si>
  <si>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</si>
  <si>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</si>
  <si>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</si>
  <si>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</si>
  <si>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</si>
  <si>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</si>
  <si>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</si>
  <si>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</si>
  <si>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</si>
  <si>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</si>
  <si>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</si>
  <si>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</si>
  <si>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</si>
  <si>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</si>
  <si>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</si>
  <si>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</si>
  <si>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</si>
  <si>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</si>
  <si>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335840910</t>
  </si>
  <si>
    <t>05 Abril de 2021</t>
  </si>
  <si>
    <t>Gaveta de Rechazo Llena</t>
  </si>
  <si>
    <t>335841067</t>
  </si>
  <si>
    <t>335841052</t>
  </si>
  <si>
    <t>335841034</t>
  </si>
  <si>
    <t>335841025</t>
  </si>
  <si>
    <t>335841021</t>
  </si>
  <si>
    <t>335840964</t>
  </si>
  <si>
    <t>335840929</t>
  </si>
  <si>
    <t>335840925</t>
  </si>
  <si>
    <t>335840924</t>
  </si>
  <si>
    <t>PRINTER ERROR</t>
  </si>
  <si>
    <t>REINICIO FALLIDO</t>
  </si>
  <si>
    <t>En Servicio</t>
  </si>
  <si>
    <t>335841665</t>
  </si>
  <si>
    <t>335841655</t>
  </si>
  <si>
    <t>335841632</t>
  </si>
  <si>
    <t>335841623</t>
  </si>
  <si>
    <t>335841561</t>
  </si>
  <si>
    <t>335841541</t>
  </si>
  <si>
    <t>335841535</t>
  </si>
  <si>
    <t>335841504</t>
  </si>
  <si>
    <t>335841496</t>
  </si>
  <si>
    <t>335841481</t>
  </si>
  <si>
    <t>335841474</t>
  </si>
  <si>
    <t>335841470</t>
  </si>
  <si>
    <t>335841459</t>
  </si>
  <si>
    <t>335841438</t>
  </si>
  <si>
    <t>335841432</t>
  </si>
  <si>
    <t>335841423</t>
  </si>
  <si>
    <t>335841414</t>
  </si>
  <si>
    <t>335841382</t>
  </si>
  <si>
    <t>335841371</t>
  </si>
  <si>
    <t>335841363</t>
  </si>
  <si>
    <t>335841362</t>
  </si>
  <si>
    <t>335841348</t>
  </si>
  <si>
    <t>335841282</t>
  </si>
  <si>
    <t>335841237</t>
  </si>
  <si>
    <t>335841112</t>
  </si>
  <si>
    <t>335841692</t>
  </si>
  <si>
    <t>335841220</t>
  </si>
  <si>
    <t>335841217</t>
  </si>
  <si>
    <t>335841068</t>
  </si>
  <si>
    <t>Closed</t>
  </si>
  <si>
    <t>Moreta, Christian Aury</t>
  </si>
  <si>
    <t>Ballast, Carlos Alexis</t>
  </si>
  <si>
    <t>INHIBIDO - REINICIO</t>
  </si>
  <si>
    <t>LECTOR - REINICIO</t>
  </si>
  <si>
    <t>ENVIO DE CARGA</t>
  </si>
  <si>
    <t>REINICIO EXITOSO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</si>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</sst>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7"/>
  <sheetViews>
    <sheetView tabSelected="1" topLeftCell="B1" zoomScale="70" zoomScaleNormal="70" workbookViewId="0">
      <pane ySplit="4" topLeftCell="A47" activePane="bottomLeft" state="frozen"/>
      <selection pane="bottomLeft" activeCell="G13" sqref="G13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customWidth="1"/>
    <col min="4" max="4" width="28.28515625" style="93" customWidth="1"/>
    <col min="5" max="5" width="13.5703125" style="87" customWidth="1"/>
    <col min="6" max="6" width="11.7109375" style="48" customWidth="1"/>
    <col min="7" max="7" width="56.42578125" style="48" customWidth="1"/>
    <col min="8" max="11" width="6.85546875" style="48" customWidth="1"/>
    <col min="12" max="12" width="52" style="48" customWidth="1"/>
    <col min="13" max="13" width="20.140625" style="93" customWidth="1"/>
    <col min="14" max="14" width="18.85546875" style="93" customWidth="1"/>
    <col min="15" max="15" width="42.5703125" style="93" customWidth="1"/>
    <col min="16" max="16" width="24" style="109" customWidth="1"/>
    <col min="17" max="17" width="52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2575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4" customFormat="1" ht="18" x14ac:dyDescent="0.25">
      <c r="A5" s="112" t="str">
        <f>VLOOKUP(E5,'LISTADO ATM'!$A$2:$C$901,3,0)</f>
        <v>NORTE</v>
      </c>
      <c r="B5" s="124" t="s">
        <v>2617</v>
      </c>
      <c r="C5" s="118">
        <v>44291.348692129628</v>
      </c>
      <c r="D5" s="112" t="s">
        <v>2494</v>
      </c>
      <c r="E5" s="135">
        <v>91</v>
      </c>
      <c r="F5" s="125" t="str">
        <f>VLOOKUP(E5,VIP!$A$2:$O12451,2,0)</f>
        <v>DRBR091</v>
      </c>
      <c r="G5" s="125" t="str">
        <f>VLOOKUP(E5,'LISTADO ATM'!$A$2:$B$900,2,0)</f>
        <v xml:space="preserve">ATM UNP Villa Isabela </v>
      </c>
      <c r="H5" s="125" t="str">
        <f>VLOOKUP(E5,VIP!$A$2:$O17372,7,FALSE)</f>
        <v>Si</v>
      </c>
      <c r="I5" s="125" t="str">
        <f>VLOOKUP(E5,VIP!$A$2:$O9337,8,FALSE)</f>
        <v>Si</v>
      </c>
      <c r="J5" s="125" t="str">
        <f>VLOOKUP(E5,VIP!$A$2:$O9287,8,FALSE)</f>
        <v>Si</v>
      </c>
      <c r="K5" s="125" t="str">
        <f>VLOOKUP(E5,VIP!$A$2:$O12861,6,0)</f>
        <v>NO</v>
      </c>
      <c r="L5" s="113" t="s">
        <v>2623</v>
      </c>
      <c r="M5" s="195" t="s">
        <v>2588</v>
      </c>
      <c r="N5" s="196" t="s">
        <v>2618</v>
      </c>
      <c r="O5" s="141" t="s">
        <v>2620</v>
      </c>
      <c r="P5" s="110" t="s">
        <v>2625</v>
      </c>
      <c r="Q5" s="194" t="s">
        <v>2623</v>
      </c>
    </row>
    <row r="6" spans="1:18" s="134" customFormat="1" ht="18" x14ac:dyDescent="0.25">
      <c r="A6" s="112" t="str">
        <f>VLOOKUP(E6,'LISTADO ATM'!$A$2:$C$901,3,0)</f>
        <v>ESTE</v>
      </c>
      <c r="B6" s="124" t="s">
        <v>2615</v>
      </c>
      <c r="C6" s="118">
        <v>44291.381319444445</v>
      </c>
      <c r="D6" s="112" t="s">
        <v>2494</v>
      </c>
      <c r="E6" s="135">
        <v>222</v>
      </c>
      <c r="F6" s="125" t="str">
        <f>VLOOKUP(E6,VIP!$A$2:$O12449,2,0)</f>
        <v>DRBR222</v>
      </c>
      <c r="G6" s="125" t="str">
        <f>VLOOKUP(E6,'LISTADO ATM'!$A$2:$B$900,2,0)</f>
        <v xml:space="preserve">ATM UNP Dominicus (La Romana) </v>
      </c>
      <c r="H6" s="125" t="str">
        <f>VLOOKUP(E6,VIP!$A$2:$O17370,7,FALSE)</f>
        <v>Si</v>
      </c>
      <c r="I6" s="125" t="str">
        <f>VLOOKUP(E6,VIP!$A$2:$O9335,8,FALSE)</f>
        <v>Si</v>
      </c>
      <c r="J6" s="125" t="str">
        <f>VLOOKUP(E6,VIP!$A$2:$O9285,8,FALSE)</f>
        <v>Si</v>
      </c>
      <c r="K6" s="125" t="str">
        <f>VLOOKUP(E6,VIP!$A$2:$O12859,6,0)</f>
        <v>NO</v>
      </c>
      <c r="L6" s="113" t="s">
        <v>2622</v>
      </c>
      <c r="M6" s="195" t="s">
        <v>2588</v>
      </c>
      <c r="N6" s="196" t="s">
        <v>2618</v>
      </c>
      <c r="O6" s="141" t="s">
        <v>2620</v>
      </c>
      <c r="P6" s="110" t="s">
        <v>2624</v>
      </c>
      <c r="Q6" s="194" t="s">
        <v>2622</v>
      </c>
    </row>
    <row r="7" spans="1:18" s="134" customFormat="1" ht="18" x14ac:dyDescent="0.25">
      <c r="A7" s="112" t="str">
        <f>VLOOKUP(E7,'LISTADO ATM'!$A$2:$C$901,3,0)</f>
        <v>DISTRITO NACIONAL</v>
      </c>
      <c r="B7" s="124" t="s">
        <v>2616</v>
      </c>
      <c r="C7" s="118">
        <v>44291.380729166667</v>
      </c>
      <c r="D7" s="112" t="s">
        <v>2494</v>
      </c>
      <c r="E7" s="135">
        <v>755</v>
      </c>
      <c r="F7" s="125" t="str">
        <f>VLOOKUP(E7,VIP!$A$2:$O12450,2,0)</f>
        <v>DRBR755</v>
      </c>
      <c r="G7" s="125" t="str">
        <f>VLOOKUP(E7,'LISTADO ATM'!$A$2:$B$900,2,0)</f>
        <v xml:space="preserve">ATM Oficina Galería del Este (Plaza) </v>
      </c>
      <c r="H7" s="125" t="str">
        <f>VLOOKUP(E7,VIP!$A$2:$O17371,7,FALSE)</f>
        <v>Si</v>
      </c>
      <c r="I7" s="125" t="str">
        <f>VLOOKUP(E7,VIP!$A$2:$O9336,8,FALSE)</f>
        <v>Si</v>
      </c>
      <c r="J7" s="125" t="str">
        <f>VLOOKUP(E7,VIP!$A$2:$O9286,8,FALSE)</f>
        <v>Si</v>
      </c>
      <c r="K7" s="125" t="str">
        <f>VLOOKUP(E7,VIP!$A$2:$O12860,6,0)</f>
        <v>NO</v>
      </c>
      <c r="L7" s="113" t="s">
        <v>2622</v>
      </c>
      <c r="M7" s="195" t="s">
        <v>2588</v>
      </c>
      <c r="N7" s="196" t="s">
        <v>2618</v>
      </c>
      <c r="O7" s="141" t="s">
        <v>2620</v>
      </c>
      <c r="P7" s="110" t="s">
        <v>2624</v>
      </c>
      <c r="Q7" s="194" t="s">
        <v>2622</v>
      </c>
    </row>
    <row r="8" spans="1:18" s="134" customFormat="1" ht="18" x14ac:dyDescent="0.25">
      <c r="A8" s="112" t="str">
        <f>VLOOKUP(E8,'LISTADO ATM'!$A$2:$C$901,3,0)</f>
        <v>DISTRITO NACIONAL</v>
      </c>
      <c r="B8" s="124" t="s">
        <v>2614</v>
      </c>
      <c r="C8" s="118">
        <v>44291.467303240737</v>
      </c>
      <c r="D8" s="112" t="s">
        <v>2494</v>
      </c>
      <c r="E8" s="135">
        <v>816</v>
      </c>
      <c r="F8" s="125" t="str">
        <f>VLOOKUP(E8,VIP!$A$2:$O12448,2,0)</f>
        <v>DRBR816</v>
      </c>
      <c r="G8" s="125" t="str">
        <f>VLOOKUP(E8,'LISTADO ATM'!$A$2:$B$900,2,0)</f>
        <v xml:space="preserve">ATM Oficina Pedro Brand </v>
      </c>
      <c r="H8" s="125" t="str">
        <f>VLOOKUP(E8,VIP!$A$2:$O17369,7,FALSE)</f>
        <v>Si</v>
      </c>
      <c r="I8" s="125" t="str">
        <f>VLOOKUP(E8,VIP!$A$2:$O9334,8,FALSE)</f>
        <v>Si</v>
      </c>
      <c r="J8" s="125" t="str">
        <f>VLOOKUP(E8,VIP!$A$2:$O9284,8,FALSE)</f>
        <v>Si</v>
      </c>
      <c r="K8" s="125" t="str">
        <f>VLOOKUP(E8,VIP!$A$2:$O12858,6,0)</f>
        <v>NO</v>
      </c>
      <c r="L8" s="113" t="s">
        <v>2621</v>
      </c>
      <c r="M8" s="195" t="s">
        <v>2588</v>
      </c>
      <c r="N8" s="196" t="s">
        <v>2618</v>
      </c>
      <c r="O8" s="141" t="s">
        <v>2619</v>
      </c>
      <c r="P8" s="110" t="s">
        <v>2624</v>
      </c>
      <c r="Q8" s="194" t="s">
        <v>2621</v>
      </c>
    </row>
    <row r="9" spans="1:18" s="134" customFormat="1" ht="18" x14ac:dyDescent="0.25">
      <c r="A9" s="112" t="str">
        <f>VLOOKUP(E9,'LISTADO ATM'!$A$2:$C$901,3,0)</f>
        <v>SUR</v>
      </c>
      <c r="B9" s="124">
        <v>335840685</v>
      </c>
      <c r="C9" s="118">
        <v>44288.425706018519</v>
      </c>
      <c r="D9" s="112" t="s">
        <v>2189</v>
      </c>
      <c r="E9" s="135">
        <v>131</v>
      </c>
      <c r="F9" s="125" t="str">
        <f>VLOOKUP(E9,VIP!$A$2:$O12369,2,0)</f>
        <v>DRBR131</v>
      </c>
      <c r="G9" s="125" t="str">
        <f>VLOOKUP(E9,'LISTADO ATM'!$A$2:$B$900,2,0)</f>
        <v xml:space="preserve">ATM Oficina Baní I </v>
      </c>
      <c r="H9" s="125" t="str">
        <f>VLOOKUP(E9,VIP!$A$2:$O17290,7,FALSE)</f>
        <v>Si</v>
      </c>
      <c r="I9" s="125" t="str">
        <f>VLOOKUP(E9,VIP!$A$2:$O9255,8,FALSE)</f>
        <v>Si</v>
      </c>
      <c r="J9" s="125" t="str">
        <f>VLOOKUP(E9,VIP!$A$2:$O9205,8,FALSE)</f>
        <v>Si</v>
      </c>
      <c r="K9" s="125" t="str">
        <f>VLOOKUP(E9,VIP!$A$2:$O12779,6,0)</f>
        <v>NO</v>
      </c>
      <c r="L9" s="113" t="s">
        <v>2228</v>
      </c>
      <c r="M9" s="195" t="s">
        <v>2588</v>
      </c>
      <c r="N9" s="196" t="s">
        <v>2618</v>
      </c>
      <c r="O9" s="141" t="s">
        <v>2474</v>
      </c>
      <c r="P9" s="110"/>
      <c r="Q9" s="194">
        <v>44291.438599537039</v>
      </c>
    </row>
    <row r="10" spans="1:18" s="134" customFormat="1" ht="18" x14ac:dyDescent="0.25">
      <c r="A10" s="112" t="str">
        <f>VLOOKUP(E10,'LISTADO ATM'!$A$2:$C$901,3,0)</f>
        <v>NORTE</v>
      </c>
      <c r="B10" s="124">
        <v>335840580</v>
      </c>
      <c r="C10" s="118">
        <v>44287.578958333332</v>
      </c>
      <c r="D10" s="112" t="s">
        <v>2494</v>
      </c>
      <c r="E10" s="135">
        <v>3</v>
      </c>
      <c r="F10" s="125" t="str">
        <f>VLOOKUP(E10,VIP!$A$2:$O12366,2,0)</f>
        <v>DRBR003</v>
      </c>
      <c r="G10" s="125" t="str">
        <f>VLOOKUP(E10,'LISTADO ATM'!$A$2:$B$900,2,0)</f>
        <v>ATM Autoservicio La Vega Real</v>
      </c>
      <c r="H10" s="125" t="str">
        <f>VLOOKUP(E10,VIP!$A$2:$O17287,7,FALSE)</f>
        <v>Si</v>
      </c>
      <c r="I10" s="125" t="str">
        <f>VLOOKUP(E10,VIP!$A$2:$O9252,8,FALSE)</f>
        <v>Si</v>
      </c>
      <c r="J10" s="125" t="str">
        <f>VLOOKUP(E10,VIP!$A$2:$O9202,8,FALSE)</f>
        <v>Si</v>
      </c>
      <c r="K10" s="125" t="str">
        <f>VLOOKUP(E10,VIP!$A$2:$O12776,6,0)</f>
        <v>NO</v>
      </c>
      <c r="L10" s="113" t="s">
        <v>2519</v>
      </c>
      <c r="M10" s="195" t="s">
        <v>2588</v>
      </c>
      <c r="N10" s="196" t="s">
        <v>2618</v>
      </c>
      <c r="O10" s="141" t="s">
        <v>2495</v>
      </c>
      <c r="P10" s="110"/>
      <c r="Q10" s="194">
        <v>44291.438599537039</v>
      </c>
    </row>
    <row r="11" spans="1:18" s="134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35">
        <v>10</v>
      </c>
      <c r="F11" s="125" t="str">
        <f>VLOOKUP(E11,VIP!$A$2:$O12367,2,0)</f>
        <v>DRBR010</v>
      </c>
      <c r="G11" s="125" t="str">
        <f>VLOOKUP(E11,'LISTADO ATM'!$A$2:$B$900,2,0)</f>
        <v xml:space="preserve">ATM Ministerio Salud Pública </v>
      </c>
      <c r="H11" s="125" t="str">
        <f>VLOOKUP(E11,VIP!$A$2:$O17288,7,FALSE)</f>
        <v>Si</v>
      </c>
      <c r="I11" s="125" t="str">
        <f>VLOOKUP(E11,VIP!$A$2:$O9253,8,FALSE)</f>
        <v>Si</v>
      </c>
      <c r="J11" s="125" t="str">
        <f>VLOOKUP(E11,VIP!$A$2:$O9203,8,FALSE)</f>
        <v>Si</v>
      </c>
      <c r="K11" s="125" t="str">
        <f>VLOOKUP(E11,VIP!$A$2:$O12777,6,0)</f>
        <v>NO</v>
      </c>
      <c r="L11" s="113" t="s">
        <v>2228</v>
      </c>
      <c r="M11" s="195" t="s">
        <v>2588</v>
      </c>
      <c r="N11" s="196" t="s">
        <v>2618</v>
      </c>
      <c r="O11" s="141" t="s">
        <v>2474</v>
      </c>
      <c r="P11" s="110"/>
      <c r="Q11" s="194">
        <v>44291.438599537039</v>
      </c>
    </row>
    <row r="12" spans="1:18" s="134" customFormat="1" ht="18" x14ac:dyDescent="0.25">
      <c r="A12" s="112" t="str">
        <f>VLOOKUP(E12,'LISTADO ATM'!$A$2:$C$901,3,0)</f>
        <v>DISTRITO NACIONAL</v>
      </c>
      <c r="B12" s="124" t="s">
        <v>2533</v>
      </c>
      <c r="C12" s="118">
        <v>44290.383530092593</v>
      </c>
      <c r="D12" s="112" t="s">
        <v>2189</v>
      </c>
      <c r="E12" s="135">
        <v>21</v>
      </c>
      <c r="F12" s="125" t="str">
        <f>VLOOKUP(E12,VIP!$A$2:$O12381,2,0)</f>
        <v>DRBR021</v>
      </c>
      <c r="G12" s="125" t="str">
        <f>VLOOKUP(E12,'LISTADO ATM'!$A$2:$B$900,2,0)</f>
        <v xml:space="preserve">ATM Oficina Mella </v>
      </c>
      <c r="H12" s="125" t="str">
        <f>VLOOKUP(E12,VIP!$A$2:$O17302,7,FALSE)</f>
        <v>Si</v>
      </c>
      <c r="I12" s="125" t="str">
        <f>VLOOKUP(E12,VIP!$A$2:$O9267,8,FALSE)</f>
        <v>No</v>
      </c>
      <c r="J12" s="125" t="str">
        <f>VLOOKUP(E12,VIP!$A$2:$O9217,8,FALSE)</f>
        <v>No</v>
      </c>
      <c r="K12" s="125" t="str">
        <f>VLOOKUP(E12,VIP!$A$2:$O12791,6,0)</f>
        <v>NO</v>
      </c>
      <c r="L12" s="113" t="s">
        <v>2254</v>
      </c>
      <c r="M12" s="195" t="s">
        <v>2588</v>
      </c>
      <c r="N12" s="196" t="s">
        <v>2618</v>
      </c>
      <c r="O12" s="141" t="s">
        <v>2474</v>
      </c>
      <c r="P12" s="110"/>
      <c r="Q12" s="194">
        <v>44291.438599537039</v>
      </c>
    </row>
    <row r="13" spans="1:18" ht="18" x14ac:dyDescent="0.25">
      <c r="A13" s="112" t="str">
        <f>VLOOKUP(E13,'LISTADO ATM'!$A$2:$C$901,3,0)</f>
        <v>SUR</v>
      </c>
      <c r="B13" s="124">
        <v>335840728</v>
      </c>
      <c r="C13" s="118">
        <v>44288.918055555558</v>
      </c>
      <c r="D13" s="112" t="s">
        <v>2494</v>
      </c>
      <c r="E13" s="135">
        <v>249</v>
      </c>
      <c r="F13" s="125" t="str">
        <f>VLOOKUP(E13,VIP!$A$2:$O12370,2,0)</f>
        <v>DRBR249</v>
      </c>
      <c r="G13" s="125" t="str">
        <f>VLOOKUP(E13,'LISTADO ATM'!$A$2:$B$900,2,0)</f>
        <v xml:space="preserve">ATM Banco Agrícola Neiba </v>
      </c>
      <c r="H13" s="125" t="str">
        <f>VLOOKUP(E13,VIP!$A$2:$O17291,7,FALSE)</f>
        <v>Si</v>
      </c>
      <c r="I13" s="125" t="str">
        <f>VLOOKUP(E13,VIP!$A$2:$O9256,8,FALSE)</f>
        <v>Si</v>
      </c>
      <c r="J13" s="125" t="str">
        <f>VLOOKUP(E13,VIP!$A$2:$O9206,8,FALSE)</f>
        <v>Si</v>
      </c>
      <c r="K13" s="125" t="str">
        <f>VLOOKUP(E13,VIP!$A$2:$O12780,6,0)</f>
        <v>NO</v>
      </c>
      <c r="L13" s="113" t="s">
        <v>2428</v>
      </c>
      <c r="M13" s="195" t="s">
        <v>2588</v>
      </c>
      <c r="N13" s="196" t="s">
        <v>2618</v>
      </c>
      <c r="O13" s="142" t="s">
        <v>2495</v>
      </c>
      <c r="P13" s="110"/>
      <c r="Q13" s="194">
        <v>44291.438599537039</v>
      </c>
    </row>
    <row r="14" spans="1:18" ht="18" x14ac:dyDescent="0.25">
      <c r="A14" s="112" t="str">
        <f>VLOOKUP(E14,'LISTADO ATM'!$A$2:$C$901,3,0)</f>
        <v>NORTE</v>
      </c>
      <c r="B14" s="124">
        <v>335840753</v>
      </c>
      <c r="C14" s="118">
        <v>44289.415590277778</v>
      </c>
      <c r="D14" s="112" t="s">
        <v>2190</v>
      </c>
      <c r="E14" s="135">
        <v>292</v>
      </c>
      <c r="F14" s="125" t="str">
        <f>VLOOKUP(E14,VIP!$A$2:$O12379,2,0)</f>
        <v>DRBR292</v>
      </c>
      <c r="G14" s="125" t="str">
        <f>VLOOKUP(E14,'LISTADO ATM'!$A$2:$B$900,2,0)</f>
        <v xml:space="preserve">ATM UNP Castañuelas (Montecristi) </v>
      </c>
      <c r="H14" s="125" t="str">
        <f>VLOOKUP(E14,VIP!$A$2:$O17300,7,FALSE)</f>
        <v>Si</v>
      </c>
      <c r="I14" s="125" t="str">
        <f>VLOOKUP(E14,VIP!$A$2:$O9265,8,FALSE)</f>
        <v>Si</v>
      </c>
      <c r="J14" s="125" t="str">
        <f>VLOOKUP(E14,VIP!$A$2:$O9215,8,FALSE)</f>
        <v>Si</v>
      </c>
      <c r="K14" s="125" t="str">
        <f>VLOOKUP(E14,VIP!$A$2:$O12789,6,0)</f>
        <v>NO</v>
      </c>
      <c r="L14" s="113" t="s">
        <v>2228</v>
      </c>
      <c r="M14" s="195" t="s">
        <v>2588</v>
      </c>
      <c r="N14" s="196" t="s">
        <v>2618</v>
      </c>
      <c r="O14" s="142" t="s">
        <v>2526</v>
      </c>
      <c r="P14" s="110"/>
      <c r="Q14" s="194">
        <v>44291.438599537039</v>
      </c>
    </row>
    <row r="15" spans="1:18" ht="18" x14ac:dyDescent="0.25">
      <c r="A15" s="112" t="str">
        <f>VLOOKUP(E15,'LISTADO ATM'!$A$2:$C$901,3,0)</f>
        <v>ESTE</v>
      </c>
      <c r="B15" s="124" t="s">
        <v>2561</v>
      </c>
      <c r="C15" s="118">
        <v>44290.926898148151</v>
      </c>
      <c r="D15" s="112" t="s">
        <v>2189</v>
      </c>
      <c r="E15" s="135">
        <v>427</v>
      </c>
      <c r="F15" s="125" t="str">
        <f>VLOOKUP(E15,VIP!$A$2:$O12421,2,0)</f>
        <v>DRBR427</v>
      </c>
      <c r="G15" s="125" t="str">
        <f>VLOOKUP(E15,'LISTADO ATM'!$A$2:$B$900,2,0)</f>
        <v xml:space="preserve">ATM Almacenes Iberia (Hato Mayor) </v>
      </c>
      <c r="H15" s="125" t="str">
        <f>VLOOKUP(E15,VIP!$A$2:$O17342,7,FALSE)</f>
        <v>Si</v>
      </c>
      <c r="I15" s="125" t="str">
        <f>VLOOKUP(E15,VIP!$A$2:$O9307,8,FALSE)</f>
        <v>Si</v>
      </c>
      <c r="J15" s="125" t="str">
        <f>VLOOKUP(E15,VIP!$A$2:$O9257,8,FALSE)</f>
        <v>Si</v>
      </c>
      <c r="K15" s="125" t="str">
        <f>VLOOKUP(E15,VIP!$A$2:$O12831,6,0)</f>
        <v>NO</v>
      </c>
      <c r="L15" s="113" t="s">
        <v>2254</v>
      </c>
      <c r="M15" s="195" t="s">
        <v>2588</v>
      </c>
      <c r="N15" s="196" t="s">
        <v>2618</v>
      </c>
      <c r="O15" s="142" t="s">
        <v>2474</v>
      </c>
      <c r="P15" s="110"/>
      <c r="Q15" s="194">
        <v>44291.438599537039</v>
      </c>
    </row>
    <row r="16" spans="1:18" ht="18" x14ac:dyDescent="0.25">
      <c r="A16" s="112" t="str">
        <f>VLOOKUP(E16,'LISTADO ATM'!$A$2:$C$901,3,0)</f>
        <v>DISTRITO NACIONAL</v>
      </c>
      <c r="B16" s="124" t="s">
        <v>2573</v>
      </c>
      <c r="C16" s="118">
        <v>44291.011331018519</v>
      </c>
      <c r="D16" s="112" t="s">
        <v>2189</v>
      </c>
      <c r="E16" s="135">
        <v>585</v>
      </c>
      <c r="F16" s="125" t="str">
        <f>VLOOKUP(E16,VIP!$A$2:$O12429,2,0)</f>
        <v>DRBR083</v>
      </c>
      <c r="G16" s="125" t="str">
        <f>VLOOKUP(E16,'LISTADO ATM'!$A$2:$B$900,2,0)</f>
        <v xml:space="preserve">ATM Oficina Haina Oriental </v>
      </c>
      <c r="H16" s="125" t="str">
        <f>VLOOKUP(E16,VIP!$A$2:$O17350,7,FALSE)</f>
        <v>Si</v>
      </c>
      <c r="I16" s="125" t="str">
        <f>VLOOKUP(E16,VIP!$A$2:$O9315,8,FALSE)</f>
        <v>Si</v>
      </c>
      <c r="J16" s="125" t="str">
        <f>VLOOKUP(E16,VIP!$A$2:$O9265,8,FALSE)</f>
        <v>Si</v>
      </c>
      <c r="K16" s="125" t="str">
        <f>VLOOKUP(E16,VIP!$A$2:$O12839,6,0)</f>
        <v>NO</v>
      </c>
      <c r="L16" s="113" t="s">
        <v>2228</v>
      </c>
      <c r="M16" s="195" t="s">
        <v>2588</v>
      </c>
      <c r="N16" s="196" t="s">
        <v>2618</v>
      </c>
      <c r="O16" s="142" t="s">
        <v>2474</v>
      </c>
      <c r="P16" s="110"/>
      <c r="Q16" s="194">
        <v>44291.438599537039</v>
      </c>
    </row>
    <row r="17" spans="1:17" ht="18" x14ac:dyDescent="0.25">
      <c r="A17" s="112" t="str">
        <f>VLOOKUP(E17,'LISTADO ATM'!$A$2:$C$901,3,0)</f>
        <v>ESTE</v>
      </c>
      <c r="B17" s="124" t="s">
        <v>2548</v>
      </c>
      <c r="C17" s="118">
        <v>44290.77171296296</v>
      </c>
      <c r="D17" s="112" t="s">
        <v>2494</v>
      </c>
      <c r="E17" s="135">
        <v>609</v>
      </c>
      <c r="F17" s="125" t="str">
        <f>VLOOKUP(E17,VIP!$A$2:$O12424,2,0)</f>
        <v>DRBR120</v>
      </c>
      <c r="G17" s="125" t="str">
        <f>VLOOKUP(E17,'LISTADO ATM'!$A$2:$B$900,2,0)</f>
        <v xml:space="preserve">ATM S/M Jumbo (San Pedro) </v>
      </c>
      <c r="H17" s="125" t="str">
        <f>VLOOKUP(E17,VIP!$A$2:$O17345,7,FALSE)</f>
        <v>Si</v>
      </c>
      <c r="I17" s="125" t="str">
        <f>VLOOKUP(E17,VIP!$A$2:$O9310,8,FALSE)</f>
        <v>Si</v>
      </c>
      <c r="J17" s="125" t="str">
        <f>VLOOKUP(E17,VIP!$A$2:$O9260,8,FALSE)</f>
        <v>Si</v>
      </c>
      <c r="K17" s="125" t="str">
        <f>VLOOKUP(E17,VIP!$A$2:$O12834,6,0)</f>
        <v>NO</v>
      </c>
      <c r="L17" s="113" t="s">
        <v>2428</v>
      </c>
      <c r="M17" s="195" t="s">
        <v>2588</v>
      </c>
      <c r="N17" s="196" t="s">
        <v>2618</v>
      </c>
      <c r="O17" s="142" t="s">
        <v>2495</v>
      </c>
      <c r="P17" s="110"/>
      <c r="Q17" s="194">
        <v>44291.438599537039</v>
      </c>
    </row>
    <row r="18" spans="1:17" ht="18" x14ac:dyDescent="0.25">
      <c r="A18" s="112" t="str">
        <f>VLOOKUP(E18,'LISTADO ATM'!$A$2:$C$901,3,0)</f>
        <v>SUR</v>
      </c>
      <c r="B18" s="137" t="s">
        <v>2549</v>
      </c>
      <c r="C18" s="118">
        <v>44290.769456018519</v>
      </c>
      <c r="D18" s="112" t="s">
        <v>2494</v>
      </c>
      <c r="E18" s="135">
        <v>615</v>
      </c>
      <c r="F18" s="125" t="str">
        <f>VLOOKUP(E18,VIP!$A$2:$O12425,2,0)</f>
        <v>DRBR418</v>
      </c>
      <c r="G18" s="125" t="str">
        <f>VLOOKUP(E18,'LISTADO ATM'!$A$2:$B$900,2,0)</f>
        <v xml:space="preserve">ATM Estación Sunix Cabral (Barahona) </v>
      </c>
      <c r="H18" s="125" t="str">
        <f>VLOOKUP(E18,VIP!$A$2:$O17346,7,FALSE)</f>
        <v>Si</v>
      </c>
      <c r="I18" s="125" t="str">
        <f>VLOOKUP(E18,VIP!$A$2:$O9311,8,FALSE)</f>
        <v>Si</v>
      </c>
      <c r="J18" s="125" t="str">
        <f>VLOOKUP(E18,VIP!$A$2:$O9261,8,FALSE)</f>
        <v>Si</v>
      </c>
      <c r="K18" s="125" t="str">
        <f>VLOOKUP(E18,VIP!$A$2:$O12835,6,0)</f>
        <v>NO</v>
      </c>
      <c r="L18" s="113" t="s">
        <v>2428</v>
      </c>
      <c r="M18" s="195" t="s">
        <v>2588</v>
      </c>
      <c r="N18" s="196" t="s">
        <v>2618</v>
      </c>
      <c r="O18" s="142" t="s">
        <v>2495</v>
      </c>
      <c r="P18" s="110"/>
      <c r="Q18" s="194">
        <v>44291.438599537039</v>
      </c>
    </row>
    <row r="19" spans="1:17" ht="18" x14ac:dyDescent="0.25">
      <c r="A19" s="112" t="str">
        <f>VLOOKUP(E19,'LISTADO ATM'!$A$2:$C$901,3,0)</f>
        <v>DISTRITO NACIONAL</v>
      </c>
      <c r="B19" s="124" t="s">
        <v>2532</v>
      </c>
      <c r="C19" s="118">
        <v>44290.336388888885</v>
      </c>
      <c r="D19" s="112" t="s">
        <v>2494</v>
      </c>
      <c r="E19" s="135">
        <v>721</v>
      </c>
      <c r="F19" s="125" t="str">
        <f>VLOOKUP(E19,VIP!$A$2:$O12378,2,0)</f>
        <v>DRBR23A</v>
      </c>
      <c r="G19" s="125" t="str">
        <f>VLOOKUP(E19,'LISTADO ATM'!$A$2:$B$900,2,0)</f>
        <v xml:space="preserve">ATM Oficina Charles de Gaulle II </v>
      </c>
      <c r="H19" s="125" t="str">
        <f>VLOOKUP(E19,VIP!$A$2:$O17299,7,FALSE)</f>
        <v>Si</v>
      </c>
      <c r="I19" s="125" t="str">
        <f>VLOOKUP(E19,VIP!$A$2:$O9264,8,FALSE)</f>
        <v>Si</v>
      </c>
      <c r="J19" s="125" t="str">
        <f>VLOOKUP(E19,VIP!$A$2:$O9214,8,FALSE)</f>
        <v>Si</v>
      </c>
      <c r="K19" s="125" t="str">
        <f>VLOOKUP(E19,VIP!$A$2:$O12788,6,0)</f>
        <v>NO</v>
      </c>
      <c r="L19" s="113" t="s">
        <v>2428</v>
      </c>
      <c r="M19" s="195" t="s">
        <v>2588</v>
      </c>
      <c r="N19" s="196" t="s">
        <v>2618</v>
      </c>
      <c r="O19" s="142" t="s">
        <v>2495</v>
      </c>
      <c r="P19" s="110"/>
      <c r="Q19" s="194">
        <v>44291.438599537039</v>
      </c>
    </row>
    <row r="20" spans="1:17" ht="18" x14ac:dyDescent="0.25">
      <c r="A20" s="112" t="str">
        <f>VLOOKUP(E20,'LISTADO ATM'!$A$2:$C$901,3,0)</f>
        <v>DISTRITO NACIONAL</v>
      </c>
      <c r="B20" s="124">
        <v>335840719</v>
      </c>
      <c r="C20" s="118">
        <v>44288.682824074072</v>
      </c>
      <c r="D20" s="112" t="s">
        <v>2494</v>
      </c>
      <c r="E20" s="135">
        <v>722</v>
      </c>
      <c r="F20" s="125" t="str">
        <f>VLOOKUP(E20,VIP!$A$2:$O12373,2,0)</f>
        <v>DRBR393</v>
      </c>
      <c r="G20" s="125" t="str">
        <f>VLOOKUP(E20,'LISTADO ATM'!$A$2:$B$900,2,0)</f>
        <v xml:space="preserve">ATM Oficina Charles de Gaulle III </v>
      </c>
      <c r="H20" s="125" t="str">
        <f>VLOOKUP(E20,VIP!$A$2:$O17294,7,FALSE)</f>
        <v>Si</v>
      </c>
      <c r="I20" s="125" t="str">
        <f>VLOOKUP(E20,VIP!$A$2:$O9259,8,FALSE)</f>
        <v>Si</v>
      </c>
      <c r="J20" s="125" t="str">
        <f>VLOOKUP(E20,VIP!$A$2:$O9209,8,FALSE)</f>
        <v>Si</v>
      </c>
      <c r="K20" s="125" t="str">
        <f>VLOOKUP(E20,VIP!$A$2:$O12783,6,0)</f>
        <v>SI</v>
      </c>
      <c r="L20" s="113" t="s">
        <v>2428</v>
      </c>
      <c r="M20" s="195" t="s">
        <v>2588</v>
      </c>
      <c r="N20" s="196" t="s">
        <v>2618</v>
      </c>
      <c r="O20" s="142" t="s">
        <v>2495</v>
      </c>
      <c r="P20" s="110"/>
      <c r="Q20" s="194">
        <v>44291.438599537039</v>
      </c>
    </row>
    <row r="21" spans="1:17" ht="18" x14ac:dyDescent="0.25">
      <c r="A21" s="112" t="str">
        <f>VLOOKUP(E21,'LISTADO ATM'!$A$2:$C$901,3,0)</f>
        <v>DISTRITO NACIONAL</v>
      </c>
      <c r="B21" s="124">
        <v>335840734</v>
      </c>
      <c r="C21" s="118">
        <v>44289.020775462966</v>
      </c>
      <c r="D21" s="112" t="s">
        <v>2494</v>
      </c>
      <c r="E21" s="135">
        <v>734</v>
      </c>
      <c r="F21" s="125" t="str">
        <f>VLOOKUP(E21,VIP!$A$2:$O12374,2,0)</f>
        <v>DRBR178</v>
      </c>
      <c r="G21" s="125" t="str">
        <f>VLOOKUP(E21,'LISTADO ATM'!$A$2:$B$900,2,0)</f>
        <v xml:space="preserve">ATM Oficina Independencia I </v>
      </c>
      <c r="H21" s="125" t="str">
        <f>VLOOKUP(E21,VIP!$A$2:$O17295,7,FALSE)</f>
        <v>Si</v>
      </c>
      <c r="I21" s="125" t="str">
        <f>VLOOKUP(E21,VIP!$A$2:$O9260,8,FALSE)</f>
        <v>Si</v>
      </c>
      <c r="J21" s="125" t="str">
        <f>VLOOKUP(E21,VIP!$A$2:$O9210,8,FALSE)</f>
        <v>Si</v>
      </c>
      <c r="K21" s="125" t="str">
        <f>VLOOKUP(E21,VIP!$A$2:$O12784,6,0)</f>
        <v>SI</v>
      </c>
      <c r="L21" s="113" t="s">
        <v>2428</v>
      </c>
      <c r="M21" s="195" t="s">
        <v>2588</v>
      </c>
      <c r="N21" s="196" t="s">
        <v>2618</v>
      </c>
      <c r="O21" s="142" t="s">
        <v>2495</v>
      </c>
      <c r="P21" s="110"/>
      <c r="Q21" s="194">
        <v>44291.438599537039</v>
      </c>
    </row>
    <row r="22" spans="1:17" ht="18" x14ac:dyDescent="0.25">
      <c r="A22" s="112" t="str">
        <f>VLOOKUP(E22,'LISTADO ATM'!$A$2:$C$901,3,0)</f>
        <v>DISTRITO NACIONAL</v>
      </c>
      <c r="B22" s="124">
        <v>335840722</v>
      </c>
      <c r="C22" s="118">
        <v>44288.693888888891</v>
      </c>
      <c r="D22" s="112" t="s">
        <v>2494</v>
      </c>
      <c r="E22" s="135">
        <v>735</v>
      </c>
      <c r="F22" s="125" t="str">
        <f>VLOOKUP(E22,VIP!$A$2:$O12371,2,0)</f>
        <v>DRBR179</v>
      </c>
      <c r="G22" s="125" t="str">
        <f>VLOOKUP(E22,'LISTADO ATM'!$A$2:$B$900,2,0)</f>
        <v xml:space="preserve">ATM Oficina Independencia II  </v>
      </c>
      <c r="H22" s="125" t="str">
        <f>VLOOKUP(E22,VIP!$A$2:$O17292,7,FALSE)</f>
        <v>Si</v>
      </c>
      <c r="I22" s="125" t="str">
        <f>VLOOKUP(E22,VIP!$A$2:$O9257,8,FALSE)</f>
        <v>Si</v>
      </c>
      <c r="J22" s="125" t="str">
        <f>VLOOKUP(E22,VIP!$A$2:$O9207,8,FALSE)</f>
        <v>Si</v>
      </c>
      <c r="K22" s="125" t="str">
        <f>VLOOKUP(E22,VIP!$A$2:$O12781,6,0)</f>
        <v>NO</v>
      </c>
      <c r="L22" s="113" t="s">
        <v>2459</v>
      </c>
      <c r="M22" s="195" t="s">
        <v>2588</v>
      </c>
      <c r="N22" s="196" t="s">
        <v>2618</v>
      </c>
      <c r="O22" s="142" t="s">
        <v>2495</v>
      </c>
      <c r="P22" s="110"/>
      <c r="Q22" s="194">
        <v>44291.438599537039</v>
      </c>
    </row>
    <row r="23" spans="1:17" ht="18" x14ac:dyDescent="0.25">
      <c r="A23" s="112" t="str">
        <f>VLOOKUP(E23,'LISTADO ATM'!$A$2:$C$901,3,0)</f>
        <v>DISTRITO NACIONAL</v>
      </c>
      <c r="B23" s="124">
        <v>335840509</v>
      </c>
      <c r="C23" s="118">
        <v>44287.516365740739</v>
      </c>
      <c r="D23" s="112" t="s">
        <v>2494</v>
      </c>
      <c r="E23" s="135">
        <v>743</v>
      </c>
      <c r="F23" s="125" t="str">
        <f>VLOOKUP(E23,VIP!$A$2:$O12358,2,0)</f>
        <v>DRBR287</v>
      </c>
      <c r="G23" s="125" t="str">
        <f>VLOOKUP(E23,'LISTADO ATM'!$A$2:$B$900,2,0)</f>
        <v xml:space="preserve">ATM Oficina Los Frailes </v>
      </c>
      <c r="H23" s="125" t="str">
        <f>VLOOKUP(E23,VIP!$A$2:$O17279,7,FALSE)</f>
        <v>Si</v>
      </c>
      <c r="I23" s="125" t="str">
        <f>VLOOKUP(E23,VIP!$A$2:$O9244,8,FALSE)</f>
        <v>Si</v>
      </c>
      <c r="J23" s="125" t="str">
        <f>VLOOKUP(E23,VIP!$A$2:$O9194,8,FALSE)</f>
        <v>Si</v>
      </c>
      <c r="K23" s="125" t="str">
        <f>VLOOKUP(E23,VIP!$A$2:$O12768,6,0)</f>
        <v>SI</v>
      </c>
      <c r="L23" s="113" t="s">
        <v>2428</v>
      </c>
      <c r="M23" s="195" t="s">
        <v>2588</v>
      </c>
      <c r="N23" s="196" t="s">
        <v>2618</v>
      </c>
      <c r="O23" s="142" t="s">
        <v>2495</v>
      </c>
      <c r="P23" s="110"/>
      <c r="Q23" s="194">
        <v>44291.438599537039</v>
      </c>
    </row>
    <row r="24" spans="1:17" ht="18" x14ac:dyDescent="0.25">
      <c r="A24" s="112" t="str">
        <f>VLOOKUP(E24,'LISTADO ATM'!$A$2:$C$901,3,0)</f>
        <v>SUR</v>
      </c>
      <c r="B24" s="124" t="s">
        <v>2578</v>
      </c>
      <c r="C24" s="118">
        <v>44291.344282407408</v>
      </c>
      <c r="D24" s="112" t="s">
        <v>2494</v>
      </c>
      <c r="E24" s="135">
        <v>829</v>
      </c>
      <c r="F24" s="125" t="str">
        <f>VLOOKUP(E24,VIP!$A$2:$O12423,2,0)</f>
        <v>DRBR829</v>
      </c>
      <c r="G24" s="125" t="str">
        <f>VLOOKUP(E24,'LISTADO ATM'!$A$2:$B$900,2,0)</f>
        <v xml:space="preserve">ATM UNP Multicentro Sirena Baní </v>
      </c>
      <c r="H24" s="125" t="str">
        <f>VLOOKUP(E24,VIP!$A$2:$O17344,7,FALSE)</f>
        <v>Si</v>
      </c>
      <c r="I24" s="125" t="str">
        <f>VLOOKUP(E24,VIP!$A$2:$O9309,8,FALSE)</f>
        <v>Si</v>
      </c>
      <c r="J24" s="125" t="str">
        <f>VLOOKUP(E24,VIP!$A$2:$O9259,8,FALSE)</f>
        <v>Si</v>
      </c>
      <c r="K24" s="125" t="str">
        <f>VLOOKUP(E24,VIP!$A$2:$O12833,6,0)</f>
        <v>NO</v>
      </c>
      <c r="L24" s="113" t="s">
        <v>2519</v>
      </c>
      <c r="M24" s="195" t="s">
        <v>2588</v>
      </c>
      <c r="N24" s="196" t="s">
        <v>2618</v>
      </c>
      <c r="O24" s="142" t="s">
        <v>2495</v>
      </c>
      <c r="P24" s="110"/>
      <c r="Q24" s="194">
        <v>44291.438599537039</v>
      </c>
    </row>
    <row r="25" spans="1:17" ht="18" x14ac:dyDescent="0.25">
      <c r="A25" s="112" t="str">
        <f>VLOOKUP(E25,'LISTADO ATM'!$A$2:$C$901,3,0)</f>
        <v>SUR</v>
      </c>
      <c r="B25" s="124" t="s">
        <v>2566</v>
      </c>
      <c r="C25" s="118">
        <v>44291.108437499999</v>
      </c>
      <c r="D25" s="112" t="s">
        <v>2189</v>
      </c>
      <c r="E25" s="135">
        <v>885</v>
      </c>
      <c r="F25" s="125" t="str">
        <f>VLOOKUP(E25,VIP!$A$2:$O12422,2,0)</f>
        <v>DRBR885</v>
      </c>
      <c r="G25" s="125" t="str">
        <f>VLOOKUP(E25,'LISTADO ATM'!$A$2:$B$900,2,0)</f>
        <v xml:space="preserve">ATM UNP Rancho Arriba </v>
      </c>
      <c r="H25" s="125" t="str">
        <f>VLOOKUP(E25,VIP!$A$2:$O17343,7,FALSE)</f>
        <v>Si</v>
      </c>
      <c r="I25" s="125" t="str">
        <f>VLOOKUP(E25,VIP!$A$2:$O9308,8,FALSE)</f>
        <v>Si</v>
      </c>
      <c r="J25" s="125" t="str">
        <f>VLOOKUP(E25,VIP!$A$2:$O9258,8,FALSE)</f>
        <v>Si</v>
      </c>
      <c r="K25" s="125" t="str">
        <f>VLOOKUP(E25,VIP!$A$2:$O12832,6,0)</f>
        <v>NO</v>
      </c>
      <c r="L25" s="113" t="s">
        <v>2254</v>
      </c>
      <c r="M25" s="195" t="s">
        <v>2588</v>
      </c>
      <c r="N25" s="196" t="s">
        <v>2618</v>
      </c>
      <c r="O25" s="142" t="s">
        <v>2474</v>
      </c>
      <c r="P25" s="110"/>
      <c r="Q25" s="194">
        <v>44291.438599537039</v>
      </c>
    </row>
    <row r="26" spans="1:17" ht="18" x14ac:dyDescent="0.25">
      <c r="A26" s="112" t="str">
        <f>VLOOKUP(E26,'LISTADO ATM'!$A$2:$C$901,3,0)</f>
        <v>NORTE</v>
      </c>
      <c r="B26" s="124">
        <v>335840355</v>
      </c>
      <c r="C26" s="118">
        <v>44287.437615740739</v>
      </c>
      <c r="D26" s="112" t="s">
        <v>2190</v>
      </c>
      <c r="E26" s="135">
        <v>903</v>
      </c>
      <c r="F26" s="125" t="str">
        <f>VLOOKUP(E26,VIP!$A$2:$O12394,2,0)</f>
        <v>DRBR903</v>
      </c>
      <c r="G26" s="125" t="str">
        <f>VLOOKUP(E26,'LISTADO ATM'!$A$2:$B$900,2,0)</f>
        <v xml:space="preserve">ATM Oficina La Vega Real I </v>
      </c>
      <c r="H26" s="125" t="str">
        <f>VLOOKUP(E26,VIP!$A$2:$O17315,7,FALSE)</f>
        <v>Si</v>
      </c>
      <c r="I26" s="125" t="str">
        <f>VLOOKUP(E26,VIP!$A$2:$O9280,8,FALSE)</f>
        <v>Si</v>
      </c>
      <c r="J26" s="125" t="str">
        <f>VLOOKUP(E26,VIP!$A$2:$O9230,8,FALSE)</f>
        <v>Si</v>
      </c>
      <c r="K26" s="125" t="str">
        <f>VLOOKUP(E26,VIP!$A$2:$O12804,6,0)</f>
        <v>NO</v>
      </c>
      <c r="L26" s="113" t="s">
        <v>2228</v>
      </c>
      <c r="M26" s="195" t="s">
        <v>2588</v>
      </c>
      <c r="N26" s="196" t="s">
        <v>2618</v>
      </c>
      <c r="O26" s="142" t="s">
        <v>2504</v>
      </c>
      <c r="P26" s="110"/>
      <c r="Q26" s="194">
        <v>44291.438599537039</v>
      </c>
    </row>
    <row r="27" spans="1:17" ht="18" x14ac:dyDescent="0.25">
      <c r="A27" s="112" t="str">
        <f>VLOOKUP(E27,'LISTADO ATM'!$A$2:$C$901,3,0)</f>
        <v>DISTRITO NACIONAL</v>
      </c>
      <c r="B27" s="124">
        <v>335840787</v>
      </c>
      <c r="C27" s="118">
        <v>44289.559074074074</v>
      </c>
      <c r="D27" s="112" t="s">
        <v>2494</v>
      </c>
      <c r="E27" s="135">
        <v>911</v>
      </c>
      <c r="F27" s="125" t="str">
        <f>VLOOKUP(E27,VIP!$A$2:$O12380,2,0)</f>
        <v>DRBR911</v>
      </c>
      <c r="G27" s="125" t="str">
        <f>VLOOKUP(E27,'LISTADO ATM'!$A$2:$B$900,2,0)</f>
        <v xml:space="preserve">ATM Oficina Venezuela II </v>
      </c>
      <c r="H27" s="125" t="str">
        <f>VLOOKUP(E27,VIP!$A$2:$O17301,7,FALSE)</f>
        <v>Si</v>
      </c>
      <c r="I27" s="125" t="str">
        <f>VLOOKUP(E27,VIP!$A$2:$O9266,8,FALSE)</f>
        <v>Si</v>
      </c>
      <c r="J27" s="125" t="str">
        <f>VLOOKUP(E27,VIP!$A$2:$O9216,8,FALSE)</f>
        <v>Si</v>
      </c>
      <c r="K27" s="125" t="str">
        <f>VLOOKUP(E27,VIP!$A$2:$O12790,6,0)</f>
        <v>SI</v>
      </c>
      <c r="L27" s="113" t="s">
        <v>2459</v>
      </c>
      <c r="M27" s="195" t="s">
        <v>2588</v>
      </c>
      <c r="N27" s="196" t="s">
        <v>2618</v>
      </c>
      <c r="O27" s="142" t="s">
        <v>2495</v>
      </c>
      <c r="P27" s="110"/>
      <c r="Q27" s="194">
        <v>44291.438599537039</v>
      </c>
    </row>
    <row r="28" spans="1:17" ht="18" x14ac:dyDescent="0.25">
      <c r="A28" s="112" t="str">
        <f>VLOOKUP(E28,'LISTADO ATM'!$A$2:$C$901,3,0)</f>
        <v>DISTRITO NACIONAL</v>
      </c>
      <c r="B28" s="124" t="s">
        <v>2584</v>
      </c>
      <c r="C28" s="118">
        <v>44291.30265046296</v>
      </c>
      <c r="D28" s="112" t="s">
        <v>2189</v>
      </c>
      <c r="E28" s="135">
        <v>918</v>
      </c>
      <c r="F28" s="125" t="str">
        <f>VLOOKUP(E28,VIP!$A$2:$O12429,2,0)</f>
        <v>DRBR918</v>
      </c>
      <c r="G28" s="125" t="str">
        <f>VLOOKUP(E28,'LISTADO ATM'!$A$2:$B$900,2,0)</f>
        <v xml:space="preserve">ATM S/M Liverpool de la Jacobo Majluta </v>
      </c>
      <c r="H28" s="125" t="str">
        <f>VLOOKUP(E28,VIP!$A$2:$O17350,7,FALSE)</f>
        <v>Si</v>
      </c>
      <c r="I28" s="125" t="str">
        <f>VLOOKUP(E28,VIP!$A$2:$O9315,8,FALSE)</f>
        <v>Si</v>
      </c>
      <c r="J28" s="125" t="str">
        <f>VLOOKUP(E28,VIP!$A$2:$O9265,8,FALSE)</f>
        <v>Si</v>
      </c>
      <c r="K28" s="125" t="str">
        <f>VLOOKUP(E28,VIP!$A$2:$O12839,6,0)</f>
        <v>NO</v>
      </c>
      <c r="L28" s="113" t="s">
        <v>2228</v>
      </c>
      <c r="M28" s="195" t="s">
        <v>2588</v>
      </c>
      <c r="N28" s="196" t="s">
        <v>2618</v>
      </c>
      <c r="O28" s="142" t="s">
        <v>2474</v>
      </c>
      <c r="P28" s="110"/>
      <c r="Q28" s="194">
        <v>44291.438599537039</v>
      </c>
    </row>
    <row r="29" spans="1:17" ht="18" x14ac:dyDescent="0.25">
      <c r="A29" s="112" t="str">
        <f>VLOOKUP(E29,'LISTADO ATM'!$A$2:$C$901,3,0)</f>
        <v>DISTRITO NACIONAL</v>
      </c>
      <c r="B29" s="124">
        <v>335840827</v>
      </c>
      <c r="C29" s="118">
        <v>44289.888912037037</v>
      </c>
      <c r="D29" s="112" t="s">
        <v>2494</v>
      </c>
      <c r="E29" s="135">
        <v>957</v>
      </c>
      <c r="F29" s="125" t="str">
        <f>VLOOKUP(E29,VIP!$A$2:$O12372,2,0)</f>
        <v>DRBR23F</v>
      </c>
      <c r="G29" s="125" t="str">
        <f>VLOOKUP(E29,'LISTADO ATM'!$A$2:$B$900,2,0)</f>
        <v xml:space="preserve">ATM Oficina Venezuela </v>
      </c>
      <c r="H29" s="125" t="str">
        <f>VLOOKUP(E29,VIP!$A$2:$O17293,7,FALSE)</f>
        <v>Si</v>
      </c>
      <c r="I29" s="125" t="str">
        <f>VLOOKUP(E29,VIP!$A$2:$O9258,8,FALSE)</f>
        <v>Si</v>
      </c>
      <c r="J29" s="125" t="str">
        <f>VLOOKUP(E29,VIP!$A$2:$O9208,8,FALSE)</f>
        <v>Si</v>
      </c>
      <c r="K29" s="125" t="str">
        <f>VLOOKUP(E29,VIP!$A$2:$O12782,6,0)</f>
        <v>SI</v>
      </c>
      <c r="L29" s="113" t="s">
        <v>2459</v>
      </c>
      <c r="M29" s="195" t="s">
        <v>2588</v>
      </c>
      <c r="N29" s="196" t="s">
        <v>2618</v>
      </c>
      <c r="O29" s="142" t="s">
        <v>2495</v>
      </c>
      <c r="P29" s="110"/>
      <c r="Q29" s="194">
        <v>44291.438599537039</v>
      </c>
    </row>
    <row r="30" spans="1:17" ht="18" x14ac:dyDescent="0.25">
      <c r="A30" s="112" t="str">
        <f>VLOOKUP(E30,'LISTADO ATM'!$A$2:$C$901,3,0)</f>
        <v>SUR</v>
      </c>
      <c r="B30" s="124" t="s">
        <v>2536</v>
      </c>
      <c r="C30" s="118">
        <v>44290.47146990741</v>
      </c>
      <c r="D30" s="112" t="s">
        <v>2494</v>
      </c>
      <c r="E30" s="135">
        <v>962</v>
      </c>
      <c r="F30" s="125" t="str">
        <f>VLOOKUP(E30,VIP!$A$2:$O12385,2,0)</f>
        <v>DRBR962</v>
      </c>
      <c r="G30" s="125" t="str">
        <f>VLOOKUP(E30,'LISTADO ATM'!$A$2:$B$900,2,0)</f>
        <v xml:space="preserve">ATM Oficina Villa Ofelia II (San Juan) </v>
      </c>
      <c r="H30" s="125" t="str">
        <f>VLOOKUP(E30,VIP!$A$2:$O17306,7,FALSE)</f>
        <v>Si</v>
      </c>
      <c r="I30" s="125" t="str">
        <f>VLOOKUP(E30,VIP!$A$2:$O9271,8,FALSE)</f>
        <v>Si</v>
      </c>
      <c r="J30" s="125" t="str">
        <f>VLOOKUP(E30,VIP!$A$2:$O9221,8,FALSE)</f>
        <v>Si</v>
      </c>
      <c r="K30" s="125" t="str">
        <f>VLOOKUP(E30,VIP!$A$2:$O12795,6,0)</f>
        <v>NO</v>
      </c>
      <c r="L30" s="113" t="s">
        <v>2459</v>
      </c>
      <c r="M30" s="195" t="s">
        <v>2588</v>
      </c>
      <c r="N30" s="196" t="s">
        <v>2618</v>
      </c>
      <c r="O30" s="142" t="s">
        <v>2495</v>
      </c>
      <c r="P30" s="110"/>
      <c r="Q30" s="194">
        <v>44291.438599537039</v>
      </c>
    </row>
    <row r="31" spans="1:17" ht="18" x14ac:dyDescent="0.25">
      <c r="A31" s="112" t="str">
        <f>VLOOKUP(E31,'LISTADO ATM'!$A$2:$C$901,3,0)</f>
        <v>DISTRITO NACIONAL</v>
      </c>
      <c r="B31" s="124">
        <v>335840067</v>
      </c>
      <c r="C31" s="118">
        <v>44286.992048611108</v>
      </c>
      <c r="D31" s="112" t="s">
        <v>2468</v>
      </c>
      <c r="E31" s="135">
        <v>980</v>
      </c>
      <c r="F31" s="125" t="str">
        <f>VLOOKUP(E31,VIP!$A$2:$O12395,2,0)</f>
        <v>DRBR980</v>
      </c>
      <c r="G31" s="125" t="str">
        <f>VLOOKUP(E31,'LISTADO ATM'!$A$2:$B$900,2,0)</f>
        <v xml:space="preserve">ATM Oficina Bella Vista Mall II </v>
      </c>
      <c r="H31" s="125" t="str">
        <f>VLOOKUP(E31,VIP!$A$2:$O17316,7,FALSE)</f>
        <v>Si</v>
      </c>
      <c r="I31" s="125" t="str">
        <f>VLOOKUP(E31,VIP!$A$2:$O9281,8,FALSE)</f>
        <v>Si</v>
      </c>
      <c r="J31" s="125" t="str">
        <f>VLOOKUP(E31,VIP!$A$2:$O9231,8,FALSE)</f>
        <v>Si</v>
      </c>
      <c r="K31" s="125" t="str">
        <f>VLOOKUP(E31,VIP!$A$2:$O12805,6,0)</f>
        <v>NO</v>
      </c>
      <c r="L31" s="113" t="s">
        <v>2519</v>
      </c>
      <c r="M31" s="195" t="s">
        <v>2588</v>
      </c>
      <c r="N31" s="123" t="s">
        <v>2472</v>
      </c>
      <c r="O31" s="142" t="s">
        <v>2473</v>
      </c>
      <c r="P31" s="110"/>
      <c r="Q31" s="194">
        <v>44291.438599537039</v>
      </c>
    </row>
    <row r="32" spans="1:17" ht="18" x14ac:dyDescent="0.25">
      <c r="A32" s="112" t="str">
        <f>VLOOKUP(E32,'LISTADO ATM'!$A$2:$C$901,3,0)</f>
        <v>DISTRITO NACIONAL</v>
      </c>
      <c r="B32" s="124">
        <v>335840792</v>
      </c>
      <c r="C32" s="118">
        <v>44289.623912037037</v>
      </c>
      <c r="D32" s="112" t="s">
        <v>2468</v>
      </c>
      <c r="E32" s="135">
        <v>980</v>
      </c>
      <c r="F32" s="125" t="str">
        <f>VLOOKUP(E32,VIP!$A$2:$O12395,2,0)</f>
        <v>DRBR980</v>
      </c>
      <c r="G32" s="125" t="str">
        <f>VLOOKUP(E32,'LISTADO ATM'!$A$2:$B$900,2,0)</f>
        <v xml:space="preserve">ATM Oficina Bella Vista Mall II </v>
      </c>
      <c r="H32" s="125" t="str">
        <f>VLOOKUP(E32,VIP!$A$2:$O17316,7,FALSE)</f>
        <v>Si</v>
      </c>
      <c r="I32" s="125" t="str">
        <f>VLOOKUP(E32,VIP!$A$2:$O9281,8,FALSE)</f>
        <v>Si</v>
      </c>
      <c r="J32" s="125" t="str">
        <f>VLOOKUP(E32,VIP!$A$2:$O9231,8,FALSE)</f>
        <v>Si</v>
      </c>
      <c r="K32" s="125" t="str">
        <f>VLOOKUP(E32,VIP!$A$2:$O12805,6,0)</f>
        <v>NO</v>
      </c>
      <c r="L32" s="113" t="s">
        <v>2428</v>
      </c>
      <c r="M32" s="195" t="s">
        <v>2588</v>
      </c>
      <c r="N32" s="123" t="s">
        <v>2472</v>
      </c>
      <c r="O32" s="142" t="s">
        <v>2473</v>
      </c>
      <c r="P32" s="110"/>
      <c r="Q32" s="194">
        <v>44291.438599537039</v>
      </c>
    </row>
    <row r="33" spans="1:17" ht="18" x14ac:dyDescent="0.25">
      <c r="A33" s="112" t="str">
        <f>VLOOKUP(E33,'LISTADO ATM'!$A$2:$C$901,3,0)</f>
        <v>DISTRITO NACIONAL</v>
      </c>
      <c r="B33" s="124">
        <v>335840085</v>
      </c>
      <c r="C33" s="118">
        <v>44287.019120370373</v>
      </c>
      <c r="D33" s="112" t="s">
        <v>2189</v>
      </c>
      <c r="E33" s="135">
        <v>57</v>
      </c>
      <c r="F33" s="125" t="str">
        <f>VLOOKUP(E33,VIP!$A$2:$O12400,2,0)</f>
        <v>DRBR057</v>
      </c>
      <c r="G33" s="125" t="str">
        <f>VLOOKUP(E33,'LISTADO ATM'!$A$2:$B$900,2,0)</f>
        <v xml:space="preserve">ATM Oficina Malecon Center </v>
      </c>
      <c r="H33" s="125" t="str">
        <f>VLOOKUP(E33,VIP!$A$2:$O17321,7,FALSE)</f>
        <v>Si</v>
      </c>
      <c r="I33" s="125" t="str">
        <f>VLOOKUP(E33,VIP!$A$2:$O9286,8,FALSE)</f>
        <v>Si</v>
      </c>
      <c r="J33" s="125" t="str">
        <f>VLOOKUP(E33,VIP!$A$2:$O9236,8,FALSE)</f>
        <v>Si</v>
      </c>
      <c r="K33" s="125" t="str">
        <f>VLOOKUP(E33,VIP!$A$2:$O12810,6,0)</f>
        <v>NO</v>
      </c>
      <c r="L33" s="113" t="s">
        <v>2228</v>
      </c>
      <c r="M33" s="195" t="s">
        <v>2588</v>
      </c>
      <c r="N33" s="123" t="s">
        <v>2472</v>
      </c>
      <c r="O33" s="142" t="s">
        <v>2474</v>
      </c>
      <c r="P33" s="110"/>
      <c r="Q33" s="194">
        <v>44291.438599537039</v>
      </c>
    </row>
    <row r="34" spans="1:17" ht="18" x14ac:dyDescent="0.25">
      <c r="A34" s="112" t="str">
        <f>VLOOKUP(E34,'LISTADO ATM'!$A$2:$C$901,3,0)</f>
        <v>DISTRITO NACIONAL</v>
      </c>
      <c r="B34" s="124">
        <v>335840615</v>
      </c>
      <c r="C34" s="118">
        <v>44287.652303240742</v>
      </c>
      <c r="D34" s="112" t="s">
        <v>2189</v>
      </c>
      <c r="E34" s="135">
        <v>85</v>
      </c>
      <c r="F34" s="125" t="str">
        <f>VLOOKUP(E34,VIP!$A$2:$O12357,2,0)</f>
        <v>DRBR085</v>
      </c>
      <c r="G34" s="125" t="str">
        <f>VLOOKUP(E34,'LISTADO ATM'!$A$2:$B$900,2,0)</f>
        <v xml:space="preserve">ATM Oficina San Isidro (Fuerza Aérea) </v>
      </c>
      <c r="H34" s="125" t="str">
        <f>VLOOKUP(E34,VIP!$A$2:$O17278,7,FALSE)</f>
        <v>Si</v>
      </c>
      <c r="I34" s="125" t="str">
        <f>VLOOKUP(E34,VIP!$A$2:$O9243,8,FALSE)</f>
        <v>Si</v>
      </c>
      <c r="J34" s="125" t="str">
        <f>VLOOKUP(E34,VIP!$A$2:$O9193,8,FALSE)</f>
        <v>Si</v>
      </c>
      <c r="K34" s="125" t="str">
        <f>VLOOKUP(E34,VIP!$A$2:$O12767,6,0)</f>
        <v>NO</v>
      </c>
      <c r="L34" s="113" t="s">
        <v>2488</v>
      </c>
      <c r="M34" s="195" t="s">
        <v>2588</v>
      </c>
      <c r="N34" s="123" t="s">
        <v>2472</v>
      </c>
      <c r="O34" s="142" t="s">
        <v>2474</v>
      </c>
      <c r="P34" s="110"/>
      <c r="Q34" s="194">
        <v>44291.438599537039</v>
      </c>
    </row>
    <row r="35" spans="1:17" ht="18" x14ac:dyDescent="0.25">
      <c r="A35" s="112" t="str">
        <f>VLOOKUP(E35,'LISTADO ATM'!$A$2:$C$901,3,0)</f>
        <v>ESTE</v>
      </c>
      <c r="B35" s="124" t="s">
        <v>2565</v>
      </c>
      <c r="C35" s="118">
        <v>44291.109351851854</v>
      </c>
      <c r="D35" s="112" t="s">
        <v>2189</v>
      </c>
      <c r="E35" s="135">
        <v>121</v>
      </c>
      <c r="F35" s="125" t="str">
        <f>VLOOKUP(E35,VIP!$A$2:$O12421,2,0)</f>
        <v>DRBR121</v>
      </c>
      <c r="G35" s="125" t="str">
        <f>VLOOKUP(E35,'LISTADO ATM'!$A$2:$B$900,2,0)</f>
        <v xml:space="preserve">ATM Oficina Bayaguana </v>
      </c>
      <c r="H35" s="125" t="str">
        <f>VLOOKUP(E35,VIP!$A$2:$O17342,7,FALSE)</f>
        <v>Si</v>
      </c>
      <c r="I35" s="125" t="str">
        <f>VLOOKUP(E35,VIP!$A$2:$O9307,8,FALSE)</f>
        <v>Si</v>
      </c>
      <c r="J35" s="125" t="str">
        <f>VLOOKUP(E35,VIP!$A$2:$O9257,8,FALSE)</f>
        <v>Si</v>
      </c>
      <c r="K35" s="125" t="str">
        <f>VLOOKUP(E35,VIP!$A$2:$O12831,6,0)</f>
        <v>SI</v>
      </c>
      <c r="L35" s="113" t="s">
        <v>2254</v>
      </c>
      <c r="M35" s="195" t="s">
        <v>2588</v>
      </c>
      <c r="N35" s="123" t="s">
        <v>2472</v>
      </c>
      <c r="O35" s="142" t="s">
        <v>2474</v>
      </c>
      <c r="P35" s="110"/>
      <c r="Q35" s="194">
        <v>44291.438599537039</v>
      </c>
    </row>
    <row r="36" spans="1:17" ht="18" x14ac:dyDescent="0.25">
      <c r="A36" s="112" t="str">
        <f>VLOOKUP(E36,'LISTADO ATM'!$A$2:$C$901,3,0)</f>
        <v>SUR</v>
      </c>
      <c r="B36" s="124">
        <v>335840771</v>
      </c>
      <c r="C36" s="118">
        <v>44289.479050925926</v>
      </c>
      <c r="D36" s="112" t="s">
        <v>2468</v>
      </c>
      <c r="E36" s="135">
        <v>252</v>
      </c>
      <c r="F36" s="125" t="str">
        <f>VLOOKUP(E36,VIP!$A$2:$O12386,2,0)</f>
        <v>DRBR252</v>
      </c>
      <c r="G36" s="125" t="str">
        <f>VLOOKUP(E36,'LISTADO ATM'!$A$2:$B$900,2,0)</f>
        <v xml:space="preserve">ATM Banco Agrícola (Barahona) </v>
      </c>
      <c r="H36" s="125" t="str">
        <f>VLOOKUP(E36,VIP!$A$2:$O17307,7,FALSE)</f>
        <v>Si</v>
      </c>
      <c r="I36" s="125" t="str">
        <f>VLOOKUP(E36,VIP!$A$2:$O9272,8,FALSE)</f>
        <v>Si</v>
      </c>
      <c r="J36" s="125" t="str">
        <f>VLOOKUP(E36,VIP!$A$2:$O9222,8,FALSE)</f>
        <v>Si</v>
      </c>
      <c r="K36" s="125" t="str">
        <f>VLOOKUP(E36,VIP!$A$2:$O12796,6,0)</f>
        <v>NO</v>
      </c>
      <c r="L36" s="113" t="s">
        <v>2428</v>
      </c>
      <c r="M36" s="195" t="s">
        <v>2588</v>
      </c>
      <c r="N36" s="123" t="s">
        <v>2472</v>
      </c>
      <c r="O36" s="142" t="s">
        <v>2473</v>
      </c>
      <c r="P36" s="110"/>
      <c r="Q36" s="194">
        <v>44291.438599537039</v>
      </c>
    </row>
    <row r="37" spans="1:17" ht="18" x14ac:dyDescent="0.25">
      <c r="A37" s="112" t="str">
        <f>VLOOKUP(E37,'LISTADO ATM'!$A$2:$C$901,3,0)</f>
        <v>DISTRITO NACIONAL</v>
      </c>
      <c r="B37" s="124">
        <v>335840708</v>
      </c>
      <c r="C37" s="118">
        <v>44288.582743055558</v>
      </c>
      <c r="D37" s="112" t="s">
        <v>2189</v>
      </c>
      <c r="E37" s="135">
        <v>267</v>
      </c>
      <c r="F37" s="125" t="str">
        <f>VLOOKUP(E37,VIP!$A$2:$O12367,2,0)</f>
        <v>DRBR267</v>
      </c>
      <c r="G37" s="125" t="str">
        <f>VLOOKUP(E37,'LISTADO ATM'!$A$2:$B$900,2,0)</f>
        <v xml:space="preserve">ATM Centro de Caja México </v>
      </c>
      <c r="H37" s="125" t="str">
        <f>VLOOKUP(E37,VIP!$A$2:$O17288,7,FALSE)</f>
        <v>Si</v>
      </c>
      <c r="I37" s="125" t="str">
        <f>VLOOKUP(E37,VIP!$A$2:$O9253,8,FALSE)</f>
        <v>Si</v>
      </c>
      <c r="J37" s="125" t="str">
        <f>VLOOKUP(E37,VIP!$A$2:$O9203,8,FALSE)</f>
        <v>Si</v>
      </c>
      <c r="K37" s="125" t="str">
        <f>VLOOKUP(E37,VIP!$A$2:$O12777,6,0)</f>
        <v>NO</v>
      </c>
      <c r="L37" s="113" t="s">
        <v>2488</v>
      </c>
      <c r="M37" s="195" t="s">
        <v>2588</v>
      </c>
      <c r="N37" s="123" t="s">
        <v>2472</v>
      </c>
      <c r="O37" s="142" t="s">
        <v>2474</v>
      </c>
      <c r="P37" s="110"/>
      <c r="Q37" s="194">
        <v>44291.438599537039</v>
      </c>
    </row>
    <row r="38" spans="1:17" ht="18" x14ac:dyDescent="0.25">
      <c r="A38" s="112" t="str">
        <f>VLOOKUP(E38,'LISTADO ATM'!$A$2:$C$901,3,0)</f>
        <v>ESTE</v>
      </c>
      <c r="B38" s="124">
        <v>335840824</v>
      </c>
      <c r="C38" s="118">
        <v>44289.883032407408</v>
      </c>
      <c r="D38" s="112" t="s">
        <v>2468</v>
      </c>
      <c r="E38" s="135">
        <v>293</v>
      </c>
      <c r="F38" s="125" t="str">
        <f>VLOOKUP(E38,VIP!$A$2:$O12375,2,0)</f>
        <v>DRBR293</v>
      </c>
      <c r="G38" s="125" t="str">
        <f>VLOOKUP(E38,'LISTADO ATM'!$A$2:$B$900,2,0)</f>
        <v xml:space="preserve">ATM S/M Nueva Visión (San Pedro) </v>
      </c>
      <c r="H38" s="125" t="str">
        <f>VLOOKUP(E38,VIP!$A$2:$O17296,7,FALSE)</f>
        <v>Si</v>
      </c>
      <c r="I38" s="125" t="str">
        <f>VLOOKUP(E38,VIP!$A$2:$O9261,8,FALSE)</f>
        <v>Si</v>
      </c>
      <c r="J38" s="125" t="str">
        <f>VLOOKUP(E38,VIP!$A$2:$O9211,8,FALSE)</f>
        <v>Si</v>
      </c>
      <c r="K38" s="125" t="str">
        <f>VLOOKUP(E38,VIP!$A$2:$O12785,6,0)</f>
        <v>NO</v>
      </c>
      <c r="L38" s="113" t="s">
        <v>2459</v>
      </c>
      <c r="M38" s="195" t="s">
        <v>2588</v>
      </c>
      <c r="N38" s="123" t="s">
        <v>2472</v>
      </c>
      <c r="O38" s="142" t="s">
        <v>2473</v>
      </c>
      <c r="P38" s="110"/>
      <c r="Q38" s="194">
        <v>44291.438599537039</v>
      </c>
    </row>
    <row r="39" spans="1:17" ht="18" x14ac:dyDescent="0.25">
      <c r="A39" s="112" t="str">
        <f>VLOOKUP(E39,'LISTADO ATM'!$A$2:$C$901,3,0)</f>
        <v>DISTRITO NACIONAL</v>
      </c>
      <c r="B39" s="124">
        <v>335840636</v>
      </c>
      <c r="C39" s="118">
        <v>44287.701678240737</v>
      </c>
      <c r="D39" s="112" t="s">
        <v>2468</v>
      </c>
      <c r="E39" s="135">
        <v>578</v>
      </c>
      <c r="F39" s="125" t="str">
        <f>VLOOKUP(E39,VIP!$A$2:$O12363,2,0)</f>
        <v>DRBR324</v>
      </c>
      <c r="G39" s="125" t="str">
        <f>VLOOKUP(E39,'LISTADO ATM'!$A$2:$B$900,2,0)</f>
        <v xml:space="preserve">ATM Procuraduría General de la República </v>
      </c>
      <c r="H39" s="125" t="str">
        <f>VLOOKUP(E39,VIP!$A$2:$O17284,7,FALSE)</f>
        <v>Si</v>
      </c>
      <c r="I39" s="125" t="str">
        <f>VLOOKUP(E39,VIP!$A$2:$O9249,8,FALSE)</f>
        <v>No</v>
      </c>
      <c r="J39" s="125" t="str">
        <f>VLOOKUP(E39,VIP!$A$2:$O9199,8,FALSE)</f>
        <v>No</v>
      </c>
      <c r="K39" s="125" t="str">
        <f>VLOOKUP(E39,VIP!$A$2:$O12773,6,0)</f>
        <v>NO</v>
      </c>
      <c r="L39" s="113" t="s">
        <v>2459</v>
      </c>
      <c r="M39" s="195" t="s">
        <v>2588</v>
      </c>
      <c r="N39" s="111" t="s">
        <v>2472</v>
      </c>
      <c r="O39" s="142" t="s">
        <v>2473</v>
      </c>
      <c r="P39" s="110"/>
      <c r="Q39" s="194">
        <v>44291.438599537039</v>
      </c>
    </row>
    <row r="40" spans="1:17" s="134" customFormat="1" ht="18" x14ac:dyDescent="0.25">
      <c r="A40" s="112" t="str">
        <f>VLOOKUP(E40,'LISTADO ATM'!$A$2:$C$901,3,0)</f>
        <v>ESTE</v>
      </c>
      <c r="B40" s="124" t="s">
        <v>2543</v>
      </c>
      <c r="C40" s="118">
        <v>44290.6169212963</v>
      </c>
      <c r="D40" s="112" t="s">
        <v>2468</v>
      </c>
      <c r="E40" s="135">
        <v>630</v>
      </c>
      <c r="F40" s="125" t="str">
        <f>VLOOKUP(E40,VIP!$A$2:$O12392,2,0)</f>
        <v>DRBR112</v>
      </c>
      <c r="G40" s="125" t="str">
        <f>VLOOKUP(E40,'LISTADO ATM'!$A$2:$B$900,2,0)</f>
        <v xml:space="preserve">ATM Oficina Plaza Zaglul (SPM) </v>
      </c>
      <c r="H40" s="125" t="str">
        <f>VLOOKUP(E40,VIP!$A$2:$O17313,7,FALSE)</f>
        <v>Si</v>
      </c>
      <c r="I40" s="125" t="str">
        <f>VLOOKUP(E40,VIP!$A$2:$O9278,8,FALSE)</f>
        <v>Si</v>
      </c>
      <c r="J40" s="125" t="str">
        <f>VLOOKUP(E40,VIP!$A$2:$O9228,8,FALSE)</f>
        <v>Si</v>
      </c>
      <c r="K40" s="125" t="str">
        <f>VLOOKUP(E40,VIP!$A$2:$O12802,6,0)</f>
        <v>NO</v>
      </c>
      <c r="L40" s="113" t="s">
        <v>2428</v>
      </c>
      <c r="M40" s="195" t="s">
        <v>2588</v>
      </c>
      <c r="N40" s="111" t="s">
        <v>2472</v>
      </c>
      <c r="O40" s="144" t="s">
        <v>2473</v>
      </c>
      <c r="P40" s="110"/>
      <c r="Q40" s="194">
        <v>44291.438599537039</v>
      </c>
    </row>
    <row r="41" spans="1:17" s="134" customFormat="1" ht="18" x14ac:dyDescent="0.25">
      <c r="A41" s="112" t="str">
        <f>VLOOKUP(E41,'LISTADO ATM'!$A$2:$C$901,3,0)</f>
        <v>ESTE</v>
      </c>
      <c r="B41" s="124">
        <v>335840703</v>
      </c>
      <c r="C41" s="118">
        <v>44288.536273148151</v>
      </c>
      <c r="D41" s="112" t="s">
        <v>2189</v>
      </c>
      <c r="E41" s="135">
        <v>661</v>
      </c>
      <c r="F41" s="125" t="str">
        <f>VLOOKUP(E41,VIP!$A$2:$O12365,2,0)</f>
        <v>DRBR661</v>
      </c>
      <c r="G41" s="125" t="str">
        <f>VLOOKUP(E41,'LISTADO ATM'!$A$2:$B$900,2,0)</f>
        <v xml:space="preserve">ATM Almacenes Iberia (San Pedro) </v>
      </c>
      <c r="H41" s="125" t="str">
        <f>VLOOKUP(E41,VIP!$A$2:$O17286,7,FALSE)</f>
        <v>N/A</v>
      </c>
      <c r="I41" s="125" t="str">
        <f>VLOOKUP(E41,VIP!$A$2:$O9251,8,FALSE)</f>
        <v>N/A</v>
      </c>
      <c r="J41" s="125" t="str">
        <f>VLOOKUP(E41,VIP!$A$2:$O9201,8,FALSE)</f>
        <v>N/A</v>
      </c>
      <c r="K41" s="125" t="str">
        <f>VLOOKUP(E41,VIP!$A$2:$O12775,6,0)</f>
        <v>N/A</v>
      </c>
      <c r="L41" s="113" t="s">
        <v>2228</v>
      </c>
      <c r="M41" s="195" t="s">
        <v>2588</v>
      </c>
      <c r="N41" s="111" t="s">
        <v>2472</v>
      </c>
      <c r="O41" s="144" t="s">
        <v>2474</v>
      </c>
      <c r="P41" s="110"/>
      <c r="Q41" s="194">
        <v>44291.438599537039</v>
      </c>
    </row>
    <row r="42" spans="1:17" s="134" customFormat="1" ht="18" x14ac:dyDescent="0.25">
      <c r="A42" s="112" t="str">
        <f>VLOOKUP(E42,'LISTADO ATM'!$A$2:$C$901,3,0)</f>
        <v>DISTRITO NACIONAL</v>
      </c>
      <c r="B42" s="124">
        <v>335840556</v>
      </c>
      <c r="C42" s="118">
        <v>44287.549178240741</v>
      </c>
      <c r="D42" s="112" t="s">
        <v>2468</v>
      </c>
      <c r="E42" s="135">
        <v>786</v>
      </c>
      <c r="F42" s="125" t="str">
        <f>VLOOKUP(E42,VIP!$A$2:$O12352,2,0)</f>
        <v>DRBR786</v>
      </c>
      <c r="G42" s="125" t="str">
        <f>VLOOKUP(E42,'LISTADO ATM'!$A$2:$B$900,2,0)</f>
        <v xml:space="preserve">ATM Oficina Agora Mall II </v>
      </c>
      <c r="H42" s="125" t="str">
        <f>VLOOKUP(E42,VIP!$A$2:$O17273,7,FALSE)</f>
        <v>Si</v>
      </c>
      <c r="I42" s="125" t="str">
        <f>VLOOKUP(E42,VIP!$A$2:$O9238,8,FALSE)</f>
        <v>Si</v>
      </c>
      <c r="J42" s="125" t="str">
        <f>VLOOKUP(E42,VIP!$A$2:$O9188,8,FALSE)</f>
        <v>Si</v>
      </c>
      <c r="K42" s="125" t="str">
        <f>VLOOKUP(E42,VIP!$A$2:$O12762,6,0)</f>
        <v>SI</v>
      </c>
      <c r="L42" s="113" t="s">
        <v>2459</v>
      </c>
      <c r="M42" s="195" t="s">
        <v>2588</v>
      </c>
      <c r="N42" s="111" t="s">
        <v>2472</v>
      </c>
      <c r="O42" s="144" t="s">
        <v>2473</v>
      </c>
      <c r="P42" s="110"/>
      <c r="Q42" s="194">
        <v>44291.438599537039</v>
      </c>
    </row>
    <row r="43" spans="1:17" ht="18" x14ac:dyDescent="0.25">
      <c r="A43" s="112" t="str">
        <f>VLOOKUP(E43,'LISTADO ATM'!$A$2:$C$901,3,0)</f>
        <v>DISTRITO NACIONAL</v>
      </c>
      <c r="B43" s="124">
        <v>335840652</v>
      </c>
      <c r="C43" s="118">
        <v>44287.833101851851</v>
      </c>
      <c r="D43" s="112" t="s">
        <v>2189</v>
      </c>
      <c r="E43" s="135">
        <v>917</v>
      </c>
      <c r="F43" s="125" t="str">
        <f>VLOOKUP(E43,VIP!$A$2:$O12359,2,0)</f>
        <v>DRBR01B</v>
      </c>
      <c r="G43" s="125" t="str">
        <f>VLOOKUP(E43,'LISTADO ATM'!$A$2:$B$900,2,0)</f>
        <v xml:space="preserve">ATM Oficina Los Mina </v>
      </c>
      <c r="H43" s="125" t="str">
        <f>VLOOKUP(E43,VIP!$A$2:$O17280,7,FALSE)</f>
        <v>Si</v>
      </c>
      <c r="I43" s="125" t="str">
        <f>VLOOKUP(E43,VIP!$A$2:$O9245,8,FALSE)</f>
        <v>Si</v>
      </c>
      <c r="J43" s="125" t="str">
        <f>VLOOKUP(E43,VIP!$A$2:$O9195,8,FALSE)</f>
        <v>Si</v>
      </c>
      <c r="K43" s="125" t="str">
        <f>VLOOKUP(E43,VIP!$A$2:$O12769,6,0)</f>
        <v>NO</v>
      </c>
      <c r="L43" s="113" t="s">
        <v>2228</v>
      </c>
      <c r="M43" s="195" t="s">
        <v>2588</v>
      </c>
      <c r="N43" s="111" t="s">
        <v>2472</v>
      </c>
      <c r="O43" s="148" t="s">
        <v>2474</v>
      </c>
      <c r="P43" s="110"/>
      <c r="Q43" s="194">
        <v>44291.438599537039</v>
      </c>
    </row>
    <row r="44" spans="1:17" ht="18" x14ac:dyDescent="0.25">
      <c r="A44" s="112" t="str">
        <f>VLOOKUP(E44,'LISTADO ATM'!$A$2:$C$901,3,0)</f>
        <v>DISTRITO NACIONAL</v>
      </c>
      <c r="B44" s="124">
        <v>335840594</v>
      </c>
      <c r="C44" s="118">
        <v>44287.597418981481</v>
      </c>
      <c r="D44" s="112" t="s">
        <v>2189</v>
      </c>
      <c r="E44" s="135">
        <v>35</v>
      </c>
      <c r="F44" s="125" t="str">
        <f>VLOOKUP(E44,VIP!$A$2:$O12360,2,0)</f>
        <v>DRBR035</v>
      </c>
      <c r="G44" s="125" t="str">
        <f>VLOOKUP(E44,'LISTADO ATM'!$A$2:$B$900,2,0)</f>
        <v xml:space="preserve">ATM Dirección General de Aduanas I </v>
      </c>
      <c r="H44" s="125" t="str">
        <f>VLOOKUP(E44,VIP!$A$2:$O17281,7,FALSE)</f>
        <v>Si</v>
      </c>
      <c r="I44" s="125" t="str">
        <f>VLOOKUP(E44,VIP!$A$2:$O9246,8,FALSE)</f>
        <v>Si</v>
      </c>
      <c r="J44" s="125" t="str">
        <f>VLOOKUP(E44,VIP!$A$2:$O9196,8,FALSE)</f>
        <v>Si</v>
      </c>
      <c r="K44" s="125" t="str">
        <f>VLOOKUP(E44,VIP!$A$2:$O12770,6,0)</f>
        <v>NO</v>
      </c>
      <c r="L44" s="113" t="s">
        <v>2228</v>
      </c>
      <c r="M44" s="111" t="s">
        <v>2465</v>
      </c>
      <c r="N44" s="195" t="s">
        <v>2618</v>
      </c>
      <c r="O44" s="148" t="s">
        <v>2474</v>
      </c>
      <c r="P44" s="110"/>
      <c r="Q44" s="114" t="s">
        <v>2228</v>
      </c>
    </row>
    <row r="45" spans="1:17" ht="18" x14ac:dyDescent="0.25">
      <c r="A45" s="112" t="str">
        <f>VLOOKUP(E45,'LISTADO ATM'!$A$2:$C$901,3,0)</f>
        <v>NORTE</v>
      </c>
      <c r="B45" s="124" t="s">
        <v>2530</v>
      </c>
      <c r="C45" s="118">
        <v>44290.254849537036</v>
      </c>
      <c r="D45" s="112" t="s">
        <v>2189</v>
      </c>
      <c r="E45" s="135">
        <v>42</v>
      </c>
      <c r="F45" s="125" t="str">
        <f>VLOOKUP(E45,VIP!$A$2:$O12377,2,0)</f>
        <v>DRBR042</v>
      </c>
      <c r="G45" s="125" t="str">
        <f>VLOOKUP(E45,'LISTADO ATM'!$A$2:$B$900,2,0)</f>
        <v xml:space="preserve">ATM Ocean World (Puerto Plata) </v>
      </c>
      <c r="H45" s="125" t="str">
        <f>VLOOKUP(E45,VIP!$A$2:$O17298,7,FALSE)</f>
        <v>Si</v>
      </c>
      <c r="I45" s="125" t="str">
        <f>VLOOKUP(E45,VIP!$A$2:$O9263,8,FALSE)</f>
        <v>Si</v>
      </c>
      <c r="J45" s="125" t="str">
        <f>VLOOKUP(E45,VIP!$A$2:$O9213,8,FALSE)</f>
        <v>Si</v>
      </c>
      <c r="K45" s="125" t="str">
        <f>VLOOKUP(E45,VIP!$A$2:$O12787,6,0)</f>
        <v>NO</v>
      </c>
      <c r="L45" s="113" t="s">
        <v>2228</v>
      </c>
      <c r="M45" s="111" t="s">
        <v>2465</v>
      </c>
      <c r="N45" s="195" t="s">
        <v>2618</v>
      </c>
      <c r="O45" s="148" t="s">
        <v>2474</v>
      </c>
      <c r="P45" s="110"/>
      <c r="Q45" s="114" t="s">
        <v>2228</v>
      </c>
    </row>
    <row r="46" spans="1:17" ht="18" x14ac:dyDescent="0.25">
      <c r="A46" s="112" t="str">
        <f>VLOOKUP(E46,'LISTADO ATM'!$A$2:$C$901,3,0)</f>
        <v>DISTRITO NACIONAL</v>
      </c>
      <c r="B46" s="124">
        <v>335840689</v>
      </c>
      <c r="C46" s="118">
        <v>44288.442858796298</v>
      </c>
      <c r="D46" s="112" t="s">
        <v>2189</v>
      </c>
      <c r="E46" s="135">
        <v>184</v>
      </c>
      <c r="F46" s="125" t="str">
        <f>VLOOKUP(E46,VIP!$A$2:$O12366,2,0)</f>
        <v>DRBR184</v>
      </c>
      <c r="G46" s="125" t="str">
        <f>VLOOKUP(E46,'LISTADO ATM'!$A$2:$B$900,2,0)</f>
        <v xml:space="preserve">ATM Hermanas Mirabal </v>
      </c>
      <c r="H46" s="125" t="str">
        <f>VLOOKUP(E46,VIP!$A$2:$O17287,7,FALSE)</f>
        <v>Si</v>
      </c>
      <c r="I46" s="125" t="str">
        <f>VLOOKUP(E46,VIP!$A$2:$O9252,8,FALSE)</f>
        <v>Si</v>
      </c>
      <c r="J46" s="125" t="str">
        <f>VLOOKUP(E46,VIP!$A$2:$O9202,8,FALSE)</f>
        <v>Si</v>
      </c>
      <c r="K46" s="125" t="str">
        <f>VLOOKUP(E46,VIP!$A$2:$O12776,6,0)</f>
        <v>SI</v>
      </c>
      <c r="L46" s="113" t="s">
        <v>2228</v>
      </c>
      <c r="M46" s="111" t="s">
        <v>2465</v>
      </c>
      <c r="N46" s="195" t="s">
        <v>2618</v>
      </c>
      <c r="O46" s="148" t="s">
        <v>2474</v>
      </c>
      <c r="P46" s="110"/>
      <c r="Q46" s="114" t="s">
        <v>2228</v>
      </c>
    </row>
    <row r="47" spans="1:17" ht="18" x14ac:dyDescent="0.25">
      <c r="A47" s="112" t="str">
        <f>VLOOKUP(E47,'LISTADO ATM'!$A$2:$C$901,3,0)</f>
        <v>DISTRITO NACIONAL</v>
      </c>
      <c r="B47" s="124" t="s">
        <v>2574</v>
      </c>
      <c r="C47" s="118">
        <v>44291.009976851848</v>
      </c>
      <c r="D47" s="112" t="s">
        <v>2189</v>
      </c>
      <c r="E47" s="135">
        <v>622</v>
      </c>
      <c r="F47" s="125" t="str">
        <f>VLOOKUP(E47,VIP!$A$2:$O12430,2,0)</f>
        <v>DRBR622</v>
      </c>
      <c r="G47" s="125" t="str">
        <f>VLOOKUP(E47,'LISTADO ATM'!$A$2:$B$900,2,0)</f>
        <v xml:space="preserve">ATM Ayuntamiento D.N. </v>
      </c>
      <c r="H47" s="125" t="str">
        <f>VLOOKUP(E47,VIP!$A$2:$O17351,7,FALSE)</f>
        <v>Si</v>
      </c>
      <c r="I47" s="125" t="str">
        <f>VLOOKUP(E47,VIP!$A$2:$O9316,8,FALSE)</f>
        <v>Si</v>
      </c>
      <c r="J47" s="125" t="str">
        <f>VLOOKUP(E47,VIP!$A$2:$O9266,8,FALSE)</f>
        <v>Si</v>
      </c>
      <c r="K47" s="125" t="str">
        <f>VLOOKUP(E47,VIP!$A$2:$O12840,6,0)</f>
        <v>NO</v>
      </c>
      <c r="L47" s="113" t="s">
        <v>2228</v>
      </c>
      <c r="M47" s="111" t="s">
        <v>2465</v>
      </c>
      <c r="N47" s="195" t="s">
        <v>2618</v>
      </c>
      <c r="O47" s="148" t="s">
        <v>2474</v>
      </c>
      <c r="P47" s="110"/>
      <c r="Q47" s="114" t="s">
        <v>2228</v>
      </c>
    </row>
    <row r="48" spans="1:17" ht="18" x14ac:dyDescent="0.25">
      <c r="A48" s="112" t="str">
        <f>VLOOKUP(E48,'LISTADO ATM'!$A$2:$C$901,3,0)</f>
        <v>DISTRITO NACIONAL</v>
      </c>
      <c r="B48" s="124" t="s">
        <v>2560</v>
      </c>
      <c r="C48" s="118">
        <v>44290.946712962963</v>
      </c>
      <c r="D48" s="112" t="s">
        <v>2189</v>
      </c>
      <c r="E48" s="135">
        <v>952</v>
      </c>
      <c r="F48" s="125" t="str">
        <f>VLOOKUP(E48,VIP!$A$2:$O12420,2,0)</f>
        <v>DRBR16L</v>
      </c>
      <c r="G48" s="125" t="str">
        <f>VLOOKUP(E48,'LISTADO ATM'!$A$2:$B$900,2,0)</f>
        <v xml:space="preserve">ATM Alvarez Rivas </v>
      </c>
      <c r="H48" s="125" t="str">
        <f>VLOOKUP(E48,VIP!$A$2:$O17341,7,FALSE)</f>
        <v>Si</v>
      </c>
      <c r="I48" s="125" t="str">
        <f>VLOOKUP(E48,VIP!$A$2:$O9306,8,FALSE)</f>
        <v>Si</v>
      </c>
      <c r="J48" s="125" t="str">
        <f>VLOOKUP(E48,VIP!$A$2:$O9256,8,FALSE)</f>
        <v>Si</v>
      </c>
      <c r="K48" s="125" t="str">
        <f>VLOOKUP(E48,VIP!$A$2:$O12830,6,0)</f>
        <v>NO</v>
      </c>
      <c r="L48" s="113" t="s">
        <v>2254</v>
      </c>
      <c r="M48" s="111" t="s">
        <v>2465</v>
      </c>
      <c r="N48" s="195" t="s">
        <v>2618</v>
      </c>
      <c r="O48" s="148" t="s">
        <v>2474</v>
      </c>
      <c r="P48" s="110"/>
      <c r="Q48" s="114" t="s">
        <v>2254</v>
      </c>
    </row>
    <row r="49" spans="1:17" ht="18" x14ac:dyDescent="0.25">
      <c r="A49" s="112" t="str">
        <f>VLOOKUP(E49,'LISTADO ATM'!$A$2:$C$901,3,0)</f>
        <v>DISTRITO NACIONAL</v>
      </c>
      <c r="B49" s="124" t="s">
        <v>2577</v>
      </c>
      <c r="C49" s="118">
        <v>44291.347974537035</v>
      </c>
      <c r="D49" s="112" t="s">
        <v>2189</v>
      </c>
      <c r="E49" s="135">
        <v>694</v>
      </c>
      <c r="F49" s="125" t="str">
        <f>VLOOKUP(E49,VIP!$A$2:$O12422,2,0)</f>
        <v>DRBR694</v>
      </c>
      <c r="G49" s="125" t="str">
        <f>VLOOKUP(E49,'LISTADO ATM'!$A$2:$B$900,2,0)</f>
        <v>ATM Optica 27 de Febrero</v>
      </c>
      <c r="H49" s="125" t="str">
        <f>VLOOKUP(E49,VIP!$A$2:$O17343,7,FALSE)</f>
        <v>Si</v>
      </c>
      <c r="I49" s="125" t="str">
        <f>VLOOKUP(E49,VIP!$A$2:$O9308,8,FALSE)</f>
        <v>Si</v>
      </c>
      <c r="J49" s="125" t="str">
        <f>VLOOKUP(E49,VIP!$A$2:$O9258,8,FALSE)</f>
        <v>Si</v>
      </c>
      <c r="K49" s="125" t="str">
        <f>VLOOKUP(E49,VIP!$A$2:$O12832,6,0)</f>
        <v>NO</v>
      </c>
      <c r="L49" s="113" t="s">
        <v>2437</v>
      </c>
      <c r="M49" s="111" t="s">
        <v>2465</v>
      </c>
      <c r="N49" s="111" t="s">
        <v>2472</v>
      </c>
      <c r="O49" s="148" t="s">
        <v>2474</v>
      </c>
      <c r="P49" s="110" t="s">
        <v>2587</v>
      </c>
      <c r="Q49" s="114" t="s">
        <v>2437</v>
      </c>
    </row>
    <row r="50" spans="1:17" ht="18" x14ac:dyDescent="0.25">
      <c r="A50" s="112" t="str">
        <f>VLOOKUP(E50,'LISTADO ATM'!$A$2:$C$901,3,0)</f>
        <v>SUR</v>
      </c>
      <c r="B50" s="124" t="s">
        <v>2605</v>
      </c>
      <c r="C50" s="118">
        <v>44291.420104166667</v>
      </c>
      <c r="D50" s="112" t="s">
        <v>2189</v>
      </c>
      <c r="E50" s="135">
        <v>33</v>
      </c>
      <c r="F50" s="125" t="str">
        <f>VLOOKUP(E50,VIP!$A$2:$O12439,2,0)</f>
        <v>DRBR033</v>
      </c>
      <c r="G50" s="125" t="str">
        <f>VLOOKUP(E50,'LISTADO ATM'!$A$2:$B$900,2,0)</f>
        <v xml:space="preserve">ATM UNP Juan de Herrera </v>
      </c>
      <c r="H50" s="125" t="str">
        <f>VLOOKUP(E50,VIP!$A$2:$O17360,7,FALSE)</f>
        <v>Si</v>
      </c>
      <c r="I50" s="125" t="str">
        <f>VLOOKUP(E50,VIP!$A$2:$O9325,8,FALSE)</f>
        <v>Si</v>
      </c>
      <c r="J50" s="125" t="str">
        <f>VLOOKUP(E50,VIP!$A$2:$O9275,8,FALSE)</f>
        <v>Si</v>
      </c>
      <c r="K50" s="125" t="str">
        <f>VLOOKUP(E50,VIP!$A$2:$O12849,6,0)</f>
        <v>NO</v>
      </c>
      <c r="L50" s="113" t="s">
        <v>2228</v>
      </c>
      <c r="M50" s="111" t="s">
        <v>2465</v>
      </c>
      <c r="N50" s="111" t="s">
        <v>2472</v>
      </c>
      <c r="O50" s="148" t="s">
        <v>2474</v>
      </c>
      <c r="P50" s="110"/>
      <c r="Q50" s="114" t="s">
        <v>2228</v>
      </c>
    </row>
    <row r="51" spans="1:17" ht="18" x14ac:dyDescent="0.25">
      <c r="A51" s="112" t="str">
        <f>VLOOKUP(E51,'LISTADO ATM'!$A$2:$C$901,3,0)</f>
        <v>SUR</v>
      </c>
      <c r="B51" s="124" t="s">
        <v>2592</v>
      </c>
      <c r="C51" s="118">
        <v>44291.454085648147</v>
      </c>
      <c r="D51" s="112" t="s">
        <v>2189</v>
      </c>
      <c r="E51" s="135">
        <v>131</v>
      </c>
      <c r="F51" s="125" t="str">
        <f>VLOOKUP(E51,VIP!$A$2:$O12426,2,0)</f>
        <v>DRBR131</v>
      </c>
      <c r="G51" s="125" t="str">
        <f>VLOOKUP(E51,'LISTADO ATM'!$A$2:$B$900,2,0)</f>
        <v xml:space="preserve">ATM Oficina Baní I </v>
      </c>
      <c r="H51" s="125" t="str">
        <f>VLOOKUP(E51,VIP!$A$2:$O17347,7,FALSE)</f>
        <v>Si</v>
      </c>
      <c r="I51" s="125" t="str">
        <f>VLOOKUP(E51,VIP!$A$2:$O9312,8,FALSE)</f>
        <v>Si</v>
      </c>
      <c r="J51" s="125" t="str">
        <f>VLOOKUP(E51,VIP!$A$2:$O9262,8,FALSE)</f>
        <v>Si</v>
      </c>
      <c r="K51" s="125" t="str">
        <f>VLOOKUP(E51,VIP!$A$2:$O12836,6,0)</f>
        <v>NO</v>
      </c>
      <c r="L51" s="113" t="s">
        <v>2228</v>
      </c>
      <c r="M51" s="111" t="s">
        <v>2465</v>
      </c>
      <c r="N51" s="111" t="s">
        <v>2472</v>
      </c>
      <c r="O51" s="148" t="s">
        <v>2474</v>
      </c>
      <c r="P51" s="110"/>
      <c r="Q51" s="114" t="s">
        <v>2228</v>
      </c>
    </row>
    <row r="52" spans="1:17" ht="18" x14ac:dyDescent="0.25">
      <c r="A52" s="112" t="str">
        <f>VLOOKUP(E52,'LISTADO ATM'!$A$2:$C$901,3,0)</f>
        <v>NORTE</v>
      </c>
      <c r="B52" s="124">
        <v>335840823</v>
      </c>
      <c r="C52" s="118">
        <v>44289.881458333337</v>
      </c>
      <c r="D52" s="112" t="s">
        <v>2494</v>
      </c>
      <c r="E52" s="135">
        <v>142</v>
      </c>
      <c r="F52" s="125" t="str">
        <f>VLOOKUP(E52,VIP!$A$2:$O12376,2,0)</f>
        <v>DRBR142</v>
      </c>
      <c r="G52" s="125" t="str">
        <f>VLOOKUP(E52,'LISTADO ATM'!$A$2:$B$900,2,0)</f>
        <v xml:space="preserve">ATM Centro de Caja Galerías Bonao </v>
      </c>
      <c r="H52" s="125" t="str">
        <f>VLOOKUP(E52,VIP!$A$2:$O17297,7,FALSE)</f>
        <v>Si</v>
      </c>
      <c r="I52" s="125" t="str">
        <f>VLOOKUP(E52,VIP!$A$2:$O9262,8,FALSE)</f>
        <v>Si</v>
      </c>
      <c r="J52" s="125" t="str">
        <f>VLOOKUP(E52,VIP!$A$2:$O9212,8,FALSE)</f>
        <v>Si</v>
      </c>
      <c r="K52" s="125" t="str">
        <f>VLOOKUP(E52,VIP!$A$2:$O12786,6,0)</f>
        <v>SI</v>
      </c>
      <c r="L52" s="113" t="s">
        <v>2459</v>
      </c>
      <c r="M52" s="111" t="s">
        <v>2465</v>
      </c>
      <c r="N52" s="111" t="s">
        <v>2472</v>
      </c>
      <c r="O52" s="148" t="s">
        <v>2495</v>
      </c>
      <c r="P52" s="110"/>
      <c r="Q52" s="114" t="s">
        <v>2459</v>
      </c>
    </row>
    <row r="53" spans="1:17" ht="18" x14ac:dyDescent="0.25">
      <c r="A53" s="112" t="str">
        <f>VLOOKUP(E53,'LISTADO ATM'!$A$2:$C$901,3,0)</f>
        <v>NORTE</v>
      </c>
      <c r="B53" s="124" t="s">
        <v>2535</v>
      </c>
      <c r="C53" s="118">
        <v>44290.40011574074</v>
      </c>
      <c r="D53" s="112" t="s">
        <v>2190</v>
      </c>
      <c r="E53" s="135">
        <v>142</v>
      </c>
      <c r="F53" s="125" t="str">
        <f>VLOOKUP(E53,VIP!$A$2:$O12383,2,0)</f>
        <v>DRBR142</v>
      </c>
      <c r="G53" s="125" t="str">
        <f>VLOOKUP(E53,'LISTADO ATM'!$A$2:$B$900,2,0)</f>
        <v xml:space="preserve">ATM Centro de Caja Galerías Bonao </v>
      </c>
      <c r="H53" s="125" t="str">
        <f>VLOOKUP(E53,VIP!$A$2:$O17304,7,FALSE)</f>
        <v>Si</v>
      </c>
      <c r="I53" s="125" t="str">
        <f>VLOOKUP(E53,VIP!$A$2:$O9269,8,FALSE)</f>
        <v>Si</v>
      </c>
      <c r="J53" s="125" t="str">
        <f>VLOOKUP(E53,VIP!$A$2:$O9219,8,FALSE)</f>
        <v>Si</v>
      </c>
      <c r="K53" s="125" t="str">
        <f>VLOOKUP(E53,VIP!$A$2:$O12793,6,0)</f>
        <v>SI</v>
      </c>
      <c r="L53" s="113" t="s">
        <v>2228</v>
      </c>
      <c r="M53" s="111" t="s">
        <v>2465</v>
      </c>
      <c r="N53" s="111" t="s">
        <v>2472</v>
      </c>
      <c r="O53" s="148" t="s">
        <v>2537</v>
      </c>
      <c r="P53" s="110"/>
      <c r="Q53" s="114" t="s">
        <v>2228</v>
      </c>
    </row>
    <row r="54" spans="1:17" ht="18" x14ac:dyDescent="0.25">
      <c r="A54" s="112" t="str">
        <f>VLOOKUP(E54,'LISTADO ATM'!$A$2:$C$901,3,0)</f>
        <v>DISTRITO NACIONAL</v>
      </c>
      <c r="B54" s="124">
        <v>335840013</v>
      </c>
      <c r="C54" s="118">
        <v>44286.778611111113</v>
      </c>
      <c r="D54" s="112" t="s">
        <v>2468</v>
      </c>
      <c r="E54" s="135">
        <v>165</v>
      </c>
      <c r="F54" s="125" t="str">
        <f>VLOOKUP(E54,VIP!$A$2:$O12372,2,0)</f>
        <v>DRBR165</v>
      </c>
      <c r="G54" s="125" t="str">
        <f>VLOOKUP(E54,'LISTADO ATM'!$A$2:$B$900,2,0)</f>
        <v>ATM Autoservicio Megacentro</v>
      </c>
      <c r="H54" s="125" t="str">
        <f>VLOOKUP(E54,VIP!$A$2:$O17293,7,FALSE)</f>
        <v>Si</v>
      </c>
      <c r="I54" s="125" t="str">
        <f>VLOOKUP(E54,VIP!$A$2:$O9258,8,FALSE)</f>
        <v>Si</v>
      </c>
      <c r="J54" s="125" t="str">
        <f>VLOOKUP(E54,VIP!$A$2:$O9208,8,FALSE)</f>
        <v>Si</v>
      </c>
      <c r="K54" s="125" t="str">
        <f>VLOOKUP(E54,VIP!$A$2:$O12782,6,0)</f>
        <v>SI</v>
      </c>
      <c r="L54" s="113" t="s">
        <v>2519</v>
      </c>
      <c r="M54" s="111" t="s">
        <v>2465</v>
      </c>
      <c r="N54" s="111" t="s">
        <v>2472</v>
      </c>
      <c r="O54" s="148" t="s">
        <v>2473</v>
      </c>
      <c r="P54" s="110"/>
      <c r="Q54" s="114" t="s">
        <v>2519</v>
      </c>
    </row>
    <row r="55" spans="1:17" ht="18" x14ac:dyDescent="0.25">
      <c r="A55" s="112" t="str">
        <f>VLOOKUP(E55,'LISTADO ATM'!$A$2:$C$901,3,0)</f>
        <v>DISTRITO NACIONAL</v>
      </c>
      <c r="B55" s="124" t="s">
        <v>2538</v>
      </c>
      <c r="C55" s="118">
        <v>44290.49590277778</v>
      </c>
      <c r="D55" s="112" t="s">
        <v>2468</v>
      </c>
      <c r="E55" s="135">
        <v>165</v>
      </c>
      <c r="F55" s="125" t="str">
        <f>VLOOKUP(E55,VIP!$A$2:$O12387,2,0)</f>
        <v>DRBR165</v>
      </c>
      <c r="G55" s="125" t="str">
        <f>VLOOKUP(E55,'LISTADO ATM'!$A$2:$B$900,2,0)</f>
        <v>ATM Autoservicio Megacentro</v>
      </c>
      <c r="H55" s="125" t="str">
        <f>VLOOKUP(E55,VIP!$A$2:$O17308,7,FALSE)</f>
        <v>Si</v>
      </c>
      <c r="I55" s="125" t="str">
        <f>VLOOKUP(E55,VIP!$A$2:$O9273,8,FALSE)</f>
        <v>Si</v>
      </c>
      <c r="J55" s="125" t="str">
        <f>VLOOKUP(E55,VIP!$A$2:$O9223,8,FALSE)</f>
        <v>Si</v>
      </c>
      <c r="K55" s="125" t="str">
        <f>VLOOKUP(E55,VIP!$A$2:$O12797,6,0)</f>
        <v>SI</v>
      </c>
      <c r="L55" s="113" t="s">
        <v>2428</v>
      </c>
      <c r="M55" s="111" t="s">
        <v>2465</v>
      </c>
      <c r="N55" s="111" t="s">
        <v>2472</v>
      </c>
      <c r="O55" s="148" t="s">
        <v>2473</v>
      </c>
      <c r="P55" s="110"/>
      <c r="Q55" s="114" t="s">
        <v>2428</v>
      </c>
    </row>
    <row r="56" spans="1:17" ht="18" x14ac:dyDescent="0.25">
      <c r="A56" s="112" t="str">
        <f>VLOOKUP(E56,'LISTADO ATM'!$A$2:$C$901,3,0)</f>
        <v>ESTE</v>
      </c>
      <c r="B56" s="124" t="s">
        <v>2590</v>
      </c>
      <c r="C56" s="118">
        <v>44291.460543981484</v>
      </c>
      <c r="D56" s="112" t="s">
        <v>2189</v>
      </c>
      <c r="E56" s="135">
        <v>289</v>
      </c>
      <c r="F56" s="125" t="str">
        <f>VLOOKUP(E56,VIP!$A$2:$O12424,2,0)</f>
        <v>DRBR910</v>
      </c>
      <c r="G56" s="125" t="str">
        <f>VLOOKUP(E56,'LISTADO ATM'!$A$2:$B$900,2,0)</f>
        <v>ATM Oficina Bávaro II</v>
      </c>
      <c r="H56" s="125" t="str">
        <f>VLOOKUP(E56,VIP!$A$2:$O17345,7,FALSE)</f>
        <v>Si</v>
      </c>
      <c r="I56" s="125" t="str">
        <f>VLOOKUP(E56,VIP!$A$2:$O9310,8,FALSE)</f>
        <v>Si</v>
      </c>
      <c r="J56" s="125" t="str">
        <f>VLOOKUP(E56,VIP!$A$2:$O9260,8,FALSE)</f>
        <v>Si</v>
      </c>
      <c r="K56" s="125" t="str">
        <f>VLOOKUP(E56,VIP!$A$2:$O12834,6,0)</f>
        <v>NO</v>
      </c>
      <c r="L56" s="113" t="s">
        <v>2228</v>
      </c>
      <c r="M56" s="111" t="s">
        <v>2465</v>
      </c>
      <c r="N56" s="111" t="s">
        <v>2472</v>
      </c>
      <c r="O56" s="148" t="s">
        <v>2474</v>
      </c>
      <c r="P56" s="110"/>
      <c r="Q56" s="114" t="s">
        <v>2228</v>
      </c>
    </row>
    <row r="57" spans="1:17" ht="18" x14ac:dyDescent="0.25">
      <c r="A57" s="112" t="str">
        <f>VLOOKUP(E57,'LISTADO ATM'!$A$2:$C$901,3,0)</f>
        <v>SUR</v>
      </c>
      <c r="B57" s="124" t="s">
        <v>2601</v>
      </c>
      <c r="C57" s="118">
        <v>44291.428379629629</v>
      </c>
      <c r="D57" s="112" t="s">
        <v>2468</v>
      </c>
      <c r="E57" s="135">
        <v>584</v>
      </c>
      <c r="F57" s="125" t="str">
        <f>VLOOKUP(E57,VIP!$A$2:$O12435,2,0)</f>
        <v>DRBR404</v>
      </c>
      <c r="G57" s="125" t="str">
        <f>VLOOKUP(E57,'LISTADO ATM'!$A$2:$B$900,2,0)</f>
        <v xml:space="preserve">ATM Oficina San Cristóbal I </v>
      </c>
      <c r="H57" s="125" t="str">
        <f>VLOOKUP(E57,VIP!$A$2:$O17356,7,FALSE)</f>
        <v>Si</v>
      </c>
      <c r="I57" s="125" t="str">
        <f>VLOOKUP(E57,VIP!$A$2:$O9321,8,FALSE)</f>
        <v>Si</v>
      </c>
      <c r="J57" s="125" t="str">
        <f>VLOOKUP(E57,VIP!$A$2:$O9271,8,FALSE)</f>
        <v>Si</v>
      </c>
      <c r="K57" s="125" t="str">
        <f>VLOOKUP(E57,VIP!$A$2:$O12845,6,0)</f>
        <v>SI</v>
      </c>
      <c r="L57" s="113" t="s">
        <v>2459</v>
      </c>
      <c r="M57" s="111" t="s">
        <v>2465</v>
      </c>
      <c r="N57" s="111" t="s">
        <v>2472</v>
      </c>
      <c r="O57" s="148" t="s">
        <v>2473</v>
      </c>
      <c r="P57" s="110"/>
      <c r="Q57" s="114" t="s">
        <v>2459</v>
      </c>
    </row>
    <row r="58" spans="1:17" ht="18" x14ac:dyDescent="0.25">
      <c r="A58" s="112" t="str">
        <f>VLOOKUP(E58,'LISTADO ATM'!$A$2:$C$901,3,0)</f>
        <v>SUR</v>
      </c>
      <c r="B58" s="124" t="s">
        <v>2600</v>
      </c>
      <c r="C58" s="118">
        <v>44291.429768518516</v>
      </c>
      <c r="D58" s="112" t="s">
        <v>2189</v>
      </c>
      <c r="E58" s="135">
        <v>584</v>
      </c>
      <c r="F58" s="125" t="str">
        <f>VLOOKUP(E58,VIP!$A$2:$O12434,2,0)</f>
        <v>DRBR404</v>
      </c>
      <c r="G58" s="125" t="str">
        <f>VLOOKUP(E58,'LISTADO ATM'!$A$2:$B$900,2,0)</f>
        <v xml:space="preserve">ATM Oficina San Cristóbal I </v>
      </c>
      <c r="H58" s="125" t="str">
        <f>VLOOKUP(E58,VIP!$A$2:$O17355,7,FALSE)</f>
        <v>Si</v>
      </c>
      <c r="I58" s="125" t="str">
        <f>VLOOKUP(E58,VIP!$A$2:$O9320,8,FALSE)</f>
        <v>Si</v>
      </c>
      <c r="J58" s="125" t="str">
        <f>VLOOKUP(E58,VIP!$A$2:$O9270,8,FALSE)</f>
        <v>Si</v>
      </c>
      <c r="K58" s="125" t="str">
        <f>VLOOKUP(E58,VIP!$A$2:$O12844,6,0)</f>
        <v>SI</v>
      </c>
      <c r="L58" s="113" t="s">
        <v>2228</v>
      </c>
      <c r="M58" s="111" t="s">
        <v>2465</v>
      </c>
      <c r="N58" s="111" t="s">
        <v>2472</v>
      </c>
      <c r="O58" s="148" t="s">
        <v>2474</v>
      </c>
      <c r="P58" s="110"/>
      <c r="Q58" s="114" t="s">
        <v>2228</v>
      </c>
    </row>
    <row r="59" spans="1:17" ht="18" x14ac:dyDescent="0.25">
      <c r="A59" s="112" t="str">
        <f>VLOOKUP(E59,'LISTADO ATM'!$A$2:$C$901,3,0)</f>
        <v>SUR</v>
      </c>
      <c r="B59" s="124" t="s">
        <v>2606</v>
      </c>
      <c r="C59" s="118">
        <v>44291.416331018518</v>
      </c>
      <c r="D59" s="112" t="s">
        <v>2189</v>
      </c>
      <c r="E59" s="135">
        <v>751</v>
      </c>
      <c r="F59" s="125" t="str">
        <f>VLOOKUP(E59,VIP!$A$2:$O12440,2,0)</f>
        <v>DRBR751</v>
      </c>
      <c r="G59" s="125" t="str">
        <f>VLOOKUP(E59,'LISTADO ATM'!$A$2:$B$900,2,0)</f>
        <v>ATM Eco Petroleo Camilo</v>
      </c>
      <c r="H59" s="125" t="str">
        <f>VLOOKUP(E59,VIP!$A$2:$O17361,7,FALSE)</f>
        <v>N/A</v>
      </c>
      <c r="I59" s="125" t="str">
        <f>VLOOKUP(E59,VIP!$A$2:$O9326,8,FALSE)</f>
        <v>N/A</v>
      </c>
      <c r="J59" s="125" t="str">
        <f>VLOOKUP(E59,VIP!$A$2:$O9276,8,FALSE)</f>
        <v>N/A</v>
      </c>
      <c r="K59" s="125" t="str">
        <f>VLOOKUP(E59,VIP!$A$2:$O12850,6,0)</f>
        <v>N/A</v>
      </c>
      <c r="L59" s="113" t="s">
        <v>2228</v>
      </c>
      <c r="M59" s="111" t="s">
        <v>2465</v>
      </c>
      <c r="N59" s="111" t="s">
        <v>2472</v>
      </c>
      <c r="O59" s="148" t="s">
        <v>2474</v>
      </c>
      <c r="P59" s="110"/>
      <c r="Q59" s="114" t="s">
        <v>2228</v>
      </c>
    </row>
    <row r="60" spans="1:17" ht="18" x14ac:dyDescent="0.25">
      <c r="A60" s="112" t="str">
        <f>VLOOKUP(E60,'LISTADO ATM'!$A$2:$C$901,3,0)</f>
        <v>ESTE</v>
      </c>
      <c r="B60" s="124">
        <v>335840637</v>
      </c>
      <c r="C60" s="118">
        <v>44287.703402777777</v>
      </c>
      <c r="D60" s="112" t="s">
        <v>2468</v>
      </c>
      <c r="E60" s="135">
        <v>822</v>
      </c>
      <c r="F60" s="125" t="str">
        <f>VLOOKUP(E60,VIP!$A$2:$O12362,2,0)</f>
        <v>DRBR822</v>
      </c>
      <c r="G60" s="125" t="str">
        <f>VLOOKUP(E60,'LISTADO ATM'!$A$2:$B$900,2,0)</f>
        <v xml:space="preserve">ATM INDUSPALMA </v>
      </c>
      <c r="H60" s="125" t="str">
        <f>VLOOKUP(E60,VIP!$A$2:$O17283,7,FALSE)</f>
        <v>Si</v>
      </c>
      <c r="I60" s="125" t="str">
        <f>VLOOKUP(E60,VIP!$A$2:$O9248,8,FALSE)</f>
        <v>Si</v>
      </c>
      <c r="J60" s="125" t="str">
        <f>VLOOKUP(E60,VIP!$A$2:$O9198,8,FALSE)</f>
        <v>Si</v>
      </c>
      <c r="K60" s="125" t="str">
        <f>VLOOKUP(E60,VIP!$A$2:$O12772,6,0)</f>
        <v>NO</v>
      </c>
      <c r="L60" s="113" t="s">
        <v>2428</v>
      </c>
      <c r="M60" s="111" t="s">
        <v>2465</v>
      </c>
      <c r="N60" s="111" t="s">
        <v>2472</v>
      </c>
      <c r="O60" s="148" t="s">
        <v>2473</v>
      </c>
      <c r="P60" s="110"/>
      <c r="Q60" s="114" t="s">
        <v>2428</v>
      </c>
    </row>
    <row r="61" spans="1:17" ht="18" x14ac:dyDescent="0.25">
      <c r="A61" s="112" t="str">
        <f>VLOOKUP(E61,'LISTADO ATM'!$A$2:$C$901,3,0)</f>
        <v>ESTE</v>
      </c>
      <c r="B61" s="124">
        <v>335840729</v>
      </c>
      <c r="C61" s="118">
        <v>44288.920081018521</v>
      </c>
      <c r="D61" s="112" t="s">
        <v>2189</v>
      </c>
      <c r="E61" s="135">
        <v>822</v>
      </c>
      <c r="F61" s="125" t="str">
        <f>VLOOKUP(E61,VIP!$A$2:$O12369,2,0)</f>
        <v>DRBR822</v>
      </c>
      <c r="G61" s="125" t="str">
        <f>VLOOKUP(E61,'LISTADO ATM'!$A$2:$B$900,2,0)</f>
        <v xml:space="preserve">ATM INDUSPALMA </v>
      </c>
      <c r="H61" s="125" t="str">
        <f>VLOOKUP(E61,VIP!$A$2:$O17290,7,FALSE)</f>
        <v>Si</v>
      </c>
      <c r="I61" s="125" t="str">
        <f>VLOOKUP(E61,VIP!$A$2:$O9255,8,FALSE)</f>
        <v>Si</v>
      </c>
      <c r="J61" s="125" t="str">
        <f>VLOOKUP(E61,VIP!$A$2:$O9205,8,FALSE)</f>
        <v>Si</v>
      </c>
      <c r="K61" s="125" t="str">
        <f>VLOOKUP(E61,VIP!$A$2:$O12779,6,0)</f>
        <v>NO</v>
      </c>
      <c r="L61" s="113" t="s">
        <v>2254</v>
      </c>
      <c r="M61" s="111" t="s">
        <v>2465</v>
      </c>
      <c r="N61" s="111" t="s">
        <v>2472</v>
      </c>
      <c r="O61" s="148" t="s">
        <v>2474</v>
      </c>
      <c r="P61" s="110"/>
      <c r="Q61" s="114" t="s">
        <v>2254</v>
      </c>
    </row>
    <row r="62" spans="1:17" ht="18" x14ac:dyDescent="0.25">
      <c r="A62" s="112" t="str">
        <f>VLOOKUP(E62,'LISTADO ATM'!$A$2:$C$901,3,0)</f>
        <v>NORTE</v>
      </c>
      <c r="B62" s="124" t="s">
        <v>2547</v>
      </c>
      <c r="C62" s="118">
        <v>44290.634467592594</v>
      </c>
      <c r="D62" s="112" t="s">
        <v>2190</v>
      </c>
      <c r="E62" s="135">
        <v>937</v>
      </c>
      <c r="F62" s="125" t="str">
        <f>VLOOKUP(E62,VIP!$A$2:$O12397,2,0)</f>
        <v>DRBR937</v>
      </c>
      <c r="G62" s="125" t="str">
        <f>VLOOKUP(E62,'LISTADO ATM'!$A$2:$B$900,2,0)</f>
        <v xml:space="preserve">ATM Autobanco Oficina La Vega II </v>
      </c>
      <c r="H62" s="125" t="str">
        <f>VLOOKUP(E62,VIP!$A$2:$O17318,7,FALSE)</f>
        <v>Si</v>
      </c>
      <c r="I62" s="125" t="str">
        <f>VLOOKUP(E62,VIP!$A$2:$O9283,8,FALSE)</f>
        <v>Si</v>
      </c>
      <c r="J62" s="125" t="str">
        <f>VLOOKUP(E62,VIP!$A$2:$O9233,8,FALSE)</f>
        <v>Si</v>
      </c>
      <c r="K62" s="125" t="str">
        <f>VLOOKUP(E62,VIP!$A$2:$O12807,6,0)</f>
        <v>NO</v>
      </c>
      <c r="L62" s="113" t="s">
        <v>2228</v>
      </c>
      <c r="M62" s="111" t="s">
        <v>2465</v>
      </c>
      <c r="N62" s="111" t="s">
        <v>2472</v>
      </c>
      <c r="O62" s="148" t="s">
        <v>2537</v>
      </c>
      <c r="P62" s="110"/>
      <c r="Q62" s="114" t="s">
        <v>2228</v>
      </c>
    </row>
    <row r="63" spans="1:17" ht="18" x14ac:dyDescent="0.25">
      <c r="A63" s="112" t="str">
        <f>VLOOKUP(E63,'LISTADO ATM'!$A$2:$C$901,3,0)</f>
        <v>NORTE</v>
      </c>
      <c r="B63" s="124" t="s">
        <v>2551</v>
      </c>
      <c r="C63" s="118">
        <v>44290.695069444446</v>
      </c>
      <c r="D63" s="112" t="s">
        <v>2494</v>
      </c>
      <c r="E63" s="135">
        <v>937</v>
      </c>
      <c r="F63" s="125" t="str">
        <f>VLOOKUP(E63,VIP!$A$2:$O12428,2,0)</f>
        <v>DRBR937</v>
      </c>
      <c r="G63" s="125" t="str">
        <f>VLOOKUP(E63,'LISTADO ATM'!$A$2:$B$900,2,0)</f>
        <v xml:space="preserve">ATM Autobanco Oficina La Vega II </v>
      </c>
      <c r="H63" s="125" t="str">
        <f>VLOOKUP(E63,VIP!$A$2:$O17349,7,FALSE)</f>
        <v>Si</v>
      </c>
      <c r="I63" s="125" t="str">
        <f>VLOOKUP(E63,VIP!$A$2:$O9314,8,FALSE)</f>
        <v>Si</v>
      </c>
      <c r="J63" s="125" t="str">
        <f>VLOOKUP(E63,VIP!$A$2:$O9264,8,FALSE)</f>
        <v>Si</v>
      </c>
      <c r="K63" s="125" t="str">
        <f>VLOOKUP(E63,VIP!$A$2:$O12838,6,0)</f>
        <v>NO</v>
      </c>
      <c r="L63" s="113" t="s">
        <v>2559</v>
      </c>
      <c r="M63" s="111" t="s">
        <v>2465</v>
      </c>
      <c r="N63" s="111" t="s">
        <v>2472</v>
      </c>
      <c r="O63" s="148" t="s">
        <v>2495</v>
      </c>
      <c r="P63" s="110"/>
      <c r="Q63" s="114" t="s">
        <v>2559</v>
      </c>
    </row>
    <row r="64" spans="1:17" ht="18" x14ac:dyDescent="0.25">
      <c r="A64" s="112" t="str">
        <f>VLOOKUP(E64,'LISTADO ATM'!$A$2:$C$901,3,0)</f>
        <v>NORTE</v>
      </c>
      <c r="B64" s="124">
        <v>335840676</v>
      </c>
      <c r="C64" s="118">
        <v>44288.349803240744</v>
      </c>
      <c r="D64" s="112" t="s">
        <v>2518</v>
      </c>
      <c r="E64" s="135">
        <v>956</v>
      </c>
      <c r="F64" s="125" t="str">
        <f>VLOOKUP(E64,VIP!$A$2:$O12363,2,0)</f>
        <v>DRBR956</v>
      </c>
      <c r="G64" s="125" t="str">
        <f>VLOOKUP(E64,'LISTADO ATM'!$A$2:$B$900,2,0)</f>
        <v xml:space="preserve">ATM Autoservicio El Jaya (SFM) </v>
      </c>
      <c r="H64" s="125" t="str">
        <f>VLOOKUP(E64,VIP!$A$2:$O17284,7,FALSE)</f>
        <v>Si</v>
      </c>
      <c r="I64" s="125" t="str">
        <f>VLOOKUP(E64,VIP!$A$2:$O9249,8,FALSE)</f>
        <v>Si</v>
      </c>
      <c r="J64" s="125" t="str">
        <f>VLOOKUP(E64,VIP!$A$2:$O9199,8,FALSE)</f>
        <v>Si</v>
      </c>
      <c r="K64" s="125" t="str">
        <f>VLOOKUP(E64,VIP!$A$2:$O12773,6,0)</f>
        <v>NO</v>
      </c>
      <c r="L64" s="113" t="s">
        <v>2519</v>
      </c>
      <c r="M64" s="111" t="s">
        <v>2465</v>
      </c>
      <c r="N64" s="111" t="s">
        <v>2472</v>
      </c>
      <c r="O64" s="148" t="s">
        <v>2517</v>
      </c>
      <c r="P64" s="110"/>
      <c r="Q64" s="114" t="s">
        <v>2519</v>
      </c>
    </row>
    <row r="65" spans="1:17" ht="18" x14ac:dyDescent="0.25">
      <c r="A65" s="112" t="str">
        <f>VLOOKUP(E65,'LISTADO ATM'!$A$2:$C$901,3,0)</f>
        <v>NORTE</v>
      </c>
      <c r="B65" s="124">
        <v>335840720</v>
      </c>
      <c r="C65" s="118">
        <v>44288.687488425923</v>
      </c>
      <c r="D65" s="112" t="s">
        <v>2494</v>
      </c>
      <c r="E65" s="135">
        <v>956</v>
      </c>
      <c r="F65" s="125" t="str">
        <f>VLOOKUP(E65,VIP!$A$2:$O12372,2,0)</f>
        <v>DRBR956</v>
      </c>
      <c r="G65" s="125" t="str">
        <f>VLOOKUP(E65,'LISTADO ATM'!$A$2:$B$900,2,0)</f>
        <v xml:space="preserve">ATM Autoservicio El Jaya (SFM) </v>
      </c>
      <c r="H65" s="125" t="str">
        <f>VLOOKUP(E65,VIP!$A$2:$O17293,7,FALSE)</f>
        <v>Si</v>
      </c>
      <c r="I65" s="125" t="str">
        <f>VLOOKUP(E65,VIP!$A$2:$O9258,8,FALSE)</f>
        <v>Si</v>
      </c>
      <c r="J65" s="125" t="str">
        <f>VLOOKUP(E65,VIP!$A$2:$O9208,8,FALSE)</f>
        <v>Si</v>
      </c>
      <c r="K65" s="125" t="str">
        <f>VLOOKUP(E65,VIP!$A$2:$O12782,6,0)</f>
        <v>NO</v>
      </c>
      <c r="L65" s="113" t="s">
        <v>2428</v>
      </c>
      <c r="M65" s="111" t="s">
        <v>2465</v>
      </c>
      <c r="N65" s="111" t="s">
        <v>2472</v>
      </c>
      <c r="O65" s="148" t="s">
        <v>2517</v>
      </c>
      <c r="P65" s="110"/>
      <c r="Q65" s="114" t="s">
        <v>2428</v>
      </c>
    </row>
    <row r="66" spans="1:17" ht="18" x14ac:dyDescent="0.25">
      <c r="A66" s="112" t="str">
        <f>VLOOKUP(E66,'LISTADO ATM'!$A$2:$C$901,3,0)</f>
        <v>SUR</v>
      </c>
      <c r="B66" s="124">
        <v>335840655</v>
      </c>
      <c r="C66" s="118">
        <v>44287.844849537039</v>
      </c>
      <c r="D66" s="112" t="s">
        <v>2189</v>
      </c>
      <c r="E66" s="135">
        <v>5</v>
      </c>
      <c r="F66" s="125" t="str">
        <f>VLOOKUP(E66,VIP!$A$2:$O12362,2,0)</f>
        <v>DRBR005</v>
      </c>
      <c r="G66" s="125" t="str">
        <f>VLOOKUP(E66,'LISTADO ATM'!$A$2:$B$900,2,0)</f>
        <v>ATM Oficina Autoservicio Villa Ofelia (San Juan)</v>
      </c>
      <c r="H66" s="125" t="str">
        <f>VLOOKUP(E66,VIP!$A$2:$O17283,7,FALSE)</f>
        <v>Si</v>
      </c>
      <c r="I66" s="125" t="str">
        <f>VLOOKUP(E66,VIP!$A$2:$O9248,8,FALSE)</f>
        <v>Si</v>
      </c>
      <c r="J66" s="125" t="str">
        <f>VLOOKUP(E66,VIP!$A$2:$O9198,8,FALSE)</f>
        <v>Si</v>
      </c>
      <c r="K66" s="125" t="str">
        <f>VLOOKUP(E66,VIP!$A$2:$O12772,6,0)</f>
        <v>NO</v>
      </c>
      <c r="L66" s="113" t="s">
        <v>2228</v>
      </c>
      <c r="M66" s="111" t="s">
        <v>2465</v>
      </c>
      <c r="N66" s="111" t="s">
        <v>2472</v>
      </c>
      <c r="O66" s="148" t="s">
        <v>2474</v>
      </c>
      <c r="P66" s="110"/>
      <c r="Q66" s="114" t="s">
        <v>2228</v>
      </c>
    </row>
    <row r="67" spans="1:17" ht="18" x14ac:dyDescent="0.25">
      <c r="A67" s="112" t="str">
        <f>VLOOKUP(E67,'LISTADO ATM'!$A$2:$C$901,3,0)</f>
        <v>DISTRITO NACIONAL</v>
      </c>
      <c r="B67" s="124" t="s">
        <v>2553</v>
      </c>
      <c r="C67" s="118">
        <v>44290.661956018521</v>
      </c>
      <c r="D67" s="112" t="s">
        <v>2468</v>
      </c>
      <c r="E67" s="135">
        <v>26</v>
      </c>
      <c r="F67" s="125" t="str">
        <f>VLOOKUP(E67,VIP!$A$2:$O12430,2,0)</f>
        <v>DRBR221</v>
      </c>
      <c r="G67" s="125" t="str">
        <f>VLOOKUP(E67,'LISTADO ATM'!$A$2:$B$900,2,0)</f>
        <v>ATM S/M Jumbo San Isidro</v>
      </c>
      <c r="H67" s="125" t="str">
        <f>VLOOKUP(E67,VIP!$A$2:$O17351,7,FALSE)</f>
        <v>Si</v>
      </c>
      <c r="I67" s="125" t="str">
        <f>VLOOKUP(E67,VIP!$A$2:$O9316,8,FALSE)</f>
        <v>Si</v>
      </c>
      <c r="J67" s="125" t="str">
        <f>VLOOKUP(E67,VIP!$A$2:$O9266,8,FALSE)</f>
        <v>Si</v>
      </c>
      <c r="K67" s="125" t="str">
        <f>VLOOKUP(E67,VIP!$A$2:$O12840,6,0)</f>
        <v>NO</v>
      </c>
      <c r="L67" s="113" t="s">
        <v>2564</v>
      </c>
      <c r="M67" s="111" t="s">
        <v>2465</v>
      </c>
      <c r="N67" s="111" t="s">
        <v>2472</v>
      </c>
      <c r="O67" s="148" t="s">
        <v>2473</v>
      </c>
      <c r="P67" s="110"/>
      <c r="Q67" s="114" t="s">
        <v>2564</v>
      </c>
    </row>
    <row r="68" spans="1:17" ht="18" x14ac:dyDescent="0.25">
      <c r="A68" s="112" t="str">
        <f>VLOOKUP(E68,'LISTADO ATM'!$A$2:$C$901,3,0)</f>
        <v>DISTRITO NACIONAL</v>
      </c>
      <c r="B68" s="124">
        <v>335840690</v>
      </c>
      <c r="C68" s="118">
        <v>44288.443784722222</v>
      </c>
      <c r="D68" s="112" t="s">
        <v>2189</v>
      </c>
      <c r="E68" s="135">
        <v>37</v>
      </c>
      <c r="F68" s="125" t="str">
        <f>VLOOKUP(E68,VIP!$A$2:$O12365,2,0)</f>
        <v>DRBR037</v>
      </c>
      <c r="G68" s="125" t="str">
        <f>VLOOKUP(E68,'LISTADO ATM'!$A$2:$B$900,2,0)</f>
        <v xml:space="preserve">ATM Oficina Villa Mella </v>
      </c>
      <c r="H68" s="125" t="str">
        <f>VLOOKUP(E68,VIP!$A$2:$O17286,7,FALSE)</f>
        <v>Si</v>
      </c>
      <c r="I68" s="125" t="str">
        <f>VLOOKUP(E68,VIP!$A$2:$O9251,8,FALSE)</f>
        <v>Si</v>
      </c>
      <c r="J68" s="125" t="str">
        <f>VLOOKUP(E68,VIP!$A$2:$O9201,8,FALSE)</f>
        <v>Si</v>
      </c>
      <c r="K68" s="125" t="str">
        <f>VLOOKUP(E68,VIP!$A$2:$O12775,6,0)</f>
        <v>SI</v>
      </c>
      <c r="L68" s="113" t="s">
        <v>2228</v>
      </c>
      <c r="M68" s="111" t="s">
        <v>2465</v>
      </c>
      <c r="N68" s="111" t="s">
        <v>2472</v>
      </c>
      <c r="O68" s="148" t="s">
        <v>2474</v>
      </c>
      <c r="P68" s="110"/>
      <c r="Q68" s="114" t="s">
        <v>2228</v>
      </c>
    </row>
    <row r="69" spans="1:17" ht="18" x14ac:dyDescent="0.25">
      <c r="A69" s="112" t="str">
        <f>VLOOKUP(E69,'LISTADO ATM'!$A$2:$C$901,3,0)</f>
        <v>NORTE</v>
      </c>
      <c r="B69" s="124">
        <v>335840814</v>
      </c>
      <c r="C69" s="118">
        <v>44289.796875</v>
      </c>
      <c r="D69" s="112" t="s">
        <v>2494</v>
      </c>
      <c r="E69" s="135">
        <v>40</v>
      </c>
      <c r="F69" s="125" t="str">
        <f>VLOOKUP(E69,VIP!$A$2:$O12380,2,0)</f>
        <v>DRBR040</v>
      </c>
      <c r="G69" s="125" t="str">
        <f>VLOOKUP(E69,'LISTADO ATM'!$A$2:$B$900,2,0)</f>
        <v xml:space="preserve">ATM Oficina El Puñal </v>
      </c>
      <c r="H69" s="125" t="str">
        <f>VLOOKUP(E69,VIP!$A$2:$O17301,7,FALSE)</f>
        <v>Si</v>
      </c>
      <c r="I69" s="125" t="str">
        <f>VLOOKUP(E69,VIP!$A$2:$O9266,8,FALSE)</f>
        <v>Si</v>
      </c>
      <c r="J69" s="125" t="str">
        <f>VLOOKUP(E69,VIP!$A$2:$O9216,8,FALSE)</f>
        <v>Si</v>
      </c>
      <c r="K69" s="125" t="str">
        <f>VLOOKUP(E69,VIP!$A$2:$O12790,6,0)</f>
        <v>NO</v>
      </c>
      <c r="L69" s="113" t="s">
        <v>2428</v>
      </c>
      <c r="M69" s="111" t="s">
        <v>2465</v>
      </c>
      <c r="N69" s="111" t="s">
        <v>2472</v>
      </c>
      <c r="O69" s="148" t="s">
        <v>2495</v>
      </c>
      <c r="P69" s="110"/>
      <c r="Q69" s="114" t="s">
        <v>2428</v>
      </c>
    </row>
    <row r="70" spans="1:17" ht="18" x14ac:dyDescent="0.25">
      <c r="A70" s="112" t="str">
        <f>VLOOKUP(E70,'LISTADO ATM'!$A$2:$C$901,3,0)</f>
        <v>DISTRITO NACIONAL</v>
      </c>
      <c r="B70" s="124" t="s">
        <v>2611</v>
      </c>
      <c r="C70" s="118">
        <v>44291.392962962964</v>
      </c>
      <c r="D70" s="112" t="s">
        <v>2189</v>
      </c>
      <c r="E70" s="135">
        <v>43</v>
      </c>
      <c r="F70" s="125" t="str">
        <f>VLOOKUP(E70,VIP!$A$2:$O12445,2,0)</f>
        <v>DRBR043</v>
      </c>
      <c r="G70" s="125" t="str">
        <f>VLOOKUP(E70,'LISTADO ATM'!$A$2:$B$900,2,0)</f>
        <v xml:space="preserve">ATM Zona Franca San Isidro </v>
      </c>
      <c r="H70" s="125" t="str">
        <f>VLOOKUP(E70,VIP!$A$2:$O17366,7,FALSE)</f>
        <v>Si</v>
      </c>
      <c r="I70" s="125" t="str">
        <f>VLOOKUP(E70,VIP!$A$2:$O9331,8,FALSE)</f>
        <v>No</v>
      </c>
      <c r="J70" s="125" t="str">
        <f>VLOOKUP(E70,VIP!$A$2:$O9281,8,FALSE)</f>
        <v>No</v>
      </c>
      <c r="K70" s="125" t="str">
        <f>VLOOKUP(E70,VIP!$A$2:$O12855,6,0)</f>
        <v>NO</v>
      </c>
      <c r="L70" s="113" t="s">
        <v>2488</v>
      </c>
      <c r="M70" s="111" t="s">
        <v>2465</v>
      </c>
      <c r="N70" s="111" t="s">
        <v>2472</v>
      </c>
      <c r="O70" s="148" t="s">
        <v>2474</v>
      </c>
      <c r="P70" s="110"/>
      <c r="Q70" s="114" t="s">
        <v>2488</v>
      </c>
    </row>
    <row r="71" spans="1:17" ht="18" x14ac:dyDescent="0.25">
      <c r="A71" s="112" t="str">
        <f>VLOOKUP(E71,'LISTADO ATM'!$A$2:$C$901,3,0)</f>
        <v>SUR</v>
      </c>
      <c r="B71" s="124">
        <v>335840768</v>
      </c>
      <c r="C71" s="118">
        <v>44289.462384259263</v>
      </c>
      <c r="D71" s="112" t="s">
        <v>2527</v>
      </c>
      <c r="E71" s="135">
        <v>48</v>
      </c>
      <c r="F71" s="125" t="str">
        <f>VLOOKUP(E71,VIP!$A$2:$O12387,2,0)</f>
        <v>DRBR048</v>
      </c>
      <c r="G71" s="125" t="str">
        <f>VLOOKUP(E71,'LISTADO ATM'!$A$2:$B$900,2,0)</f>
        <v xml:space="preserve">ATM Autoservicio Neiba I </v>
      </c>
      <c r="H71" s="125" t="str">
        <f>VLOOKUP(E71,VIP!$A$2:$O17308,7,FALSE)</f>
        <v>Si</v>
      </c>
      <c r="I71" s="125" t="str">
        <f>VLOOKUP(E71,VIP!$A$2:$O9273,8,FALSE)</f>
        <v>Si</v>
      </c>
      <c r="J71" s="125" t="str">
        <f>VLOOKUP(E71,VIP!$A$2:$O9223,8,FALSE)</f>
        <v>Si</v>
      </c>
      <c r="K71" s="125" t="str">
        <f>VLOOKUP(E71,VIP!$A$2:$O12797,6,0)</f>
        <v>SI</v>
      </c>
      <c r="L71" s="113" t="s">
        <v>2528</v>
      </c>
      <c r="M71" s="111" t="s">
        <v>2465</v>
      </c>
      <c r="N71" s="111" t="s">
        <v>2472</v>
      </c>
      <c r="O71" s="148" t="s">
        <v>2529</v>
      </c>
      <c r="P71" s="110"/>
      <c r="Q71" s="114" t="s">
        <v>2528</v>
      </c>
    </row>
    <row r="72" spans="1:17" ht="18" x14ac:dyDescent="0.25">
      <c r="A72" s="112" t="str">
        <f>VLOOKUP(E72,'LISTADO ATM'!$A$2:$C$901,3,0)</f>
        <v>NORTE</v>
      </c>
      <c r="B72" s="124" t="s">
        <v>2580</v>
      </c>
      <c r="C72" s="118">
        <v>44291.34</v>
      </c>
      <c r="D72" s="112" t="s">
        <v>2189</v>
      </c>
      <c r="E72" s="135">
        <v>52</v>
      </c>
      <c r="F72" s="125" t="str">
        <f>VLOOKUP(E72,VIP!$A$2:$O12425,2,0)</f>
        <v>DRBR052</v>
      </c>
      <c r="G72" s="125" t="str">
        <f>VLOOKUP(E72,'LISTADO ATM'!$A$2:$B$900,2,0)</f>
        <v xml:space="preserve">ATM Oficina Jarabacoa </v>
      </c>
      <c r="H72" s="125" t="str">
        <f>VLOOKUP(E72,VIP!$A$2:$O17346,7,FALSE)</f>
        <v>Si</v>
      </c>
      <c r="I72" s="125" t="str">
        <f>VLOOKUP(E72,VIP!$A$2:$O9311,8,FALSE)</f>
        <v>Si</v>
      </c>
      <c r="J72" s="125" t="str">
        <f>VLOOKUP(E72,VIP!$A$2:$O9261,8,FALSE)</f>
        <v>Si</v>
      </c>
      <c r="K72" s="125" t="str">
        <f>VLOOKUP(E72,VIP!$A$2:$O12835,6,0)</f>
        <v>NO</v>
      </c>
      <c r="L72" s="113" t="s">
        <v>2586</v>
      </c>
      <c r="M72" s="111" t="s">
        <v>2465</v>
      </c>
      <c r="N72" s="111" t="s">
        <v>2472</v>
      </c>
      <c r="O72" s="148" t="s">
        <v>2474</v>
      </c>
      <c r="P72" s="110"/>
      <c r="Q72" s="114" t="s">
        <v>2586</v>
      </c>
    </row>
    <row r="73" spans="1:17" ht="18" x14ac:dyDescent="0.25">
      <c r="A73" s="112" t="str">
        <f>VLOOKUP(E73,'LISTADO ATM'!$A$2:$C$901,3,0)</f>
        <v>DISTRITO NACIONAL</v>
      </c>
      <c r="B73" s="124">
        <v>335840604</v>
      </c>
      <c r="C73" s="118">
        <v>44287.610300925924</v>
      </c>
      <c r="D73" s="112" t="s">
        <v>2468</v>
      </c>
      <c r="E73" s="135">
        <v>54</v>
      </c>
      <c r="F73" s="125" t="str">
        <f>VLOOKUP(E73,VIP!$A$2:$O12353,2,0)</f>
        <v>DRBR054</v>
      </c>
      <c r="G73" s="125" t="str">
        <f>VLOOKUP(E73,'LISTADO ATM'!$A$2:$B$900,2,0)</f>
        <v xml:space="preserve">ATM Autoservicio Galería 360 </v>
      </c>
      <c r="H73" s="125" t="str">
        <f>VLOOKUP(E73,VIP!$A$2:$O17274,7,FALSE)</f>
        <v>Si</v>
      </c>
      <c r="I73" s="125" t="str">
        <f>VLOOKUP(E73,VIP!$A$2:$O9239,8,FALSE)</f>
        <v>Si</v>
      </c>
      <c r="J73" s="125" t="str">
        <f>VLOOKUP(E73,VIP!$A$2:$O9189,8,FALSE)</f>
        <v>Si</v>
      </c>
      <c r="K73" s="125" t="str">
        <f>VLOOKUP(E73,VIP!$A$2:$O12763,6,0)</f>
        <v>NO</v>
      </c>
      <c r="L73" s="113" t="s">
        <v>2519</v>
      </c>
      <c r="M73" s="111" t="s">
        <v>2465</v>
      </c>
      <c r="N73" s="111" t="s">
        <v>2472</v>
      </c>
      <c r="O73" s="148" t="s">
        <v>2473</v>
      </c>
      <c r="P73" s="110"/>
      <c r="Q73" s="114" t="s">
        <v>2519</v>
      </c>
    </row>
    <row r="74" spans="1:17" ht="18" x14ac:dyDescent="0.25">
      <c r="A74" s="112" t="str">
        <f>VLOOKUP(E74,'LISTADO ATM'!$A$2:$C$901,3,0)</f>
        <v>NORTE</v>
      </c>
      <c r="B74" s="124" t="s">
        <v>2531</v>
      </c>
      <c r="C74" s="118">
        <v>44290.253310185188</v>
      </c>
      <c r="D74" s="112" t="s">
        <v>2189</v>
      </c>
      <c r="E74" s="135">
        <v>73</v>
      </c>
      <c r="F74" s="125" t="str">
        <f>VLOOKUP(E74,VIP!$A$2:$O12379,2,0)</f>
        <v>DRBR073</v>
      </c>
      <c r="G74" s="125" t="str">
        <f>VLOOKUP(E74,'LISTADO ATM'!$A$2:$B$900,2,0)</f>
        <v xml:space="preserve">ATM Oficina Playa Dorada </v>
      </c>
      <c r="H74" s="125" t="str">
        <f>VLOOKUP(E74,VIP!$A$2:$O17300,7,FALSE)</f>
        <v>Si</v>
      </c>
      <c r="I74" s="125" t="str">
        <f>VLOOKUP(E74,VIP!$A$2:$O9265,8,FALSE)</f>
        <v>Si</v>
      </c>
      <c r="J74" s="125" t="str">
        <f>VLOOKUP(E74,VIP!$A$2:$O9215,8,FALSE)</f>
        <v>Si</v>
      </c>
      <c r="K74" s="125" t="str">
        <f>VLOOKUP(E74,VIP!$A$2:$O12789,6,0)</f>
        <v>NO</v>
      </c>
      <c r="L74" s="113" t="s">
        <v>2228</v>
      </c>
      <c r="M74" s="111" t="s">
        <v>2465</v>
      </c>
      <c r="N74" s="111" t="s">
        <v>2472</v>
      </c>
      <c r="O74" s="148" t="s">
        <v>2474</v>
      </c>
      <c r="P74" s="110"/>
      <c r="Q74" s="114" t="s">
        <v>2228</v>
      </c>
    </row>
    <row r="75" spans="1:17" ht="18" x14ac:dyDescent="0.25">
      <c r="A75" s="112" t="str">
        <f>VLOOKUP(E75,'LISTADO ATM'!$A$2:$C$901,3,0)</f>
        <v>NORTE</v>
      </c>
      <c r="B75" s="124">
        <v>335840822</v>
      </c>
      <c r="C75" s="118">
        <v>44289.880115740743</v>
      </c>
      <c r="D75" s="112" t="s">
        <v>2494</v>
      </c>
      <c r="E75" s="135">
        <v>77</v>
      </c>
      <c r="F75" s="125" t="str">
        <f>VLOOKUP(E75,VIP!$A$2:$O12377,2,0)</f>
        <v>DRBR077</v>
      </c>
      <c r="G75" s="125" t="str">
        <f>VLOOKUP(E75,'LISTADO ATM'!$A$2:$B$900,2,0)</f>
        <v xml:space="preserve">ATM Oficina Cruce de Imbert </v>
      </c>
      <c r="H75" s="125" t="str">
        <f>VLOOKUP(E75,VIP!$A$2:$O17298,7,FALSE)</f>
        <v>Si</v>
      </c>
      <c r="I75" s="125" t="str">
        <f>VLOOKUP(E75,VIP!$A$2:$O9263,8,FALSE)</f>
        <v>Si</v>
      </c>
      <c r="J75" s="125" t="str">
        <f>VLOOKUP(E75,VIP!$A$2:$O9213,8,FALSE)</f>
        <v>Si</v>
      </c>
      <c r="K75" s="125" t="str">
        <f>VLOOKUP(E75,VIP!$A$2:$O12787,6,0)</f>
        <v>SI</v>
      </c>
      <c r="L75" s="113" t="s">
        <v>2459</v>
      </c>
      <c r="M75" s="111" t="s">
        <v>2465</v>
      </c>
      <c r="N75" s="111" t="s">
        <v>2472</v>
      </c>
      <c r="O75" s="148" t="s">
        <v>2495</v>
      </c>
      <c r="P75" s="110"/>
      <c r="Q75" s="114" t="s">
        <v>2459</v>
      </c>
    </row>
    <row r="76" spans="1:17" ht="18" x14ac:dyDescent="0.25">
      <c r="A76" s="112" t="str">
        <f>VLOOKUP(E76,'LISTADO ATM'!$A$2:$C$901,3,0)</f>
        <v>SUR</v>
      </c>
      <c r="B76" s="124">
        <v>335840813</v>
      </c>
      <c r="C76" s="118">
        <v>44289.795497685183</v>
      </c>
      <c r="D76" s="112" t="s">
        <v>2494</v>
      </c>
      <c r="E76" s="135">
        <v>89</v>
      </c>
      <c r="F76" s="125" t="str">
        <f>VLOOKUP(E76,VIP!$A$2:$O12381,2,0)</f>
        <v>DRBR089</v>
      </c>
      <c r="G76" s="125" t="str">
        <f>VLOOKUP(E76,'LISTADO ATM'!$A$2:$B$900,2,0)</f>
        <v xml:space="preserve">ATM UNP El Cercado (San Juan) </v>
      </c>
      <c r="H76" s="125" t="str">
        <f>VLOOKUP(E76,VIP!$A$2:$O17302,7,FALSE)</f>
        <v>Si</v>
      </c>
      <c r="I76" s="125" t="str">
        <f>VLOOKUP(E76,VIP!$A$2:$O9267,8,FALSE)</f>
        <v>Si</v>
      </c>
      <c r="J76" s="125" t="str">
        <f>VLOOKUP(E76,VIP!$A$2:$O9217,8,FALSE)</f>
        <v>Si</v>
      </c>
      <c r="K76" s="125" t="str">
        <f>VLOOKUP(E76,VIP!$A$2:$O12791,6,0)</f>
        <v>NO</v>
      </c>
      <c r="L76" s="113" t="s">
        <v>2428</v>
      </c>
      <c r="M76" s="111" t="s">
        <v>2465</v>
      </c>
      <c r="N76" s="111" t="s">
        <v>2472</v>
      </c>
      <c r="O76" s="148" t="s">
        <v>2495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NORTE</v>
      </c>
      <c r="B77" s="124" t="s">
        <v>2608</v>
      </c>
      <c r="C77" s="118">
        <v>44291.412870370368</v>
      </c>
      <c r="D77" s="112" t="s">
        <v>2190</v>
      </c>
      <c r="E77" s="135">
        <v>105</v>
      </c>
      <c r="F77" s="125" t="str">
        <f>VLOOKUP(E77,VIP!$A$2:$O12442,2,0)</f>
        <v>DRBR105</v>
      </c>
      <c r="G77" s="125" t="str">
        <f>VLOOKUP(E77,'LISTADO ATM'!$A$2:$B$900,2,0)</f>
        <v xml:space="preserve">ATM Autobanco Estancia Nueva (Moca) </v>
      </c>
      <c r="H77" s="125" t="str">
        <f>VLOOKUP(E77,VIP!$A$2:$O17363,7,FALSE)</f>
        <v>Si</v>
      </c>
      <c r="I77" s="125" t="str">
        <f>VLOOKUP(E77,VIP!$A$2:$O9328,8,FALSE)</f>
        <v>Si</v>
      </c>
      <c r="J77" s="125" t="str">
        <f>VLOOKUP(E77,VIP!$A$2:$O9278,8,FALSE)</f>
        <v>Si</v>
      </c>
      <c r="K77" s="125" t="str">
        <f>VLOOKUP(E77,VIP!$A$2:$O12852,6,0)</f>
        <v>NO</v>
      </c>
      <c r="L77" s="113" t="s">
        <v>2228</v>
      </c>
      <c r="M77" s="111" t="s">
        <v>2465</v>
      </c>
      <c r="N77" s="111" t="s">
        <v>2472</v>
      </c>
      <c r="O77" s="148" t="s">
        <v>2526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DISTRITO NACIONAL</v>
      </c>
      <c r="B78" s="124" t="s">
        <v>2596</v>
      </c>
      <c r="C78" s="118">
        <v>44291.437071759261</v>
      </c>
      <c r="D78" s="112" t="s">
        <v>2189</v>
      </c>
      <c r="E78" s="135">
        <v>113</v>
      </c>
      <c r="F78" s="125" t="str">
        <f>VLOOKUP(E78,VIP!$A$2:$O12430,2,0)</f>
        <v>DRBR113</v>
      </c>
      <c r="G78" s="125" t="str">
        <f>VLOOKUP(E78,'LISTADO ATM'!$A$2:$B$900,2,0)</f>
        <v xml:space="preserve">ATM Autoservicio Atalaya del Mar </v>
      </c>
      <c r="H78" s="125" t="str">
        <f>VLOOKUP(E78,VIP!$A$2:$O17351,7,FALSE)</f>
        <v>Si</v>
      </c>
      <c r="I78" s="125" t="str">
        <f>VLOOKUP(E78,VIP!$A$2:$O9316,8,FALSE)</f>
        <v>No</v>
      </c>
      <c r="J78" s="125" t="str">
        <f>VLOOKUP(E78,VIP!$A$2:$O9266,8,FALSE)</f>
        <v>No</v>
      </c>
      <c r="K78" s="125" t="str">
        <f>VLOOKUP(E78,VIP!$A$2:$O12840,6,0)</f>
        <v>NO</v>
      </c>
      <c r="L78" s="113" t="s">
        <v>2228</v>
      </c>
      <c r="M78" s="111" t="s">
        <v>2465</v>
      </c>
      <c r="N78" s="111" t="s">
        <v>2472</v>
      </c>
      <c r="O78" s="148" t="s">
        <v>2474</v>
      </c>
      <c r="P78" s="110"/>
      <c r="Q78" s="114" t="s">
        <v>2228</v>
      </c>
    </row>
    <row r="79" spans="1:17" ht="18" x14ac:dyDescent="0.25">
      <c r="A79" s="112" t="str">
        <f>VLOOKUP(E79,'LISTADO ATM'!$A$2:$C$901,3,0)</f>
        <v>SUR</v>
      </c>
      <c r="B79" s="124" t="s">
        <v>2546</v>
      </c>
      <c r="C79" s="118">
        <v>44290.632870370369</v>
      </c>
      <c r="D79" s="112" t="s">
        <v>2189</v>
      </c>
      <c r="E79" s="135">
        <v>135</v>
      </c>
      <c r="F79" s="125" t="str">
        <f>VLOOKUP(E79,VIP!$A$2:$O12395,2,0)</f>
        <v>DRBR135</v>
      </c>
      <c r="G79" s="125" t="str">
        <f>VLOOKUP(E79,'LISTADO ATM'!$A$2:$B$900,2,0)</f>
        <v xml:space="preserve">ATM Oficina Las Dunas Baní </v>
      </c>
      <c r="H79" s="125" t="str">
        <f>VLOOKUP(E79,VIP!$A$2:$O17316,7,FALSE)</f>
        <v>Si</v>
      </c>
      <c r="I79" s="125" t="str">
        <f>VLOOKUP(E79,VIP!$A$2:$O9281,8,FALSE)</f>
        <v>Si</v>
      </c>
      <c r="J79" s="125" t="str">
        <f>VLOOKUP(E79,VIP!$A$2:$O9231,8,FALSE)</f>
        <v>Si</v>
      </c>
      <c r="K79" s="125" t="str">
        <f>VLOOKUP(E79,VIP!$A$2:$O12805,6,0)</f>
        <v>SI</v>
      </c>
      <c r="L79" s="113" t="s">
        <v>2228</v>
      </c>
      <c r="M79" s="111" t="s">
        <v>2465</v>
      </c>
      <c r="N79" s="111" t="s">
        <v>2472</v>
      </c>
      <c r="O79" s="148" t="s">
        <v>2474</v>
      </c>
      <c r="P79" s="110"/>
      <c r="Q79" s="114" t="s">
        <v>2228</v>
      </c>
    </row>
    <row r="80" spans="1:17" ht="18" x14ac:dyDescent="0.25">
      <c r="A80" s="112" t="str">
        <f>VLOOKUP(E80,'LISTADO ATM'!$A$2:$C$901,3,0)</f>
        <v>NORTE</v>
      </c>
      <c r="B80" s="124" t="s">
        <v>2541</v>
      </c>
      <c r="C80" s="118">
        <v>44290.589513888888</v>
      </c>
      <c r="D80" s="112" t="s">
        <v>2494</v>
      </c>
      <c r="E80" s="135">
        <v>136</v>
      </c>
      <c r="F80" s="125" t="str">
        <f>VLOOKUP(E80,VIP!$A$2:$O12390,2,0)</f>
        <v>DRBR136</v>
      </c>
      <c r="G80" s="125" t="str">
        <f>VLOOKUP(E80,'LISTADO ATM'!$A$2:$B$900,2,0)</f>
        <v>ATM S/M Xtra (Santiago)</v>
      </c>
      <c r="H80" s="125" t="str">
        <f>VLOOKUP(E80,VIP!$A$2:$O17311,7,FALSE)</f>
        <v>Si</v>
      </c>
      <c r="I80" s="125" t="str">
        <f>VLOOKUP(E80,VIP!$A$2:$O9276,8,FALSE)</f>
        <v>Si</v>
      </c>
      <c r="J80" s="125" t="str">
        <f>VLOOKUP(E80,VIP!$A$2:$O9226,8,FALSE)</f>
        <v>Si</v>
      </c>
      <c r="K80" s="125" t="str">
        <f>VLOOKUP(E80,VIP!$A$2:$O12800,6,0)</f>
        <v>NO</v>
      </c>
      <c r="L80" s="113" t="s">
        <v>2428</v>
      </c>
      <c r="M80" s="111" t="s">
        <v>2465</v>
      </c>
      <c r="N80" s="111" t="s">
        <v>2472</v>
      </c>
      <c r="O80" s="148" t="s">
        <v>2517</v>
      </c>
      <c r="P80" s="110"/>
      <c r="Q80" s="114" t="s">
        <v>2428</v>
      </c>
    </row>
    <row r="81" spans="1:17" ht="18" x14ac:dyDescent="0.25">
      <c r="A81" s="112" t="str">
        <f>VLOOKUP(E81,'LISTADO ATM'!$A$2:$C$901,3,0)</f>
        <v>SUR</v>
      </c>
      <c r="B81" s="124" t="s">
        <v>2599</v>
      </c>
      <c r="C81" s="118">
        <v>44291.431550925925</v>
      </c>
      <c r="D81" s="112" t="s">
        <v>2189</v>
      </c>
      <c r="E81" s="135">
        <v>137</v>
      </c>
      <c r="F81" s="125" t="str">
        <f>VLOOKUP(E81,VIP!$A$2:$O12433,2,0)</f>
        <v>DRBR137</v>
      </c>
      <c r="G81" s="125" t="str">
        <f>VLOOKUP(E81,'LISTADO ATM'!$A$2:$B$900,2,0)</f>
        <v xml:space="preserve">ATM Oficina Nizao </v>
      </c>
      <c r="H81" s="125" t="str">
        <f>VLOOKUP(E81,VIP!$A$2:$O17354,7,FALSE)</f>
        <v>Si</v>
      </c>
      <c r="I81" s="125" t="str">
        <f>VLOOKUP(E81,VIP!$A$2:$O9319,8,FALSE)</f>
        <v>Si</v>
      </c>
      <c r="J81" s="125" t="str">
        <f>VLOOKUP(E81,VIP!$A$2:$O9269,8,FALSE)</f>
        <v>Si</v>
      </c>
      <c r="K81" s="125" t="str">
        <f>VLOOKUP(E81,VIP!$A$2:$O12843,6,0)</f>
        <v>NO</v>
      </c>
      <c r="L81" s="113" t="s">
        <v>2228</v>
      </c>
      <c r="M81" s="111" t="s">
        <v>2465</v>
      </c>
      <c r="N81" s="111" t="s">
        <v>2472</v>
      </c>
      <c r="O81" s="148" t="s">
        <v>2474</v>
      </c>
      <c r="P81" s="110"/>
      <c r="Q81" s="114" t="s">
        <v>2228</v>
      </c>
    </row>
    <row r="82" spans="1:17" ht="18" x14ac:dyDescent="0.25">
      <c r="A82" s="112" t="str">
        <f>VLOOKUP(E82,'LISTADO ATM'!$A$2:$C$901,3,0)</f>
        <v>NORTE</v>
      </c>
      <c r="B82" s="124" t="s">
        <v>2550</v>
      </c>
      <c r="C82" s="118">
        <v>44290.767638888887</v>
      </c>
      <c r="D82" s="112" t="s">
        <v>2494</v>
      </c>
      <c r="E82" s="135">
        <v>144</v>
      </c>
      <c r="F82" s="125" t="str">
        <f>VLOOKUP(E82,VIP!$A$2:$O12426,2,0)</f>
        <v>DRBR144</v>
      </c>
      <c r="G82" s="125" t="str">
        <f>VLOOKUP(E82,'LISTADO ATM'!$A$2:$B$900,2,0)</f>
        <v xml:space="preserve">ATM Oficina Villa Altagracia </v>
      </c>
      <c r="H82" s="125" t="str">
        <f>VLOOKUP(E82,VIP!$A$2:$O17347,7,FALSE)</f>
        <v>Si</v>
      </c>
      <c r="I82" s="125" t="str">
        <f>VLOOKUP(E82,VIP!$A$2:$O9312,8,FALSE)</f>
        <v>Si</v>
      </c>
      <c r="J82" s="125" t="str">
        <f>VLOOKUP(E82,VIP!$A$2:$O9262,8,FALSE)</f>
        <v>Si</v>
      </c>
      <c r="K82" s="125" t="str">
        <f>VLOOKUP(E82,VIP!$A$2:$O12836,6,0)</f>
        <v>SI</v>
      </c>
      <c r="L82" s="113" t="s">
        <v>2428</v>
      </c>
      <c r="M82" s="111" t="s">
        <v>2465</v>
      </c>
      <c r="N82" s="111" t="s">
        <v>2472</v>
      </c>
      <c r="O82" s="148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DISTRITO NACIONAL</v>
      </c>
      <c r="B83" s="124" t="s">
        <v>2582</v>
      </c>
      <c r="C83" s="118">
        <v>44291.33016203704</v>
      </c>
      <c r="D83" s="112" t="s">
        <v>2189</v>
      </c>
      <c r="E83" s="135">
        <v>149</v>
      </c>
      <c r="F83" s="125" t="str">
        <f>VLOOKUP(E83,VIP!$A$2:$O12427,2,0)</f>
        <v>DRBR149</v>
      </c>
      <c r="G83" s="125" t="str">
        <f>VLOOKUP(E83,'LISTADO ATM'!$A$2:$B$900,2,0)</f>
        <v>ATM Estación Metro Concepción</v>
      </c>
      <c r="H83" s="125" t="str">
        <f>VLOOKUP(E83,VIP!$A$2:$O17348,7,FALSE)</f>
        <v>N/A</v>
      </c>
      <c r="I83" s="125" t="str">
        <f>VLOOKUP(E83,VIP!$A$2:$O9313,8,FALSE)</f>
        <v>N/A</v>
      </c>
      <c r="J83" s="125" t="str">
        <f>VLOOKUP(E83,VIP!$A$2:$O9263,8,FALSE)</f>
        <v>N/A</v>
      </c>
      <c r="K83" s="125" t="str">
        <f>VLOOKUP(E83,VIP!$A$2:$O12837,6,0)</f>
        <v>N/A</v>
      </c>
      <c r="L83" s="113" t="s">
        <v>2488</v>
      </c>
      <c r="M83" s="111" t="s">
        <v>2465</v>
      </c>
      <c r="N83" s="111" t="s">
        <v>2472</v>
      </c>
      <c r="O83" s="148" t="s">
        <v>2474</v>
      </c>
      <c r="P83" s="110"/>
      <c r="Q83" s="114" t="s">
        <v>2488</v>
      </c>
    </row>
    <row r="84" spans="1:17" ht="18" x14ac:dyDescent="0.25">
      <c r="A84" s="112" t="str">
        <f>VLOOKUP(E84,'LISTADO ATM'!$A$2:$C$901,3,0)</f>
        <v>ESTE</v>
      </c>
      <c r="B84" s="124" t="s">
        <v>2552</v>
      </c>
      <c r="C84" s="118">
        <v>44290.692870370367</v>
      </c>
      <c r="D84" s="112" t="s">
        <v>2494</v>
      </c>
      <c r="E84" s="135">
        <v>158</v>
      </c>
      <c r="F84" s="125" t="str">
        <f>VLOOKUP(E84,VIP!$A$2:$O12429,2,0)</f>
        <v>DRBR158</v>
      </c>
      <c r="G84" s="125" t="str">
        <f>VLOOKUP(E84,'LISTADO ATM'!$A$2:$B$900,2,0)</f>
        <v xml:space="preserve">ATM Oficina Romana Norte </v>
      </c>
      <c r="H84" s="125" t="str">
        <f>VLOOKUP(E84,VIP!$A$2:$O17350,7,FALSE)</f>
        <v>Si</v>
      </c>
      <c r="I84" s="125" t="str">
        <f>VLOOKUP(E84,VIP!$A$2:$O9315,8,FALSE)</f>
        <v>Si</v>
      </c>
      <c r="J84" s="125" t="str">
        <f>VLOOKUP(E84,VIP!$A$2:$O9265,8,FALSE)</f>
        <v>Si</v>
      </c>
      <c r="K84" s="125" t="str">
        <f>VLOOKUP(E84,VIP!$A$2:$O12839,6,0)</f>
        <v>SI</v>
      </c>
      <c r="L84" s="113" t="s">
        <v>2519</v>
      </c>
      <c r="M84" s="111" t="s">
        <v>2465</v>
      </c>
      <c r="N84" s="111" t="s">
        <v>2472</v>
      </c>
      <c r="O84" s="149" t="s">
        <v>2495</v>
      </c>
      <c r="P84" s="110"/>
      <c r="Q84" s="114" t="s">
        <v>2519</v>
      </c>
    </row>
    <row r="85" spans="1:17" ht="18" x14ac:dyDescent="0.25">
      <c r="A85" s="112" t="str">
        <f>VLOOKUP(E85,'LISTADO ATM'!$A$2:$C$901,3,0)</f>
        <v>DISTRITO NACIONAL</v>
      </c>
      <c r="B85" s="124" t="s">
        <v>2607</v>
      </c>
      <c r="C85" s="118">
        <v>44291.414212962962</v>
      </c>
      <c r="D85" s="112" t="s">
        <v>2189</v>
      </c>
      <c r="E85" s="135">
        <v>183</v>
      </c>
      <c r="F85" s="125" t="str">
        <f>VLOOKUP(E85,VIP!$A$2:$O12441,2,0)</f>
        <v>DRBR183</v>
      </c>
      <c r="G85" s="125" t="str">
        <f>VLOOKUP(E85,'LISTADO ATM'!$A$2:$B$900,2,0)</f>
        <v>ATM Estación Nativa Km. 22 Aut. Duarte.</v>
      </c>
      <c r="H85" s="125" t="str">
        <f>VLOOKUP(E85,VIP!$A$2:$O17362,7,FALSE)</f>
        <v>N/A</v>
      </c>
      <c r="I85" s="125" t="str">
        <f>VLOOKUP(E85,VIP!$A$2:$O9327,8,FALSE)</f>
        <v>N/A</v>
      </c>
      <c r="J85" s="125" t="str">
        <f>VLOOKUP(E85,VIP!$A$2:$O9277,8,FALSE)</f>
        <v>N/A</v>
      </c>
      <c r="K85" s="125" t="str">
        <f>VLOOKUP(E85,VIP!$A$2:$O12851,6,0)</f>
        <v>N/A</v>
      </c>
      <c r="L85" s="113" t="s">
        <v>2488</v>
      </c>
      <c r="M85" s="111" t="s">
        <v>2465</v>
      </c>
      <c r="N85" s="111" t="s">
        <v>2472</v>
      </c>
      <c r="O85" s="149" t="s">
        <v>2474</v>
      </c>
      <c r="P85" s="110"/>
      <c r="Q85" s="114" t="s">
        <v>2488</v>
      </c>
    </row>
    <row r="86" spans="1:17" ht="18" x14ac:dyDescent="0.25">
      <c r="A86" s="112" t="str">
        <f>VLOOKUP(E86,'LISTADO ATM'!$A$2:$C$901,3,0)</f>
        <v>DISTRITO NACIONAL</v>
      </c>
      <c r="B86" s="124" t="s">
        <v>2595</v>
      </c>
      <c r="C86" s="118">
        <v>44291.442499999997</v>
      </c>
      <c r="D86" s="112" t="s">
        <v>2189</v>
      </c>
      <c r="E86" s="135">
        <v>199</v>
      </c>
      <c r="F86" s="125" t="str">
        <f>VLOOKUP(E86,VIP!$A$2:$O12429,2,0)</f>
        <v>DRBR199</v>
      </c>
      <c r="G86" s="125" t="str">
        <f>VLOOKUP(E86,'LISTADO ATM'!$A$2:$B$900,2,0)</f>
        <v xml:space="preserve">ATM S/M Amigo </v>
      </c>
      <c r="H86" s="125" t="str">
        <f>VLOOKUP(E86,VIP!$A$2:$O17350,7,FALSE)</f>
        <v>Si</v>
      </c>
      <c r="I86" s="125" t="str">
        <f>VLOOKUP(E86,VIP!$A$2:$O9315,8,FALSE)</f>
        <v>Si</v>
      </c>
      <c r="J86" s="125" t="str">
        <f>VLOOKUP(E86,VIP!$A$2:$O9265,8,FALSE)</f>
        <v>Si</v>
      </c>
      <c r="K86" s="125" t="str">
        <f>VLOOKUP(E86,VIP!$A$2:$O12839,6,0)</f>
        <v>NO</v>
      </c>
      <c r="L86" s="113" t="s">
        <v>2228</v>
      </c>
      <c r="M86" s="111" t="s">
        <v>2465</v>
      </c>
      <c r="N86" s="111" t="s">
        <v>2472</v>
      </c>
      <c r="O86" s="149" t="s">
        <v>2474</v>
      </c>
      <c r="P86" s="110"/>
      <c r="Q86" s="114" t="s">
        <v>2228</v>
      </c>
    </row>
    <row r="87" spans="1:17" ht="18" x14ac:dyDescent="0.25">
      <c r="A87" s="112" t="str">
        <f>VLOOKUP(E87,'LISTADO ATM'!$A$2:$C$901,3,0)</f>
        <v>DISTRITO NACIONAL</v>
      </c>
      <c r="B87" s="124" t="s">
        <v>2539</v>
      </c>
      <c r="C87" s="118">
        <v>44290.533842592595</v>
      </c>
      <c r="D87" s="112" t="s">
        <v>2468</v>
      </c>
      <c r="E87" s="135">
        <v>238</v>
      </c>
      <c r="F87" s="125" t="str">
        <f>VLOOKUP(E87,VIP!$A$2:$O12388,2,0)</f>
        <v>DRBR238</v>
      </c>
      <c r="G87" s="125" t="str">
        <f>VLOOKUP(E87,'LISTADO ATM'!$A$2:$B$900,2,0)</f>
        <v xml:space="preserve">ATM Multicentro La Sirena Charles de Gaulle </v>
      </c>
      <c r="H87" s="125" t="str">
        <f>VLOOKUP(E87,VIP!$A$2:$O17309,7,FALSE)</f>
        <v>Si</v>
      </c>
      <c r="I87" s="125" t="str">
        <f>VLOOKUP(E87,VIP!$A$2:$O9274,8,FALSE)</f>
        <v>Si</v>
      </c>
      <c r="J87" s="125" t="str">
        <f>VLOOKUP(E87,VIP!$A$2:$O9224,8,FALSE)</f>
        <v>Si</v>
      </c>
      <c r="K87" s="125" t="str">
        <f>VLOOKUP(E87,VIP!$A$2:$O12798,6,0)</f>
        <v>No</v>
      </c>
      <c r="L87" s="113" t="s">
        <v>2428</v>
      </c>
      <c r="M87" s="111" t="s">
        <v>2465</v>
      </c>
      <c r="N87" s="111" t="s">
        <v>2472</v>
      </c>
      <c r="O87" s="149" t="s">
        <v>2473</v>
      </c>
      <c r="P87" s="110"/>
      <c r="Q87" s="114" t="s">
        <v>2428</v>
      </c>
    </row>
    <row r="88" spans="1:17" ht="18" x14ac:dyDescent="0.25">
      <c r="A88" s="112" t="str">
        <f>VLOOKUP(E88,'LISTADO ATM'!$A$2:$C$901,3,0)</f>
        <v>SUR</v>
      </c>
      <c r="B88" s="124" t="s">
        <v>2570</v>
      </c>
      <c r="C88" s="118">
        <v>44291.022696759261</v>
      </c>
      <c r="D88" s="112" t="s">
        <v>2468</v>
      </c>
      <c r="E88" s="135">
        <v>311</v>
      </c>
      <c r="F88" s="125" t="str">
        <f>VLOOKUP(E88,VIP!$A$2:$O12426,2,0)</f>
        <v>DRBR311</v>
      </c>
      <c r="G88" s="125" t="str">
        <f>VLOOKUP(E88,'LISTADO ATM'!$A$2:$B$900,2,0)</f>
        <v>ATM Plaza Eroski</v>
      </c>
      <c r="H88" s="125" t="str">
        <f>VLOOKUP(E88,VIP!$A$2:$O17347,7,FALSE)</f>
        <v>Si</v>
      </c>
      <c r="I88" s="125" t="str">
        <f>VLOOKUP(E88,VIP!$A$2:$O9312,8,FALSE)</f>
        <v>Si</v>
      </c>
      <c r="J88" s="125" t="str">
        <f>VLOOKUP(E88,VIP!$A$2:$O9262,8,FALSE)</f>
        <v>Si</v>
      </c>
      <c r="K88" s="125" t="str">
        <f>VLOOKUP(E88,VIP!$A$2:$O12836,6,0)</f>
        <v>NO</v>
      </c>
      <c r="L88" s="113" t="s">
        <v>2459</v>
      </c>
      <c r="M88" s="111" t="s">
        <v>2465</v>
      </c>
      <c r="N88" s="111" t="s">
        <v>2472</v>
      </c>
      <c r="O88" s="149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335840749</v>
      </c>
      <c r="C89" s="118">
        <v>44289.408564814818</v>
      </c>
      <c r="D89" s="112" t="s">
        <v>2189</v>
      </c>
      <c r="E89" s="135">
        <v>321</v>
      </c>
      <c r="F89" s="125" t="str">
        <f>VLOOKUP(E89,VIP!$A$2:$O12381,2,0)</f>
        <v>DRBR321</v>
      </c>
      <c r="G89" s="125" t="str">
        <f>VLOOKUP(E89,'LISTADO ATM'!$A$2:$B$900,2,0)</f>
        <v xml:space="preserve">ATM Oficina Jiménez Moya I </v>
      </c>
      <c r="H89" s="125" t="str">
        <f>VLOOKUP(E89,VIP!$A$2:$O17302,7,FALSE)</f>
        <v>Si</v>
      </c>
      <c r="I89" s="125" t="str">
        <f>VLOOKUP(E89,VIP!$A$2:$O9267,8,FALSE)</f>
        <v>Si</v>
      </c>
      <c r="J89" s="125" t="str">
        <f>VLOOKUP(E89,VIP!$A$2:$O9217,8,FALSE)</f>
        <v>Si</v>
      </c>
      <c r="K89" s="125" t="str">
        <f>VLOOKUP(E89,VIP!$A$2:$O12791,6,0)</f>
        <v>NO</v>
      </c>
      <c r="L89" s="113" t="s">
        <v>2228</v>
      </c>
      <c r="M89" s="111" t="s">
        <v>2465</v>
      </c>
      <c r="N89" s="111" t="s">
        <v>2472</v>
      </c>
      <c r="O89" s="149" t="s">
        <v>2474</v>
      </c>
      <c r="P89" s="110"/>
      <c r="Q89" s="114" t="s">
        <v>2228</v>
      </c>
    </row>
    <row r="90" spans="1:17" ht="18" x14ac:dyDescent="0.25">
      <c r="A90" s="112" t="str">
        <f>VLOOKUP(E90,'LISTADO ATM'!$A$2:$C$901,3,0)</f>
        <v>DISTRITO NACIONAL</v>
      </c>
      <c r="B90" s="124" t="s">
        <v>2562</v>
      </c>
      <c r="C90" s="118">
        <v>44290.926111111112</v>
      </c>
      <c r="D90" s="112" t="s">
        <v>2189</v>
      </c>
      <c r="E90" s="135">
        <v>325</v>
      </c>
      <c r="F90" s="125" t="str">
        <f>VLOOKUP(E90,VIP!$A$2:$O12422,2,0)</f>
        <v>DRBR325</v>
      </c>
      <c r="G90" s="125" t="str">
        <f>VLOOKUP(E90,'LISTADO ATM'!$A$2:$B$900,2,0)</f>
        <v>ATM Casa Edwin</v>
      </c>
      <c r="H90" s="125" t="str">
        <f>VLOOKUP(E90,VIP!$A$2:$O17343,7,FALSE)</f>
        <v>Si</v>
      </c>
      <c r="I90" s="125" t="str">
        <f>VLOOKUP(E90,VIP!$A$2:$O9308,8,FALSE)</f>
        <v>Si</v>
      </c>
      <c r="J90" s="125" t="str">
        <f>VLOOKUP(E90,VIP!$A$2:$O9258,8,FALSE)</f>
        <v>Si</v>
      </c>
      <c r="K90" s="125" t="str">
        <f>VLOOKUP(E90,VIP!$A$2:$O12832,6,0)</f>
        <v>NO</v>
      </c>
      <c r="L90" s="113" t="s">
        <v>2254</v>
      </c>
      <c r="M90" s="111" t="s">
        <v>2465</v>
      </c>
      <c r="N90" s="111" t="s">
        <v>2472</v>
      </c>
      <c r="O90" s="149" t="s">
        <v>2474</v>
      </c>
      <c r="P90" s="110"/>
      <c r="Q90" s="114" t="s">
        <v>2254</v>
      </c>
    </row>
    <row r="91" spans="1:17" ht="18" x14ac:dyDescent="0.25">
      <c r="A91" s="112" t="str">
        <f>VLOOKUP(E91,'LISTADO ATM'!$A$2:$C$901,3,0)</f>
        <v>DISTRITO NACIONAL</v>
      </c>
      <c r="B91" s="124">
        <v>335840653</v>
      </c>
      <c r="C91" s="118">
        <v>44287.834108796298</v>
      </c>
      <c r="D91" s="112" t="s">
        <v>2189</v>
      </c>
      <c r="E91" s="135">
        <v>335</v>
      </c>
      <c r="F91" s="125" t="str">
        <f>VLOOKUP(E91,VIP!$A$2:$O12358,2,0)</f>
        <v>DRBR335</v>
      </c>
      <c r="G91" s="125" t="str">
        <f>VLOOKUP(E91,'LISTADO ATM'!$A$2:$B$900,2,0)</f>
        <v>ATM Edificio Aster</v>
      </c>
      <c r="H91" s="125" t="str">
        <f>VLOOKUP(E91,VIP!$A$2:$O17279,7,FALSE)</f>
        <v>Si</v>
      </c>
      <c r="I91" s="125" t="str">
        <f>VLOOKUP(E91,VIP!$A$2:$O9244,8,FALSE)</f>
        <v>Si</v>
      </c>
      <c r="J91" s="125" t="str">
        <f>VLOOKUP(E91,VIP!$A$2:$O9194,8,FALSE)</f>
        <v>Si</v>
      </c>
      <c r="K91" s="125" t="str">
        <f>VLOOKUP(E91,VIP!$A$2:$O12768,6,0)</f>
        <v>NO</v>
      </c>
      <c r="L91" s="113" t="s">
        <v>2488</v>
      </c>
      <c r="M91" s="111" t="s">
        <v>2465</v>
      </c>
      <c r="N91" s="111" t="s">
        <v>2472</v>
      </c>
      <c r="O91" s="149" t="s">
        <v>2474</v>
      </c>
      <c r="P91" s="110"/>
      <c r="Q91" s="114" t="s">
        <v>2488</v>
      </c>
    </row>
    <row r="92" spans="1:17" ht="18" x14ac:dyDescent="0.25">
      <c r="A92" s="112" t="str">
        <f>VLOOKUP(E92,'LISTADO ATM'!$A$2:$C$901,3,0)</f>
        <v>DISTRITO NACIONAL</v>
      </c>
      <c r="B92" s="124">
        <v>335840700</v>
      </c>
      <c r="C92" s="118">
        <v>44288.517708333333</v>
      </c>
      <c r="D92" s="112" t="s">
        <v>2468</v>
      </c>
      <c r="E92" s="135">
        <v>377</v>
      </c>
      <c r="F92" s="125" t="str">
        <f>VLOOKUP(E92,VIP!$A$2:$O12367,2,0)</f>
        <v>DRBR377</v>
      </c>
      <c r="G92" s="125" t="str">
        <f>VLOOKUP(E92,'LISTADO ATM'!$A$2:$B$900,2,0)</f>
        <v>ATM Estación del Metro Eduardo Brito</v>
      </c>
      <c r="H92" s="125" t="str">
        <f>VLOOKUP(E92,VIP!$A$2:$O17288,7,FALSE)</f>
        <v>Si</v>
      </c>
      <c r="I92" s="125" t="str">
        <f>VLOOKUP(E92,VIP!$A$2:$O9253,8,FALSE)</f>
        <v>Si</v>
      </c>
      <c r="J92" s="125" t="str">
        <f>VLOOKUP(E92,VIP!$A$2:$O9203,8,FALSE)</f>
        <v>Si</v>
      </c>
      <c r="K92" s="125" t="str">
        <f>VLOOKUP(E92,VIP!$A$2:$O12777,6,0)</f>
        <v>NO</v>
      </c>
      <c r="L92" s="113" t="s">
        <v>2428</v>
      </c>
      <c r="M92" s="111" t="s">
        <v>2465</v>
      </c>
      <c r="N92" s="111" t="s">
        <v>2472</v>
      </c>
      <c r="O92" s="149" t="s">
        <v>2473</v>
      </c>
      <c r="P92" s="110"/>
      <c r="Q92" s="114" t="s">
        <v>2428</v>
      </c>
    </row>
    <row r="93" spans="1:17" ht="18" x14ac:dyDescent="0.25">
      <c r="A93" s="112" t="str">
        <f>VLOOKUP(E93,'LISTADO ATM'!$A$2:$C$901,3,0)</f>
        <v>ESTE</v>
      </c>
      <c r="B93" s="124">
        <v>335840643</v>
      </c>
      <c r="C93" s="118">
        <v>44287.722233796296</v>
      </c>
      <c r="D93" s="112" t="s">
        <v>2189</v>
      </c>
      <c r="E93" s="135">
        <v>385</v>
      </c>
      <c r="F93" s="125" t="str">
        <f>VLOOKUP(E93,VIP!$A$2:$O12358,2,0)</f>
        <v>DRBR385</v>
      </c>
      <c r="G93" s="125" t="str">
        <f>VLOOKUP(E93,'LISTADO ATM'!$A$2:$B$900,2,0)</f>
        <v xml:space="preserve">ATM Plaza Verón I </v>
      </c>
      <c r="H93" s="125" t="str">
        <f>VLOOKUP(E93,VIP!$A$2:$O17279,7,FALSE)</f>
        <v>Si</v>
      </c>
      <c r="I93" s="125" t="str">
        <f>VLOOKUP(E93,VIP!$A$2:$O9244,8,FALSE)</f>
        <v>Si</v>
      </c>
      <c r="J93" s="125" t="str">
        <f>VLOOKUP(E93,VIP!$A$2:$O9194,8,FALSE)</f>
        <v>Si</v>
      </c>
      <c r="K93" s="125" t="str">
        <f>VLOOKUP(E93,VIP!$A$2:$O12768,6,0)</f>
        <v>NO</v>
      </c>
      <c r="L93" s="113" t="s">
        <v>2228</v>
      </c>
      <c r="M93" s="111" t="s">
        <v>2465</v>
      </c>
      <c r="N93" s="111" t="s">
        <v>2472</v>
      </c>
      <c r="O93" s="149" t="s">
        <v>2474</v>
      </c>
      <c r="P93" s="110"/>
      <c r="Q93" s="114" t="s">
        <v>2228</v>
      </c>
    </row>
    <row r="94" spans="1:17" ht="18" x14ac:dyDescent="0.25">
      <c r="A94" s="112" t="str">
        <f>VLOOKUP(E94,'LISTADO ATM'!$A$2:$C$901,3,0)</f>
        <v>ESTE</v>
      </c>
      <c r="B94" s="124">
        <v>335840644</v>
      </c>
      <c r="C94" s="118">
        <v>44287.723587962966</v>
      </c>
      <c r="D94" s="112" t="s">
        <v>2189</v>
      </c>
      <c r="E94" s="135">
        <v>386</v>
      </c>
      <c r="F94" s="125" t="str">
        <f>VLOOKUP(E94,VIP!$A$2:$O12357,2,0)</f>
        <v>DRBR386</v>
      </c>
      <c r="G94" s="125" t="str">
        <f>VLOOKUP(E94,'LISTADO ATM'!$A$2:$B$900,2,0)</f>
        <v xml:space="preserve">ATM Plaza Verón II </v>
      </c>
      <c r="H94" s="125" t="str">
        <f>VLOOKUP(E94,VIP!$A$2:$O17278,7,FALSE)</f>
        <v>Si</v>
      </c>
      <c r="I94" s="125" t="str">
        <f>VLOOKUP(E94,VIP!$A$2:$O9243,8,FALSE)</f>
        <v>Si</v>
      </c>
      <c r="J94" s="125" t="str">
        <f>VLOOKUP(E94,VIP!$A$2:$O9193,8,FALSE)</f>
        <v>Si</v>
      </c>
      <c r="K94" s="125" t="str">
        <f>VLOOKUP(E94,VIP!$A$2:$O12767,6,0)</f>
        <v>NO</v>
      </c>
      <c r="L94" s="113" t="s">
        <v>2228</v>
      </c>
      <c r="M94" s="111" t="s">
        <v>2465</v>
      </c>
      <c r="N94" s="111" t="s">
        <v>2472</v>
      </c>
      <c r="O94" s="149" t="s">
        <v>2474</v>
      </c>
      <c r="P94" s="110"/>
      <c r="Q94" s="114" t="s">
        <v>2228</v>
      </c>
    </row>
    <row r="95" spans="1:17" ht="18" x14ac:dyDescent="0.25">
      <c r="A95" s="112" t="str">
        <f>VLOOKUP(E95,'LISTADO ATM'!$A$2:$C$901,3,0)</f>
        <v>DISTRITO NACIONAL</v>
      </c>
      <c r="B95" s="124" t="s">
        <v>2554</v>
      </c>
      <c r="C95" s="118">
        <v>44290.660208333335</v>
      </c>
      <c r="D95" s="112" t="s">
        <v>2468</v>
      </c>
      <c r="E95" s="135">
        <v>407</v>
      </c>
      <c r="F95" s="125" t="str">
        <f>VLOOKUP(E95,VIP!$A$2:$O12431,2,0)</f>
        <v>DRBR407</v>
      </c>
      <c r="G95" s="125" t="str">
        <f>VLOOKUP(E95,'LISTADO ATM'!$A$2:$B$900,2,0)</f>
        <v xml:space="preserve">ATM Multicentro La Sirena Villa Mella </v>
      </c>
      <c r="H95" s="125" t="str">
        <f>VLOOKUP(E95,VIP!$A$2:$O17352,7,FALSE)</f>
        <v>Si</v>
      </c>
      <c r="I95" s="125" t="str">
        <f>VLOOKUP(E95,VIP!$A$2:$O9317,8,FALSE)</f>
        <v>Si</v>
      </c>
      <c r="J95" s="125" t="str">
        <f>VLOOKUP(E95,VIP!$A$2:$O9267,8,FALSE)</f>
        <v>Si</v>
      </c>
      <c r="K95" s="125" t="str">
        <f>VLOOKUP(E95,VIP!$A$2:$O12841,6,0)</f>
        <v>NO</v>
      </c>
      <c r="L95" s="113" t="s">
        <v>2428</v>
      </c>
      <c r="M95" s="111" t="s">
        <v>2465</v>
      </c>
      <c r="N95" s="111" t="s">
        <v>2472</v>
      </c>
      <c r="O95" s="149" t="s">
        <v>2473</v>
      </c>
      <c r="P95" s="110"/>
      <c r="Q95" s="114" t="s">
        <v>2428</v>
      </c>
    </row>
    <row r="96" spans="1:17" ht="18" x14ac:dyDescent="0.25">
      <c r="A96" s="112" t="str">
        <f>VLOOKUP(E96,'LISTADO ATM'!$A$2:$C$901,3,0)</f>
        <v>DISTRITO NACIONAL</v>
      </c>
      <c r="B96" s="124" t="s">
        <v>2609</v>
      </c>
      <c r="C96" s="118">
        <v>44291.412824074076</v>
      </c>
      <c r="D96" s="112" t="s">
        <v>2189</v>
      </c>
      <c r="E96" s="135">
        <v>441</v>
      </c>
      <c r="F96" s="125" t="str">
        <f>VLOOKUP(E96,VIP!$A$2:$O12443,2,0)</f>
        <v>DRBR441</v>
      </c>
      <c r="G96" s="125" t="str">
        <f>VLOOKUP(E96,'LISTADO ATM'!$A$2:$B$900,2,0)</f>
        <v>ATM Estacion de Servicio Romulo Betancour</v>
      </c>
      <c r="H96" s="125" t="str">
        <f>VLOOKUP(E96,VIP!$A$2:$O17364,7,FALSE)</f>
        <v>NO</v>
      </c>
      <c r="I96" s="125" t="str">
        <f>VLOOKUP(E96,VIP!$A$2:$O9329,8,FALSE)</f>
        <v>NO</v>
      </c>
      <c r="J96" s="125" t="str">
        <f>VLOOKUP(E96,VIP!$A$2:$O9279,8,FALSE)</f>
        <v>NO</v>
      </c>
      <c r="K96" s="125" t="str">
        <f>VLOOKUP(E96,VIP!$A$2:$O12853,6,0)</f>
        <v>NO</v>
      </c>
      <c r="L96" s="113" t="s">
        <v>2488</v>
      </c>
      <c r="M96" s="111" t="s">
        <v>2465</v>
      </c>
      <c r="N96" s="111" t="s">
        <v>2472</v>
      </c>
      <c r="O96" s="149" t="s">
        <v>2474</v>
      </c>
      <c r="P96" s="110"/>
      <c r="Q96" s="114" t="s">
        <v>2488</v>
      </c>
    </row>
    <row r="97" spans="1:17" ht="18" x14ac:dyDescent="0.25">
      <c r="A97" s="112" t="str">
        <f>VLOOKUP(E97,'LISTADO ATM'!$A$2:$C$901,3,0)</f>
        <v>DISTRITO NACIONAL</v>
      </c>
      <c r="B97" s="124" t="s">
        <v>2597</v>
      </c>
      <c r="C97" s="118">
        <v>44291.435902777775</v>
      </c>
      <c r="D97" s="112" t="s">
        <v>2468</v>
      </c>
      <c r="E97" s="135">
        <v>458</v>
      </c>
      <c r="F97" s="125" t="str">
        <f>VLOOKUP(E97,VIP!$A$2:$O12431,2,0)</f>
        <v>DRBR458</v>
      </c>
      <c r="G97" s="125" t="str">
        <f>VLOOKUP(E97,'LISTADO ATM'!$A$2:$B$900,2,0)</f>
        <v>ATM Hospital Dario Contreras</v>
      </c>
      <c r="H97" s="125" t="str">
        <f>VLOOKUP(E97,VIP!$A$2:$O17352,7,FALSE)</f>
        <v>Si</v>
      </c>
      <c r="I97" s="125" t="str">
        <f>VLOOKUP(E97,VIP!$A$2:$O9317,8,FALSE)</f>
        <v>Si</v>
      </c>
      <c r="J97" s="125" t="str">
        <f>VLOOKUP(E97,VIP!$A$2:$O9267,8,FALSE)</f>
        <v>Si</v>
      </c>
      <c r="K97" s="125" t="str">
        <f>VLOOKUP(E97,VIP!$A$2:$O12841,6,0)</f>
        <v>NO</v>
      </c>
      <c r="L97" s="113" t="s">
        <v>2428</v>
      </c>
      <c r="M97" s="111" t="s">
        <v>2465</v>
      </c>
      <c r="N97" s="111" t="s">
        <v>2472</v>
      </c>
      <c r="O97" s="149" t="s">
        <v>2473</v>
      </c>
      <c r="P97" s="110"/>
      <c r="Q97" s="114" t="s">
        <v>2428</v>
      </c>
    </row>
    <row r="98" spans="1:17" ht="18" x14ac:dyDescent="0.25">
      <c r="A98" s="112" t="str">
        <f>VLOOKUP(E98,'LISTADO ATM'!$A$2:$C$901,3,0)</f>
        <v>DISTRITO NACIONAL</v>
      </c>
      <c r="B98" s="124">
        <v>335840741</v>
      </c>
      <c r="C98" s="118">
        <v>44289.372442129628</v>
      </c>
      <c r="D98" s="112" t="s">
        <v>2189</v>
      </c>
      <c r="E98" s="135">
        <v>476</v>
      </c>
      <c r="F98" s="125" t="str">
        <f>VLOOKUP(E98,VIP!$A$2:$O12384,2,0)</f>
        <v>DRBR476</v>
      </c>
      <c r="G98" s="125" t="str">
        <f>VLOOKUP(E98,'LISTADO ATM'!$A$2:$B$900,2,0)</f>
        <v xml:space="preserve">ATM Multicentro La Sirena Las Caobas </v>
      </c>
      <c r="H98" s="125" t="str">
        <f>VLOOKUP(E98,VIP!$A$2:$O17305,7,FALSE)</f>
        <v>Si</v>
      </c>
      <c r="I98" s="125" t="str">
        <f>VLOOKUP(E98,VIP!$A$2:$O9270,8,FALSE)</f>
        <v>Si</v>
      </c>
      <c r="J98" s="125" t="str">
        <f>VLOOKUP(E98,VIP!$A$2:$O9220,8,FALSE)</f>
        <v>Si</v>
      </c>
      <c r="K98" s="125" t="str">
        <f>VLOOKUP(E98,VIP!$A$2:$O12794,6,0)</f>
        <v>SI</v>
      </c>
      <c r="L98" s="113" t="s">
        <v>2228</v>
      </c>
      <c r="M98" s="111" t="s">
        <v>2465</v>
      </c>
      <c r="N98" s="111" t="s">
        <v>2472</v>
      </c>
      <c r="O98" s="149" t="s">
        <v>2474</v>
      </c>
      <c r="P98" s="110"/>
      <c r="Q98" s="114" t="s">
        <v>2228</v>
      </c>
    </row>
    <row r="99" spans="1:17" ht="18" x14ac:dyDescent="0.25">
      <c r="A99" s="112" t="str">
        <f>VLOOKUP(E99,'LISTADO ATM'!$A$2:$C$901,3,0)</f>
        <v>ESTE</v>
      </c>
      <c r="B99" s="124">
        <v>335840634</v>
      </c>
      <c r="C99" s="118">
        <v>44287.696527777778</v>
      </c>
      <c r="D99" s="112" t="s">
        <v>2468</v>
      </c>
      <c r="E99" s="135">
        <v>495</v>
      </c>
      <c r="F99" s="125" t="str">
        <f>VLOOKUP(E99,VIP!$A$2:$O12401,2,0)</f>
        <v>DRBR495</v>
      </c>
      <c r="G99" s="125" t="str">
        <f>VLOOKUP(E99,'LISTADO ATM'!$A$2:$B$900,2,0)</f>
        <v>ATM Cemento PANAM</v>
      </c>
      <c r="H99" s="125" t="str">
        <f>VLOOKUP(E99,VIP!$A$2:$O17322,7,FALSE)</f>
        <v>SI</v>
      </c>
      <c r="I99" s="125" t="str">
        <f>VLOOKUP(E99,VIP!$A$2:$O9287,8,FALSE)</f>
        <v>SI</v>
      </c>
      <c r="J99" s="125" t="str">
        <f>VLOOKUP(E99,VIP!$A$2:$O9237,8,FALSE)</f>
        <v>SI</v>
      </c>
      <c r="K99" s="125" t="str">
        <f>VLOOKUP(E99,VIP!$A$2:$O12811,6,0)</f>
        <v>NO</v>
      </c>
      <c r="L99" s="113" t="s">
        <v>2459</v>
      </c>
      <c r="M99" s="111" t="s">
        <v>2465</v>
      </c>
      <c r="N99" s="111" t="s">
        <v>2472</v>
      </c>
      <c r="O99" s="149" t="s">
        <v>2473</v>
      </c>
      <c r="P99" s="110"/>
      <c r="Q99" s="114" t="s">
        <v>2459</v>
      </c>
    </row>
    <row r="100" spans="1:17" ht="18" x14ac:dyDescent="0.25">
      <c r="A100" s="112" t="str">
        <f>VLOOKUP(E100,'LISTADO ATM'!$A$2:$C$901,3,0)</f>
        <v>NORTE</v>
      </c>
      <c r="B100" s="124" t="s">
        <v>2591</v>
      </c>
      <c r="C100" s="118">
        <v>44291.456782407404</v>
      </c>
      <c r="D100" s="112" t="s">
        <v>2190</v>
      </c>
      <c r="E100" s="135">
        <v>511</v>
      </c>
      <c r="F100" s="125" t="str">
        <f>VLOOKUP(E100,VIP!$A$2:$O12425,2,0)</f>
        <v>DRBR511</v>
      </c>
      <c r="G100" s="125" t="str">
        <f>VLOOKUP(E100,'LISTADO ATM'!$A$2:$B$900,2,0)</f>
        <v xml:space="preserve">ATM UNP Río San Juan (Nagua) </v>
      </c>
      <c r="H100" s="125" t="str">
        <f>VLOOKUP(E100,VIP!$A$2:$O17346,7,FALSE)</f>
        <v>Si</v>
      </c>
      <c r="I100" s="125" t="str">
        <f>VLOOKUP(E100,VIP!$A$2:$O9311,8,FALSE)</f>
        <v>Si</v>
      </c>
      <c r="J100" s="125" t="str">
        <f>VLOOKUP(E100,VIP!$A$2:$O9261,8,FALSE)</f>
        <v>Si</v>
      </c>
      <c r="K100" s="125" t="str">
        <f>VLOOKUP(E100,VIP!$A$2:$O12835,6,0)</f>
        <v>NO</v>
      </c>
      <c r="L100" s="113" t="s">
        <v>2488</v>
      </c>
      <c r="M100" s="111" t="s">
        <v>2465</v>
      </c>
      <c r="N100" s="111" t="s">
        <v>2472</v>
      </c>
      <c r="O100" s="150" t="s">
        <v>2526</v>
      </c>
      <c r="P100" s="110"/>
      <c r="Q100" s="114" t="s">
        <v>2488</v>
      </c>
    </row>
    <row r="101" spans="1:17" ht="18" x14ac:dyDescent="0.25">
      <c r="A101" s="112" t="str">
        <f>VLOOKUP(E101,'LISTADO ATM'!$A$2:$C$901,3,0)</f>
        <v>DISTRITO NACIONAL</v>
      </c>
      <c r="B101" s="124" t="s">
        <v>2558</v>
      </c>
      <c r="C101" s="118">
        <v>44290.649386574078</v>
      </c>
      <c r="D101" s="112" t="s">
        <v>2494</v>
      </c>
      <c r="E101" s="135">
        <v>527</v>
      </c>
      <c r="F101" s="125" t="str">
        <f>VLOOKUP(E101,VIP!$A$2:$O12435,2,0)</f>
        <v>DRBR527</v>
      </c>
      <c r="G101" s="125" t="str">
        <f>VLOOKUP(E101,'LISTADO ATM'!$A$2:$B$900,2,0)</f>
        <v>ATM Oficina Zona Oriental II</v>
      </c>
      <c r="H101" s="125" t="str">
        <f>VLOOKUP(E101,VIP!$A$2:$O17356,7,FALSE)</f>
        <v>Si</v>
      </c>
      <c r="I101" s="125" t="str">
        <f>VLOOKUP(E101,VIP!$A$2:$O9321,8,FALSE)</f>
        <v>Si</v>
      </c>
      <c r="J101" s="125" t="str">
        <f>VLOOKUP(E101,VIP!$A$2:$O9271,8,FALSE)</f>
        <v>Si</v>
      </c>
      <c r="K101" s="125" t="str">
        <f>VLOOKUP(E101,VIP!$A$2:$O12845,6,0)</f>
        <v>SI</v>
      </c>
      <c r="L101" s="113" t="s">
        <v>2428</v>
      </c>
      <c r="M101" s="111" t="s">
        <v>2465</v>
      </c>
      <c r="N101" s="111" t="s">
        <v>2472</v>
      </c>
      <c r="O101" s="150" t="s">
        <v>2495</v>
      </c>
      <c r="P101" s="110"/>
      <c r="Q101" s="114" t="s">
        <v>2428</v>
      </c>
    </row>
    <row r="102" spans="1:17" ht="18" x14ac:dyDescent="0.25">
      <c r="A102" s="112" t="str">
        <f>VLOOKUP(E102,'LISTADO ATM'!$A$2:$C$901,3,0)</f>
        <v>NORTE</v>
      </c>
      <c r="B102" s="124" t="s">
        <v>2613</v>
      </c>
      <c r="C102" s="118">
        <v>44291.357685185183</v>
      </c>
      <c r="D102" s="112" t="s">
        <v>2190</v>
      </c>
      <c r="E102" s="135">
        <v>538</v>
      </c>
      <c r="F102" s="125" t="str">
        <f>VLOOKUP(E102,VIP!$A$2:$O12447,2,0)</f>
        <v>DRBR538</v>
      </c>
      <c r="G102" s="125" t="str">
        <f>VLOOKUP(E102,'LISTADO ATM'!$A$2:$B$900,2,0)</f>
        <v>ATM  Autoservicio San Fco. Macorís</v>
      </c>
      <c r="H102" s="125" t="str">
        <f>VLOOKUP(E102,VIP!$A$2:$O17368,7,FALSE)</f>
        <v>Si</v>
      </c>
      <c r="I102" s="125" t="str">
        <f>VLOOKUP(E102,VIP!$A$2:$O9333,8,FALSE)</f>
        <v>Si</v>
      </c>
      <c r="J102" s="125" t="str">
        <f>VLOOKUP(E102,VIP!$A$2:$O9283,8,FALSE)</f>
        <v>Si</v>
      </c>
      <c r="K102" s="125" t="str">
        <f>VLOOKUP(E102,VIP!$A$2:$O12857,6,0)</f>
        <v>NO</v>
      </c>
      <c r="L102" s="113" t="s">
        <v>2228</v>
      </c>
      <c r="M102" s="111" t="s">
        <v>2465</v>
      </c>
      <c r="N102" s="111" t="s">
        <v>2472</v>
      </c>
      <c r="O102" s="150" t="s">
        <v>2504</v>
      </c>
      <c r="P102" s="110"/>
      <c r="Q102" s="114" t="s">
        <v>2228</v>
      </c>
    </row>
    <row r="103" spans="1:17" ht="18" x14ac:dyDescent="0.25">
      <c r="A103" s="112" t="str">
        <f>VLOOKUP(E103,'LISTADO ATM'!$A$2:$C$901,3,0)</f>
        <v>DISTRITO NACIONAL</v>
      </c>
      <c r="B103" s="124">
        <v>335840348</v>
      </c>
      <c r="C103" s="118">
        <v>44287.434039351851</v>
      </c>
      <c r="D103" s="112" t="s">
        <v>2468</v>
      </c>
      <c r="E103" s="135">
        <v>539</v>
      </c>
      <c r="F103" s="125" t="str">
        <f>VLOOKUP(E103,VIP!$A$2:$O12396,2,0)</f>
        <v>DRBR539</v>
      </c>
      <c r="G103" s="125" t="str">
        <f>VLOOKUP(E103,'LISTADO ATM'!$A$2:$B$900,2,0)</f>
        <v>ATM S/M La Cadena Los Proceres</v>
      </c>
      <c r="H103" s="125" t="str">
        <f>VLOOKUP(E103,VIP!$A$2:$O17317,7,FALSE)</f>
        <v>Si</v>
      </c>
      <c r="I103" s="125" t="str">
        <f>VLOOKUP(E103,VIP!$A$2:$O9282,8,FALSE)</f>
        <v>Si</v>
      </c>
      <c r="J103" s="125" t="str">
        <f>VLOOKUP(E103,VIP!$A$2:$O9232,8,FALSE)</f>
        <v>Si</v>
      </c>
      <c r="K103" s="125" t="str">
        <f>VLOOKUP(E103,VIP!$A$2:$O12806,6,0)</f>
        <v>NO</v>
      </c>
      <c r="L103" s="113" t="s">
        <v>2459</v>
      </c>
      <c r="M103" s="111" t="s">
        <v>2465</v>
      </c>
      <c r="N103" s="111" t="s">
        <v>2472</v>
      </c>
      <c r="O103" s="150" t="s">
        <v>2473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DISTRITO NACIONAL</v>
      </c>
      <c r="B104" s="124" t="s">
        <v>2602</v>
      </c>
      <c r="C104" s="118">
        <v>44291.424756944441</v>
      </c>
      <c r="D104" s="112" t="s">
        <v>2468</v>
      </c>
      <c r="E104" s="135">
        <v>557</v>
      </c>
      <c r="F104" s="125" t="str">
        <f>VLOOKUP(E104,VIP!$A$2:$O12436,2,0)</f>
        <v>DRBR022</v>
      </c>
      <c r="G104" s="125" t="str">
        <f>VLOOKUP(E104,'LISTADO ATM'!$A$2:$B$900,2,0)</f>
        <v xml:space="preserve">ATM Multicentro La Sirena Ave. Mella </v>
      </c>
      <c r="H104" s="125" t="str">
        <f>VLOOKUP(E104,VIP!$A$2:$O17357,7,FALSE)</f>
        <v>Si</v>
      </c>
      <c r="I104" s="125" t="str">
        <f>VLOOKUP(E104,VIP!$A$2:$O9322,8,FALSE)</f>
        <v>Si</v>
      </c>
      <c r="J104" s="125" t="str">
        <f>VLOOKUP(E104,VIP!$A$2:$O9272,8,FALSE)</f>
        <v>Si</v>
      </c>
      <c r="K104" s="125" t="str">
        <f>VLOOKUP(E104,VIP!$A$2:$O12846,6,0)</f>
        <v>SI</v>
      </c>
      <c r="L104" s="113" t="s">
        <v>2459</v>
      </c>
      <c r="M104" s="111" t="s">
        <v>2465</v>
      </c>
      <c r="N104" s="111" t="s">
        <v>2472</v>
      </c>
      <c r="O104" s="150" t="s">
        <v>2473</v>
      </c>
      <c r="P104" s="110"/>
      <c r="Q104" s="114" t="s">
        <v>2459</v>
      </c>
    </row>
    <row r="105" spans="1:17" ht="18" x14ac:dyDescent="0.25">
      <c r="A105" s="112" t="str">
        <f>VLOOKUP(E105,'LISTADO ATM'!$A$2:$C$901,3,0)</f>
        <v>DISTRITO NACIONAL</v>
      </c>
      <c r="B105" s="124">
        <v>335839977</v>
      </c>
      <c r="C105" s="118">
        <v>44286.741053240738</v>
      </c>
      <c r="D105" s="112" t="s">
        <v>2189</v>
      </c>
      <c r="E105" s="135">
        <v>560</v>
      </c>
      <c r="F105" s="125" t="str">
        <f>VLOOKUP(E105,VIP!$A$2:$O12356,2,0)</f>
        <v>DRBR229</v>
      </c>
      <c r="G105" s="125" t="str">
        <f>VLOOKUP(E105,'LISTADO ATM'!$A$2:$B$900,2,0)</f>
        <v xml:space="preserve">ATM Junta Central Electoral </v>
      </c>
      <c r="H105" s="125" t="str">
        <f>VLOOKUP(E105,VIP!$A$2:$O17277,7,FALSE)</f>
        <v>Si</v>
      </c>
      <c r="I105" s="125" t="str">
        <f>VLOOKUP(E105,VIP!$A$2:$O9242,8,FALSE)</f>
        <v>Si</v>
      </c>
      <c r="J105" s="125" t="str">
        <f>VLOOKUP(E105,VIP!$A$2:$O9192,8,FALSE)</f>
        <v>Si</v>
      </c>
      <c r="K105" s="125" t="str">
        <f>VLOOKUP(E105,VIP!$A$2:$O12766,6,0)</f>
        <v>SI</v>
      </c>
      <c r="L105" s="113" t="s">
        <v>2228</v>
      </c>
      <c r="M105" s="111" t="s">
        <v>2465</v>
      </c>
      <c r="N105" s="111" t="s">
        <v>2472</v>
      </c>
      <c r="O105" s="150" t="s">
        <v>2474</v>
      </c>
      <c r="P105" s="110"/>
      <c r="Q105" s="114" t="s">
        <v>2228</v>
      </c>
    </row>
    <row r="106" spans="1:17" ht="18" x14ac:dyDescent="0.25">
      <c r="A106" s="112" t="str">
        <f>VLOOKUP(E106,'LISTADO ATM'!$A$2:$C$901,3,0)</f>
        <v>DISTRITO NACIONAL</v>
      </c>
      <c r="B106" s="124" t="s">
        <v>2568</v>
      </c>
      <c r="C106" s="118">
        <v>44291.031122685185</v>
      </c>
      <c r="D106" s="112" t="s">
        <v>2468</v>
      </c>
      <c r="E106" s="135">
        <v>577</v>
      </c>
      <c r="F106" s="125" t="str">
        <f>VLOOKUP(E106,VIP!$A$2:$O12424,2,0)</f>
        <v>DRBR173</v>
      </c>
      <c r="G106" s="125" t="str">
        <f>VLOOKUP(E106,'LISTADO ATM'!$A$2:$B$900,2,0)</f>
        <v xml:space="preserve">ATM Olé Ave. Duarte </v>
      </c>
      <c r="H106" s="125" t="str">
        <f>VLOOKUP(E106,VIP!$A$2:$O17345,7,FALSE)</f>
        <v>Si</v>
      </c>
      <c r="I106" s="125" t="str">
        <f>VLOOKUP(E106,VIP!$A$2:$O9310,8,FALSE)</f>
        <v>Si</v>
      </c>
      <c r="J106" s="125" t="str">
        <f>VLOOKUP(E106,VIP!$A$2:$O9260,8,FALSE)</f>
        <v>Si</v>
      </c>
      <c r="K106" s="125" t="str">
        <f>VLOOKUP(E106,VIP!$A$2:$O12834,6,0)</f>
        <v>SI</v>
      </c>
      <c r="L106" s="113" t="s">
        <v>2459</v>
      </c>
      <c r="M106" s="111" t="s">
        <v>2465</v>
      </c>
      <c r="N106" s="111" t="s">
        <v>2472</v>
      </c>
      <c r="O106" s="150" t="s">
        <v>2473</v>
      </c>
      <c r="P106" s="110"/>
      <c r="Q106" s="114" t="s">
        <v>2459</v>
      </c>
    </row>
    <row r="107" spans="1:17" ht="18" x14ac:dyDescent="0.25">
      <c r="A107" s="112" t="str">
        <f>VLOOKUP(E107,'LISTADO ATM'!$A$2:$C$901,3,0)</f>
        <v>DISTRITO NACIONAL</v>
      </c>
      <c r="B107" s="124" t="s">
        <v>2555</v>
      </c>
      <c r="C107" s="118">
        <v>44290.656388888892</v>
      </c>
      <c r="D107" s="112" t="s">
        <v>2468</v>
      </c>
      <c r="E107" s="135">
        <v>580</v>
      </c>
      <c r="F107" s="125" t="str">
        <f>VLOOKUP(E107,VIP!$A$2:$O12432,2,0)</f>
        <v>DRBR523</v>
      </c>
      <c r="G107" s="125" t="str">
        <f>VLOOKUP(E107,'LISTADO ATM'!$A$2:$B$900,2,0)</f>
        <v xml:space="preserve">ATM Edificio Propagas </v>
      </c>
      <c r="H107" s="125" t="str">
        <f>VLOOKUP(E107,VIP!$A$2:$O17353,7,FALSE)</f>
        <v>Si</v>
      </c>
      <c r="I107" s="125" t="str">
        <f>VLOOKUP(E107,VIP!$A$2:$O9318,8,FALSE)</f>
        <v>Si</v>
      </c>
      <c r="J107" s="125" t="str">
        <f>VLOOKUP(E107,VIP!$A$2:$O9268,8,FALSE)</f>
        <v>Si</v>
      </c>
      <c r="K107" s="125" t="str">
        <f>VLOOKUP(E107,VIP!$A$2:$O12842,6,0)</f>
        <v>NO</v>
      </c>
      <c r="L107" s="113" t="s">
        <v>2459</v>
      </c>
      <c r="M107" s="111" t="s">
        <v>2465</v>
      </c>
      <c r="N107" s="111" t="s">
        <v>2472</v>
      </c>
      <c r="O107" s="150" t="s">
        <v>2473</v>
      </c>
      <c r="P107" s="110"/>
      <c r="Q107" s="114" t="s">
        <v>2459</v>
      </c>
    </row>
    <row r="108" spans="1:17" ht="18" x14ac:dyDescent="0.25">
      <c r="A108" s="112" t="str">
        <f>VLOOKUP(E108,'LISTADO ATM'!$A$2:$C$901,3,0)</f>
        <v>SUR</v>
      </c>
      <c r="B108" s="124" t="s">
        <v>2542</v>
      </c>
      <c r="C108" s="118">
        <v>44290.613171296296</v>
      </c>
      <c r="D108" s="112" t="s">
        <v>2468</v>
      </c>
      <c r="E108" s="135">
        <v>582</v>
      </c>
      <c r="F108" s="125" t="e">
        <f>VLOOKUP(E108,VIP!$A$2:$O12391,2,0)</f>
        <v>#N/A</v>
      </c>
      <c r="G108" s="125" t="str">
        <f>VLOOKUP(E108,'LISTADO ATM'!$A$2:$B$900,2,0)</f>
        <v>ATM Estación Sabana Yegua</v>
      </c>
      <c r="H108" s="125" t="e">
        <f>VLOOKUP(E108,VIP!$A$2:$O17312,7,FALSE)</f>
        <v>#N/A</v>
      </c>
      <c r="I108" s="125" t="e">
        <f>VLOOKUP(E108,VIP!$A$2:$O9277,8,FALSE)</f>
        <v>#N/A</v>
      </c>
      <c r="J108" s="125" t="e">
        <f>VLOOKUP(E108,VIP!$A$2:$O9227,8,FALSE)</f>
        <v>#N/A</v>
      </c>
      <c r="K108" s="125" t="e">
        <f>VLOOKUP(E108,VIP!$A$2:$O12801,6,0)</f>
        <v>#N/A</v>
      </c>
      <c r="L108" s="113" t="s">
        <v>2459</v>
      </c>
      <c r="M108" s="111" t="s">
        <v>2465</v>
      </c>
      <c r="N108" s="111" t="s">
        <v>2472</v>
      </c>
      <c r="O108" s="150" t="s">
        <v>2473</v>
      </c>
      <c r="P108" s="110"/>
      <c r="Q108" s="114" t="s">
        <v>2459</v>
      </c>
    </row>
    <row r="109" spans="1:17" ht="18" x14ac:dyDescent="0.25">
      <c r="A109" s="112" t="str">
        <f>VLOOKUP(E109,'LISTADO ATM'!$A$2:$C$901,3,0)</f>
        <v>SUR</v>
      </c>
      <c r="B109" s="124" t="s">
        <v>2589</v>
      </c>
      <c r="C109" s="118">
        <v>44291.462361111109</v>
      </c>
      <c r="D109" s="112" t="s">
        <v>2468</v>
      </c>
      <c r="E109" s="135">
        <v>592</v>
      </c>
      <c r="F109" s="125" t="str">
        <f>VLOOKUP(E109,VIP!$A$2:$O12423,2,0)</f>
        <v>DRBR081</v>
      </c>
      <c r="G109" s="125" t="str">
        <f>VLOOKUP(E109,'LISTADO ATM'!$A$2:$B$900,2,0)</f>
        <v xml:space="preserve">ATM Centro de Caja San Cristóbal I </v>
      </c>
      <c r="H109" s="125" t="str">
        <f>VLOOKUP(E109,VIP!$A$2:$O17344,7,FALSE)</f>
        <v>Si</v>
      </c>
      <c r="I109" s="125" t="str">
        <f>VLOOKUP(E109,VIP!$A$2:$O9309,8,FALSE)</f>
        <v>Si</v>
      </c>
      <c r="J109" s="125" t="str">
        <f>VLOOKUP(E109,VIP!$A$2:$O9259,8,FALSE)</f>
        <v>Si</v>
      </c>
      <c r="K109" s="125" t="str">
        <f>VLOOKUP(E109,VIP!$A$2:$O12833,6,0)</f>
        <v>SI</v>
      </c>
      <c r="L109" s="113" t="s">
        <v>2428</v>
      </c>
      <c r="M109" s="111" t="s">
        <v>2465</v>
      </c>
      <c r="N109" s="111" t="s">
        <v>2472</v>
      </c>
      <c r="O109" s="150" t="s">
        <v>2473</v>
      </c>
      <c r="P109" s="110"/>
      <c r="Q109" s="114" t="s">
        <v>2428</v>
      </c>
    </row>
    <row r="110" spans="1:17" s="134" customFormat="1" ht="18" x14ac:dyDescent="0.25">
      <c r="A110" s="112" t="str">
        <f>VLOOKUP(E110,'LISTADO ATM'!$A$2:$C$901,3,0)</f>
        <v>DISTRITO NACIONAL</v>
      </c>
      <c r="B110" s="124">
        <v>335840651</v>
      </c>
      <c r="C110" s="118">
        <v>44287.826481481483</v>
      </c>
      <c r="D110" s="112" t="s">
        <v>2468</v>
      </c>
      <c r="E110" s="135">
        <v>600</v>
      </c>
      <c r="F110" s="125" t="str">
        <f>VLOOKUP(E110,VIP!$A$2:$O12360,2,0)</f>
        <v>DRBR600</v>
      </c>
      <c r="G110" s="125" t="str">
        <f>VLOOKUP(E110,'LISTADO ATM'!$A$2:$B$900,2,0)</f>
        <v>ATM S/M Bravo Hipica</v>
      </c>
      <c r="H110" s="125" t="str">
        <f>VLOOKUP(E110,VIP!$A$2:$O17281,7,FALSE)</f>
        <v>N/A</v>
      </c>
      <c r="I110" s="125" t="str">
        <f>VLOOKUP(E110,VIP!$A$2:$O9246,8,FALSE)</f>
        <v>N/A</v>
      </c>
      <c r="J110" s="125" t="str">
        <f>VLOOKUP(E110,VIP!$A$2:$O9196,8,FALSE)</f>
        <v>N/A</v>
      </c>
      <c r="K110" s="125" t="str">
        <f>VLOOKUP(E110,VIP!$A$2:$O12770,6,0)</f>
        <v>N/A</v>
      </c>
      <c r="L110" s="113" t="s">
        <v>2459</v>
      </c>
      <c r="M110" s="111" t="s">
        <v>2465</v>
      </c>
      <c r="N110" s="111" t="s">
        <v>2472</v>
      </c>
      <c r="O110" s="152" t="s">
        <v>2473</v>
      </c>
      <c r="P110" s="110"/>
      <c r="Q110" s="114" t="s">
        <v>2459</v>
      </c>
    </row>
    <row r="111" spans="1:17" s="134" customFormat="1" ht="18" x14ac:dyDescent="0.25">
      <c r="A111" s="112" t="str">
        <f>VLOOKUP(E111,'LISTADO ATM'!$A$2:$C$901,3,0)</f>
        <v>NORTE</v>
      </c>
      <c r="B111" s="124">
        <v>335840672</v>
      </c>
      <c r="C111" s="118">
        <v>44288.323842592596</v>
      </c>
      <c r="D111" s="112" t="s">
        <v>2494</v>
      </c>
      <c r="E111" s="135">
        <v>605</v>
      </c>
      <c r="F111" s="125" t="str">
        <f>VLOOKUP(E111,VIP!$A$2:$O12364,2,0)</f>
        <v>DRBR141</v>
      </c>
      <c r="G111" s="125" t="str">
        <f>VLOOKUP(E111,'LISTADO ATM'!$A$2:$B$900,2,0)</f>
        <v xml:space="preserve">ATM Oficina Bonao I </v>
      </c>
      <c r="H111" s="125" t="str">
        <f>VLOOKUP(E111,VIP!$A$2:$O17285,7,FALSE)</f>
        <v>Si</v>
      </c>
      <c r="I111" s="125" t="str">
        <f>VLOOKUP(E111,VIP!$A$2:$O9250,8,FALSE)</f>
        <v>Si</v>
      </c>
      <c r="J111" s="125" t="str">
        <f>VLOOKUP(E111,VIP!$A$2:$O9200,8,FALSE)</f>
        <v>Si</v>
      </c>
      <c r="K111" s="125" t="str">
        <f>VLOOKUP(E111,VIP!$A$2:$O12774,6,0)</f>
        <v>SI</v>
      </c>
      <c r="L111" s="113" t="s">
        <v>2428</v>
      </c>
      <c r="M111" s="111" t="s">
        <v>2465</v>
      </c>
      <c r="N111" s="111" t="s">
        <v>2472</v>
      </c>
      <c r="O111" s="152" t="s">
        <v>2495</v>
      </c>
      <c r="P111" s="110"/>
      <c r="Q111" s="114" t="s">
        <v>2428</v>
      </c>
    </row>
    <row r="112" spans="1:17" s="134" customFormat="1" ht="18" x14ac:dyDescent="0.25">
      <c r="A112" s="112" t="str">
        <f>VLOOKUP(E112,'LISTADO ATM'!$A$2:$C$901,3,0)</f>
        <v>ESTE</v>
      </c>
      <c r="B112" s="124" t="s">
        <v>2579</v>
      </c>
      <c r="C112" s="118">
        <v>44291.34138888889</v>
      </c>
      <c r="D112" s="112" t="s">
        <v>2468</v>
      </c>
      <c r="E112" s="135">
        <v>608</v>
      </c>
      <c r="F112" s="125" t="str">
        <f>VLOOKUP(E112,VIP!$A$2:$O12424,2,0)</f>
        <v>DRBR305</v>
      </c>
      <c r="G112" s="125" t="str">
        <f>VLOOKUP(E112,'LISTADO ATM'!$A$2:$B$900,2,0)</f>
        <v xml:space="preserve">ATM Oficina Jumbo (San Pedro) </v>
      </c>
      <c r="H112" s="125" t="str">
        <f>VLOOKUP(E112,VIP!$A$2:$O17345,7,FALSE)</f>
        <v>Si</v>
      </c>
      <c r="I112" s="125" t="str">
        <f>VLOOKUP(E112,VIP!$A$2:$O9310,8,FALSE)</f>
        <v>Si</v>
      </c>
      <c r="J112" s="125" t="str">
        <f>VLOOKUP(E112,VIP!$A$2:$O9260,8,FALSE)</f>
        <v>Si</v>
      </c>
      <c r="K112" s="125" t="str">
        <f>VLOOKUP(E112,VIP!$A$2:$O12834,6,0)</f>
        <v>SI</v>
      </c>
      <c r="L112" s="113" t="s">
        <v>2519</v>
      </c>
      <c r="M112" s="111" t="s">
        <v>2465</v>
      </c>
      <c r="N112" s="111" t="s">
        <v>2472</v>
      </c>
      <c r="O112" s="152" t="s">
        <v>2473</v>
      </c>
      <c r="P112" s="110"/>
      <c r="Q112" s="114" t="s">
        <v>2519</v>
      </c>
    </row>
    <row r="113" spans="1:17" s="134" customFormat="1" ht="18" x14ac:dyDescent="0.25">
      <c r="A113" s="112" t="str">
        <f>VLOOKUP(E113,'LISTADO ATM'!$A$2:$C$901,3,0)</f>
        <v>DISTRITO NACIONAL</v>
      </c>
      <c r="B113" s="124" t="s">
        <v>2585</v>
      </c>
      <c r="C113" s="118">
        <v>44291.301458333335</v>
      </c>
      <c r="D113" s="112" t="s">
        <v>2189</v>
      </c>
      <c r="E113" s="135">
        <v>621</v>
      </c>
      <c r="F113" s="125" t="str">
        <f>VLOOKUP(E113,VIP!$A$2:$O12430,2,0)</f>
        <v>DRBR621</v>
      </c>
      <c r="G113" s="125" t="str">
        <f>VLOOKUP(E113,'LISTADO ATM'!$A$2:$B$900,2,0)</f>
        <v xml:space="preserve">ATM CESAC  </v>
      </c>
      <c r="H113" s="125" t="str">
        <f>VLOOKUP(E113,VIP!$A$2:$O17351,7,FALSE)</f>
        <v>Si</v>
      </c>
      <c r="I113" s="125" t="str">
        <f>VLOOKUP(E113,VIP!$A$2:$O9316,8,FALSE)</f>
        <v>Si</v>
      </c>
      <c r="J113" s="125" t="str">
        <f>VLOOKUP(E113,VIP!$A$2:$O9266,8,FALSE)</f>
        <v>Si</v>
      </c>
      <c r="K113" s="125" t="str">
        <f>VLOOKUP(E113,VIP!$A$2:$O12840,6,0)</f>
        <v>NO</v>
      </c>
      <c r="L113" s="113" t="s">
        <v>2488</v>
      </c>
      <c r="M113" s="111" t="s">
        <v>2465</v>
      </c>
      <c r="N113" s="111" t="s">
        <v>2493</v>
      </c>
      <c r="O113" s="152" t="s">
        <v>2474</v>
      </c>
      <c r="P113" s="110"/>
      <c r="Q113" s="114" t="s">
        <v>2488</v>
      </c>
    </row>
    <row r="114" spans="1:17" s="134" customFormat="1" ht="18" x14ac:dyDescent="0.25">
      <c r="A114" s="112" t="str">
        <f>VLOOKUP(E114,'LISTADO ATM'!$A$2:$C$901,3,0)</f>
        <v>ESTE</v>
      </c>
      <c r="B114" s="124">
        <v>335840709</v>
      </c>
      <c r="C114" s="118">
        <v>44288.589930555558</v>
      </c>
      <c r="D114" s="112" t="s">
        <v>2189</v>
      </c>
      <c r="E114" s="135">
        <v>631</v>
      </c>
      <c r="F114" s="125" t="str">
        <f>VLOOKUP(E114,VIP!$A$2:$O12366,2,0)</f>
        <v>DRBR417</v>
      </c>
      <c r="G114" s="125" t="str">
        <f>VLOOKUP(E114,'LISTADO ATM'!$A$2:$B$900,2,0)</f>
        <v xml:space="preserve">ATM ASOCODEQUI (San Pedro) </v>
      </c>
      <c r="H114" s="125" t="str">
        <f>VLOOKUP(E114,VIP!$A$2:$O17287,7,FALSE)</f>
        <v>Si</v>
      </c>
      <c r="I114" s="125" t="str">
        <f>VLOOKUP(E114,VIP!$A$2:$O9252,8,FALSE)</f>
        <v>Si</v>
      </c>
      <c r="J114" s="125" t="str">
        <f>VLOOKUP(E114,VIP!$A$2:$O9202,8,FALSE)</f>
        <v>Si</v>
      </c>
      <c r="K114" s="125" t="str">
        <f>VLOOKUP(E114,VIP!$A$2:$O12776,6,0)</f>
        <v>NO</v>
      </c>
      <c r="L114" s="113" t="s">
        <v>2488</v>
      </c>
      <c r="M114" s="111" t="s">
        <v>2465</v>
      </c>
      <c r="N114" s="111" t="s">
        <v>2472</v>
      </c>
      <c r="O114" s="152" t="s">
        <v>2474</v>
      </c>
      <c r="P114" s="110"/>
      <c r="Q114" s="114" t="s">
        <v>2488</v>
      </c>
    </row>
    <row r="115" spans="1:17" s="134" customFormat="1" ht="18" x14ac:dyDescent="0.25">
      <c r="A115" s="112" t="str">
        <f>VLOOKUP(E115,'LISTADO ATM'!$A$2:$C$901,3,0)</f>
        <v>NORTE</v>
      </c>
      <c r="B115" s="124" t="s">
        <v>2612</v>
      </c>
      <c r="C115" s="118">
        <v>44291.384317129632</v>
      </c>
      <c r="D115" s="112" t="s">
        <v>2518</v>
      </c>
      <c r="E115" s="135">
        <v>633</v>
      </c>
      <c r="F115" s="125" t="str">
        <f>VLOOKUP(E115,VIP!$A$2:$O12446,2,0)</f>
        <v>DRBR260</v>
      </c>
      <c r="G115" s="125" t="str">
        <f>VLOOKUP(E115,'LISTADO ATM'!$A$2:$B$900,2,0)</f>
        <v xml:space="preserve">ATM Autobanco Las Colinas </v>
      </c>
      <c r="H115" s="125" t="str">
        <f>VLOOKUP(E115,VIP!$A$2:$O17367,7,FALSE)</f>
        <v>Si</v>
      </c>
      <c r="I115" s="125" t="str">
        <f>VLOOKUP(E115,VIP!$A$2:$O9332,8,FALSE)</f>
        <v>Si</v>
      </c>
      <c r="J115" s="125" t="str">
        <f>VLOOKUP(E115,VIP!$A$2:$O9282,8,FALSE)</f>
        <v>Si</v>
      </c>
      <c r="K115" s="125" t="str">
        <f>VLOOKUP(E115,VIP!$A$2:$O12856,6,0)</f>
        <v>SI</v>
      </c>
      <c r="L115" s="113" t="s">
        <v>2459</v>
      </c>
      <c r="M115" s="111" t="s">
        <v>2465</v>
      </c>
      <c r="N115" s="111" t="s">
        <v>2472</v>
      </c>
      <c r="O115" s="152" t="s">
        <v>2517</v>
      </c>
      <c r="P115" s="110"/>
      <c r="Q115" s="114" t="s">
        <v>2459</v>
      </c>
    </row>
    <row r="116" spans="1:17" s="134" customFormat="1" ht="18" x14ac:dyDescent="0.25">
      <c r="A116" s="112" t="str">
        <f>VLOOKUP(E116,'LISTADO ATM'!$A$2:$C$901,3,0)</f>
        <v>NORTE</v>
      </c>
      <c r="B116" s="124" t="s">
        <v>2594</v>
      </c>
      <c r="C116" s="118">
        <v>44291.443518518521</v>
      </c>
      <c r="D116" s="112" t="s">
        <v>2190</v>
      </c>
      <c r="E116" s="135">
        <v>635</v>
      </c>
      <c r="F116" s="125" t="str">
        <f>VLOOKUP(E116,VIP!$A$2:$O12428,2,0)</f>
        <v>DRBR12J</v>
      </c>
      <c r="G116" s="125" t="str">
        <f>VLOOKUP(E116,'LISTADO ATM'!$A$2:$B$900,2,0)</f>
        <v xml:space="preserve">ATM Zona Franca Tamboril </v>
      </c>
      <c r="H116" s="125" t="str">
        <f>VLOOKUP(E116,VIP!$A$2:$O17349,7,FALSE)</f>
        <v>Si</v>
      </c>
      <c r="I116" s="125" t="str">
        <f>VLOOKUP(E116,VIP!$A$2:$O9314,8,FALSE)</f>
        <v>Si</v>
      </c>
      <c r="J116" s="125" t="str">
        <f>VLOOKUP(E116,VIP!$A$2:$O9264,8,FALSE)</f>
        <v>Si</v>
      </c>
      <c r="K116" s="125" t="str">
        <f>VLOOKUP(E116,VIP!$A$2:$O12838,6,0)</f>
        <v>NO</v>
      </c>
      <c r="L116" s="113" t="s">
        <v>2228</v>
      </c>
      <c r="M116" s="111" t="s">
        <v>2465</v>
      </c>
      <c r="N116" s="111" t="s">
        <v>2472</v>
      </c>
      <c r="O116" s="152" t="s">
        <v>2504</v>
      </c>
      <c r="P116" s="110"/>
      <c r="Q116" s="114" t="s">
        <v>2228</v>
      </c>
    </row>
    <row r="117" spans="1:17" s="134" customFormat="1" ht="18" x14ac:dyDescent="0.25">
      <c r="A117" s="112" t="str">
        <f>VLOOKUP(E117,'LISTADO ATM'!$A$2:$C$901,3,0)</f>
        <v>NORTE</v>
      </c>
      <c r="B117" s="124" t="s">
        <v>2567</v>
      </c>
      <c r="C117" s="118">
        <v>44291.06726851852</v>
      </c>
      <c r="D117" s="112" t="s">
        <v>2190</v>
      </c>
      <c r="E117" s="135">
        <v>653</v>
      </c>
      <c r="F117" s="125" t="str">
        <f>VLOOKUP(E117,VIP!$A$2:$O12423,2,0)</f>
        <v>DRBR653</v>
      </c>
      <c r="G117" s="125" t="str">
        <f>VLOOKUP(E117,'LISTADO ATM'!$A$2:$B$900,2,0)</f>
        <v>ATM Estación Isla Jarabacoa</v>
      </c>
      <c r="H117" s="125" t="str">
        <f>VLOOKUP(E117,VIP!$A$2:$O17344,7,FALSE)</f>
        <v>Si</v>
      </c>
      <c r="I117" s="125" t="str">
        <f>VLOOKUP(E117,VIP!$A$2:$O9309,8,FALSE)</f>
        <v>Si</v>
      </c>
      <c r="J117" s="125" t="str">
        <f>VLOOKUP(E117,VIP!$A$2:$O9259,8,FALSE)</f>
        <v>Si</v>
      </c>
      <c r="K117" s="125" t="str">
        <f>VLOOKUP(E117,VIP!$A$2:$O12833,6,0)</f>
        <v>NO</v>
      </c>
      <c r="L117" s="113" t="s">
        <v>2254</v>
      </c>
      <c r="M117" s="111" t="s">
        <v>2465</v>
      </c>
      <c r="N117" s="111" t="s">
        <v>2472</v>
      </c>
      <c r="O117" s="152" t="s">
        <v>2504</v>
      </c>
      <c r="P117" s="110"/>
      <c r="Q117" s="114" t="s">
        <v>2254</v>
      </c>
    </row>
    <row r="118" spans="1:17" s="134" customFormat="1" ht="18" x14ac:dyDescent="0.25">
      <c r="A118" s="112" t="str">
        <f>VLOOKUP(E118,'LISTADO ATM'!$A$2:$C$901,3,0)</f>
        <v>DISTRITO NACIONAL</v>
      </c>
      <c r="B118" s="124">
        <v>335840639</v>
      </c>
      <c r="C118" s="118">
        <v>44287.707199074073</v>
      </c>
      <c r="D118" s="112" t="s">
        <v>2468</v>
      </c>
      <c r="E118" s="135">
        <v>671</v>
      </c>
      <c r="F118" s="125" t="str">
        <f>VLOOKUP(E118,VIP!$A$2:$O12360,2,0)</f>
        <v>DRBR671</v>
      </c>
      <c r="G118" s="125" t="str">
        <f>VLOOKUP(E118,'LISTADO ATM'!$A$2:$B$900,2,0)</f>
        <v>ATM Ayuntamiento Sto. Dgo. Norte</v>
      </c>
      <c r="H118" s="125" t="str">
        <f>VLOOKUP(E118,VIP!$A$2:$O17281,7,FALSE)</f>
        <v>Si</v>
      </c>
      <c r="I118" s="125" t="str">
        <f>VLOOKUP(E118,VIP!$A$2:$O9246,8,FALSE)</f>
        <v>Si</v>
      </c>
      <c r="J118" s="125" t="str">
        <f>VLOOKUP(E118,VIP!$A$2:$O9196,8,FALSE)</f>
        <v>Si</v>
      </c>
      <c r="K118" s="125" t="str">
        <f>VLOOKUP(E118,VIP!$A$2:$O12770,6,0)</f>
        <v>NO</v>
      </c>
      <c r="L118" s="113" t="s">
        <v>2428</v>
      </c>
      <c r="M118" s="111" t="s">
        <v>2465</v>
      </c>
      <c r="N118" s="111" t="s">
        <v>2472</v>
      </c>
      <c r="O118" s="152" t="s">
        <v>2473</v>
      </c>
      <c r="P118" s="110"/>
      <c r="Q118" s="114" t="s">
        <v>2428</v>
      </c>
    </row>
    <row r="119" spans="1:17" s="134" customFormat="1" ht="18" x14ac:dyDescent="0.25">
      <c r="A119" s="112" t="str">
        <f>VLOOKUP(E119,'LISTADO ATM'!$A$2:$C$901,3,0)</f>
        <v>SUR</v>
      </c>
      <c r="B119" s="124">
        <v>335840799</v>
      </c>
      <c r="C119" s="118">
        <v>44289.706631944442</v>
      </c>
      <c r="D119" s="112" t="s">
        <v>2468</v>
      </c>
      <c r="E119" s="135">
        <v>677</v>
      </c>
      <c r="F119" s="125" t="str">
        <f>VLOOKUP(E119,VIP!$A$2:$O12394,2,0)</f>
        <v>DRBR677</v>
      </c>
      <c r="G119" s="125" t="str">
        <f>VLOOKUP(E119,'LISTADO ATM'!$A$2:$B$900,2,0)</f>
        <v>ATM PBG Villa Jaragua</v>
      </c>
      <c r="H119" s="125" t="str">
        <f>VLOOKUP(E119,VIP!$A$2:$O17315,7,FALSE)</f>
        <v>Si</v>
      </c>
      <c r="I119" s="125" t="str">
        <f>VLOOKUP(E119,VIP!$A$2:$O9280,8,FALSE)</f>
        <v>Si</v>
      </c>
      <c r="J119" s="125" t="str">
        <f>VLOOKUP(E119,VIP!$A$2:$O9230,8,FALSE)</f>
        <v>Si</v>
      </c>
      <c r="K119" s="125" t="str">
        <f>VLOOKUP(E119,VIP!$A$2:$O12804,6,0)</f>
        <v>SI</v>
      </c>
      <c r="L119" s="113" t="s">
        <v>2428</v>
      </c>
      <c r="M119" s="111" t="s">
        <v>2465</v>
      </c>
      <c r="N119" s="111" t="s">
        <v>2472</v>
      </c>
      <c r="O119" s="152" t="s">
        <v>2473</v>
      </c>
      <c r="P119" s="110"/>
      <c r="Q119" s="114" t="s">
        <v>2428</v>
      </c>
    </row>
    <row r="120" spans="1:17" s="134" customFormat="1" ht="18" x14ac:dyDescent="0.25">
      <c r="A120" s="112" t="str">
        <f>VLOOKUP(E120,'LISTADO ATM'!$A$2:$C$901,3,0)</f>
        <v>DISTRITO NACIONAL</v>
      </c>
      <c r="B120" s="124" t="s">
        <v>2556</v>
      </c>
      <c r="C120" s="118">
        <v>44290.654826388891</v>
      </c>
      <c r="D120" s="112" t="s">
        <v>2468</v>
      </c>
      <c r="E120" s="135">
        <v>684</v>
      </c>
      <c r="F120" s="125" t="str">
        <f>VLOOKUP(E120,VIP!$A$2:$O12433,2,0)</f>
        <v>DRBR684</v>
      </c>
      <c r="G120" s="125" t="str">
        <f>VLOOKUP(E120,'LISTADO ATM'!$A$2:$B$900,2,0)</f>
        <v>ATM Estación Texaco Prolongación 27 Febrero</v>
      </c>
      <c r="H120" s="125" t="str">
        <f>VLOOKUP(E120,VIP!$A$2:$O17354,7,FALSE)</f>
        <v>NO</v>
      </c>
      <c r="I120" s="125" t="str">
        <f>VLOOKUP(E120,VIP!$A$2:$O9319,8,FALSE)</f>
        <v>NO</v>
      </c>
      <c r="J120" s="125" t="str">
        <f>VLOOKUP(E120,VIP!$A$2:$O9269,8,FALSE)</f>
        <v>NO</v>
      </c>
      <c r="K120" s="125" t="str">
        <f>VLOOKUP(E120,VIP!$A$2:$O12843,6,0)</f>
        <v>NO</v>
      </c>
      <c r="L120" s="113" t="s">
        <v>2428</v>
      </c>
      <c r="M120" s="111" t="s">
        <v>2465</v>
      </c>
      <c r="N120" s="111" t="s">
        <v>2472</v>
      </c>
      <c r="O120" s="152" t="s">
        <v>2473</v>
      </c>
      <c r="P120" s="110"/>
      <c r="Q120" s="114" t="s">
        <v>2428</v>
      </c>
    </row>
    <row r="121" spans="1:17" s="134" customFormat="1" ht="18" x14ac:dyDescent="0.25">
      <c r="A121" s="112" t="str">
        <f>VLOOKUP(E121,'LISTADO ATM'!$A$2:$C$901,3,0)</f>
        <v>DISTRITO NACIONAL</v>
      </c>
      <c r="B121" s="124">
        <v>335840647</v>
      </c>
      <c r="C121" s="118">
        <v>44287.812476851854</v>
      </c>
      <c r="D121" s="112" t="s">
        <v>2189</v>
      </c>
      <c r="E121" s="135">
        <v>686</v>
      </c>
      <c r="F121" s="125" t="str">
        <f>VLOOKUP(E121,VIP!$A$2:$O12364,2,0)</f>
        <v>DRBR686</v>
      </c>
      <c r="G121" s="125" t="str">
        <f>VLOOKUP(E121,'LISTADO ATM'!$A$2:$B$900,2,0)</f>
        <v>ATM Autoservicio Oficina Máximo Gómez</v>
      </c>
      <c r="H121" s="125" t="str">
        <f>VLOOKUP(E121,VIP!$A$2:$O17285,7,FALSE)</f>
        <v>Si</v>
      </c>
      <c r="I121" s="125" t="str">
        <f>VLOOKUP(E121,VIP!$A$2:$O9250,8,FALSE)</f>
        <v>Si</v>
      </c>
      <c r="J121" s="125" t="str">
        <f>VLOOKUP(E121,VIP!$A$2:$O9200,8,FALSE)</f>
        <v>Si</v>
      </c>
      <c r="K121" s="125" t="str">
        <f>VLOOKUP(E121,VIP!$A$2:$O12774,6,0)</f>
        <v>NO</v>
      </c>
      <c r="L121" s="113" t="s">
        <v>2228</v>
      </c>
      <c r="M121" s="111" t="s">
        <v>2465</v>
      </c>
      <c r="N121" s="111" t="s">
        <v>2472</v>
      </c>
      <c r="O121" s="152" t="s">
        <v>2474</v>
      </c>
      <c r="P121" s="110"/>
      <c r="Q121" s="114" t="s">
        <v>2228</v>
      </c>
    </row>
    <row r="122" spans="1:17" s="134" customFormat="1" ht="18" x14ac:dyDescent="0.25">
      <c r="A122" s="112" t="str">
        <f>VLOOKUP(E122,'LISTADO ATM'!$A$2:$C$901,3,0)</f>
        <v>DISTRITO NACIONAL</v>
      </c>
      <c r="B122" s="124" t="s">
        <v>2544</v>
      </c>
      <c r="C122" s="118">
        <v>44290.620787037034</v>
      </c>
      <c r="D122" s="112" t="s">
        <v>2189</v>
      </c>
      <c r="E122" s="135">
        <v>696</v>
      </c>
      <c r="F122" s="125" t="str">
        <f>VLOOKUP(E122,VIP!$A$2:$O12393,2,0)</f>
        <v>DRBR696</v>
      </c>
      <c r="G122" s="125" t="str">
        <f>VLOOKUP(E122,'LISTADO ATM'!$A$2:$B$900,2,0)</f>
        <v>ATM Olé Jacobo Majluta</v>
      </c>
      <c r="H122" s="125" t="str">
        <f>VLOOKUP(E122,VIP!$A$2:$O17314,7,FALSE)</f>
        <v>Si</v>
      </c>
      <c r="I122" s="125" t="str">
        <f>VLOOKUP(E122,VIP!$A$2:$O9279,8,FALSE)</f>
        <v>Si</v>
      </c>
      <c r="J122" s="125" t="str">
        <f>VLOOKUP(E122,VIP!$A$2:$O9229,8,FALSE)</f>
        <v>Si</v>
      </c>
      <c r="K122" s="125" t="str">
        <f>VLOOKUP(E122,VIP!$A$2:$O12803,6,0)</f>
        <v>NO</v>
      </c>
      <c r="L122" s="113" t="s">
        <v>2488</v>
      </c>
      <c r="M122" s="111" t="s">
        <v>2465</v>
      </c>
      <c r="N122" s="111" t="s">
        <v>2472</v>
      </c>
      <c r="O122" s="152" t="s">
        <v>2474</v>
      </c>
      <c r="P122" s="110"/>
      <c r="Q122" s="114" t="s">
        <v>2488</v>
      </c>
    </row>
    <row r="123" spans="1:17" s="134" customFormat="1" ht="18" x14ac:dyDescent="0.25">
      <c r="A123" s="112" t="str">
        <f>VLOOKUP(E123,'LISTADO ATM'!$A$2:$C$901,3,0)</f>
        <v>DISTRITO NACIONAL</v>
      </c>
      <c r="B123" s="124" t="s">
        <v>2534</v>
      </c>
      <c r="C123" s="118">
        <v>44290.384328703702</v>
      </c>
      <c r="D123" s="112" t="s">
        <v>2189</v>
      </c>
      <c r="E123" s="135">
        <v>706</v>
      </c>
      <c r="F123" s="125" t="str">
        <f>VLOOKUP(E123,VIP!$A$2:$O12382,2,0)</f>
        <v>DRBR706</v>
      </c>
      <c r="G123" s="125" t="str">
        <f>VLOOKUP(E123,'LISTADO ATM'!$A$2:$B$900,2,0)</f>
        <v xml:space="preserve">ATM S/M Pristine </v>
      </c>
      <c r="H123" s="125" t="str">
        <f>VLOOKUP(E123,VIP!$A$2:$O17303,7,FALSE)</f>
        <v>Si</v>
      </c>
      <c r="I123" s="125" t="str">
        <f>VLOOKUP(E123,VIP!$A$2:$O9268,8,FALSE)</f>
        <v>Si</v>
      </c>
      <c r="J123" s="125" t="str">
        <f>VLOOKUP(E123,VIP!$A$2:$O9218,8,FALSE)</f>
        <v>Si</v>
      </c>
      <c r="K123" s="125" t="str">
        <f>VLOOKUP(E123,VIP!$A$2:$O12792,6,0)</f>
        <v>NO</v>
      </c>
      <c r="L123" s="113" t="s">
        <v>2228</v>
      </c>
      <c r="M123" s="111" t="s">
        <v>2465</v>
      </c>
      <c r="N123" s="111" t="s">
        <v>2472</v>
      </c>
      <c r="O123" s="152" t="s">
        <v>2474</v>
      </c>
      <c r="P123" s="110"/>
      <c r="Q123" s="114" t="s">
        <v>2228</v>
      </c>
    </row>
    <row r="124" spans="1:17" s="134" customFormat="1" ht="18" x14ac:dyDescent="0.25">
      <c r="A124" s="112" t="str">
        <f>VLOOKUP(E124,'LISTADO ATM'!$A$2:$C$901,3,0)</f>
        <v>DISTRITO NACIONAL</v>
      </c>
      <c r="B124" s="124">
        <v>335840828</v>
      </c>
      <c r="C124" s="118">
        <v>44289.952777777777</v>
      </c>
      <c r="D124" s="112" t="s">
        <v>2468</v>
      </c>
      <c r="E124" s="135">
        <v>717</v>
      </c>
      <c r="F124" s="125" t="str">
        <f>VLOOKUP(E124,VIP!$A$2:$O12375,2,0)</f>
        <v>DRBR24K</v>
      </c>
      <c r="G124" s="125" t="str">
        <f>VLOOKUP(E124,'LISTADO ATM'!$A$2:$B$900,2,0)</f>
        <v xml:space="preserve">ATM Oficina Los Alcarrizos </v>
      </c>
      <c r="H124" s="125" t="str">
        <f>VLOOKUP(E124,VIP!$A$2:$O17296,7,FALSE)</f>
        <v>Si</v>
      </c>
      <c r="I124" s="125" t="str">
        <f>VLOOKUP(E124,VIP!$A$2:$O9261,8,FALSE)</f>
        <v>Si</v>
      </c>
      <c r="J124" s="125" t="str">
        <f>VLOOKUP(E124,VIP!$A$2:$O9211,8,FALSE)</f>
        <v>Si</v>
      </c>
      <c r="K124" s="125" t="str">
        <f>VLOOKUP(E124,VIP!$A$2:$O12785,6,0)</f>
        <v>SI</v>
      </c>
      <c r="L124" s="113" t="s">
        <v>2428</v>
      </c>
      <c r="M124" s="111" t="s">
        <v>2465</v>
      </c>
      <c r="N124" s="111" t="s">
        <v>2472</v>
      </c>
      <c r="O124" s="152" t="s">
        <v>2473</v>
      </c>
      <c r="P124" s="110"/>
      <c r="Q124" s="114" t="s">
        <v>2428</v>
      </c>
    </row>
    <row r="125" spans="1:17" s="134" customFormat="1" ht="18" x14ac:dyDescent="0.25">
      <c r="A125" s="112" t="str">
        <f>VLOOKUP(E125,'LISTADO ATM'!$A$2:$C$901,3,0)</f>
        <v>DISTRITO NACIONAL</v>
      </c>
      <c r="B125" s="124">
        <v>335839682</v>
      </c>
      <c r="C125" s="118">
        <v>44286.601527777777</v>
      </c>
      <c r="D125" s="112" t="s">
        <v>2189</v>
      </c>
      <c r="E125" s="135">
        <v>724</v>
      </c>
      <c r="F125" s="125" t="str">
        <f>VLOOKUP(E125,VIP!$A$2:$O12377,2,0)</f>
        <v>DRBR997</v>
      </c>
      <c r="G125" s="125" t="str">
        <f>VLOOKUP(E125,'LISTADO ATM'!$A$2:$B$900,2,0)</f>
        <v xml:space="preserve">ATM El Huacal I </v>
      </c>
      <c r="H125" s="125" t="str">
        <f>VLOOKUP(E125,VIP!$A$2:$O17298,7,FALSE)</f>
        <v>Si</v>
      </c>
      <c r="I125" s="125" t="str">
        <f>VLOOKUP(E125,VIP!$A$2:$O9263,8,FALSE)</f>
        <v>Si</v>
      </c>
      <c r="J125" s="125" t="str">
        <f>VLOOKUP(E125,VIP!$A$2:$O9213,8,FALSE)</f>
        <v>Si</v>
      </c>
      <c r="K125" s="125" t="str">
        <f>VLOOKUP(E125,VIP!$A$2:$O12787,6,0)</f>
        <v>NO</v>
      </c>
      <c r="L125" s="113" t="s">
        <v>2228</v>
      </c>
      <c r="M125" s="111" t="s">
        <v>2465</v>
      </c>
      <c r="N125" s="111" t="s">
        <v>2472</v>
      </c>
      <c r="O125" s="152" t="s">
        <v>2474</v>
      </c>
      <c r="P125" s="110"/>
      <c r="Q125" s="114" t="s">
        <v>2228</v>
      </c>
    </row>
    <row r="126" spans="1:17" s="134" customFormat="1" ht="18" x14ac:dyDescent="0.25">
      <c r="A126" s="112" t="str">
        <f>VLOOKUP(E126,'LISTADO ATM'!$A$2:$C$901,3,0)</f>
        <v>DISTRITO NACIONAL</v>
      </c>
      <c r="B126" s="124">
        <v>335839677</v>
      </c>
      <c r="C126" s="118">
        <v>44286.60056712963</v>
      </c>
      <c r="D126" s="112" t="s">
        <v>2189</v>
      </c>
      <c r="E126" s="135">
        <v>725</v>
      </c>
      <c r="F126" s="125" t="str">
        <f>VLOOKUP(E126,VIP!$A$2:$O12378,2,0)</f>
        <v>DRBR998</v>
      </c>
      <c r="G126" s="125" t="str">
        <f>VLOOKUP(E126,'LISTADO ATM'!$A$2:$B$900,2,0)</f>
        <v xml:space="preserve">ATM El Huacal II  </v>
      </c>
      <c r="H126" s="125" t="str">
        <f>VLOOKUP(E126,VIP!$A$2:$O17299,7,FALSE)</f>
        <v>Si</v>
      </c>
      <c r="I126" s="125" t="str">
        <f>VLOOKUP(E126,VIP!$A$2:$O9264,8,FALSE)</f>
        <v>Si</v>
      </c>
      <c r="J126" s="125" t="str">
        <f>VLOOKUP(E126,VIP!$A$2:$O9214,8,FALSE)</f>
        <v>Si</v>
      </c>
      <c r="K126" s="125" t="str">
        <f>VLOOKUP(E126,VIP!$A$2:$O12788,6,0)</f>
        <v>NO</v>
      </c>
      <c r="L126" s="113" t="s">
        <v>2228</v>
      </c>
      <c r="M126" s="111" t="s">
        <v>2465</v>
      </c>
      <c r="N126" s="111" t="s">
        <v>2472</v>
      </c>
      <c r="O126" s="152" t="s">
        <v>2474</v>
      </c>
      <c r="P126" s="110"/>
      <c r="Q126" s="114" t="s">
        <v>2228</v>
      </c>
    </row>
    <row r="127" spans="1:17" s="134" customFormat="1" ht="18" x14ac:dyDescent="0.25">
      <c r="A127" s="112" t="str">
        <f>VLOOKUP(E127,'LISTADO ATM'!$A$2:$C$901,3,0)</f>
        <v>NORTE</v>
      </c>
      <c r="B127" s="124" t="s">
        <v>2583</v>
      </c>
      <c r="C127" s="118">
        <v>44291.313506944447</v>
      </c>
      <c r="D127" s="112" t="s">
        <v>2518</v>
      </c>
      <c r="E127" s="135">
        <v>728</v>
      </c>
      <c r="F127" s="125" t="str">
        <f>VLOOKUP(E127,VIP!$A$2:$O12428,2,0)</f>
        <v>DRBR051</v>
      </c>
      <c r="G127" s="125" t="str">
        <f>VLOOKUP(E127,'LISTADO ATM'!$A$2:$B$900,2,0)</f>
        <v xml:space="preserve">ATM UNP La Vega Oficina Regional Norcentral </v>
      </c>
      <c r="H127" s="125" t="str">
        <f>VLOOKUP(E127,VIP!$A$2:$O17349,7,FALSE)</f>
        <v>Si</v>
      </c>
      <c r="I127" s="125" t="str">
        <f>VLOOKUP(E127,VIP!$A$2:$O9314,8,FALSE)</f>
        <v>Si</v>
      </c>
      <c r="J127" s="125" t="str">
        <f>VLOOKUP(E127,VIP!$A$2:$O9264,8,FALSE)</f>
        <v>Si</v>
      </c>
      <c r="K127" s="125" t="str">
        <f>VLOOKUP(E127,VIP!$A$2:$O12838,6,0)</f>
        <v>SI</v>
      </c>
      <c r="L127" s="113" t="s">
        <v>2459</v>
      </c>
      <c r="M127" s="111" t="s">
        <v>2465</v>
      </c>
      <c r="N127" s="111" t="s">
        <v>2472</v>
      </c>
      <c r="O127" s="152" t="s">
        <v>2517</v>
      </c>
      <c r="P127" s="110"/>
      <c r="Q127" s="114" t="s">
        <v>2459</v>
      </c>
    </row>
    <row r="128" spans="1:17" s="134" customFormat="1" ht="18" x14ac:dyDescent="0.25">
      <c r="A128" s="112" t="str">
        <f>VLOOKUP(E128,'LISTADO ATM'!$A$2:$C$901,3,0)</f>
        <v>NORTE</v>
      </c>
      <c r="B128" s="124" t="s">
        <v>2540</v>
      </c>
      <c r="C128" s="118">
        <v>44290.536631944444</v>
      </c>
      <c r="D128" s="112" t="s">
        <v>2494</v>
      </c>
      <c r="E128" s="135">
        <v>760</v>
      </c>
      <c r="F128" s="125" t="str">
        <f>VLOOKUP(E128,VIP!$A$2:$O12389,2,0)</f>
        <v>DRBR760</v>
      </c>
      <c r="G128" s="125" t="str">
        <f>VLOOKUP(E128,'LISTADO ATM'!$A$2:$B$900,2,0)</f>
        <v xml:space="preserve">ATM UNP Cruce Guayacanes (Mao) </v>
      </c>
      <c r="H128" s="125" t="str">
        <f>VLOOKUP(E128,VIP!$A$2:$O17310,7,FALSE)</f>
        <v>Si</v>
      </c>
      <c r="I128" s="125" t="str">
        <f>VLOOKUP(E128,VIP!$A$2:$O9275,8,FALSE)</f>
        <v>Si</v>
      </c>
      <c r="J128" s="125" t="str">
        <f>VLOOKUP(E128,VIP!$A$2:$O9225,8,FALSE)</f>
        <v>Si</v>
      </c>
      <c r="K128" s="125" t="str">
        <f>VLOOKUP(E128,VIP!$A$2:$O12799,6,0)</f>
        <v>NO</v>
      </c>
      <c r="L128" s="113" t="s">
        <v>2428</v>
      </c>
      <c r="M128" s="111" t="s">
        <v>2465</v>
      </c>
      <c r="N128" s="111" t="s">
        <v>2472</v>
      </c>
      <c r="O128" s="152" t="s">
        <v>2495</v>
      </c>
      <c r="P128" s="110"/>
      <c r="Q128" s="114" t="s">
        <v>2428</v>
      </c>
    </row>
    <row r="129" spans="1:17" s="134" customFormat="1" ht="18" x14ac:dyDescent="0.25">
      <c r="A129" s="112" t="str">
        <f>VLOOKUP(E129,'LISTADO ATM'!$A$2:$C$901,3,0)</f>
        <v>SUR</v>
      </c>
      <c r="B129" s="124">
        <v>335840821</v>
      </c>
      <c r="C129" s="118">
        <v>44289.878055555557</v>
      </c>
      <c r="D129" s="112" t="s">
        <v>2189</v>
      </c>
      <c r="E129" s="135">
        <v>764</v>
      </c>
      <c r="F129" s="125" t="str">
        <f>VLOOKUP(E129,VIP!$A$2:$O12378,2,0)</f>
        <v>DRBR451</v>
      </c>
      <c r="G129" s="125" t="str">
        <f>VLOOKUP(E129,'LISTADO ATM'!$A$2:$B$900,2,0)</f>
        <v xml:space="preserve">ATM Oficina Elías Piña </v>
      </c>
      <c r="H129" s="125" t="str">
        <f>VLOOKUP(E129,VIP!$A$2:$O17299,7,FALSE)</f>
        <v>Si</v>
      </c>
      <c r="I129" s="125" t="str">
        <f>VLOOKUP(E129,VIP!$A$2:$O9264,8,FALSE)</f>
        <v>Si</v>
      </c>
      <c r="J129" s="125" t="str">
        <f>VLOOKUP(E129,VIP!$A$2:$O9214,8,FALSE)</f>
        <v>Si</v>
      </c>
      <c r="K129" s="125" t="str">
        <f>VLOOKUP(E129,VIP!$A$2:$O12788,6,0)</f>
        <v>NO</v>
      </c>
      <c r="L129" s="113" t="s">
        <v>2228</v>
      </c>
      <c r="M129" s="111" t="s">
        <v>2465</v>
      </c>
      <c r="N129" s="111" t="s">
        <v>2472</v>
      </c>
      <c r="O129" s="152" t="s">
        <v>2474</v>
      </c>
      <c r="P129" s="110"/>
      <c r="Q129" s="114" t="s">
        <v>2228</v>
      </c>
    </row>
    <row r="130" spans="1:17" s="134" customFormat="1" ht="18" x14ac:dyDescent="0.25">
      <c r="A130" s="112" t="str">
        <f>VLOOKUP(E130,'LISTADO ATM'!$A$2:$C$901,3,0)</f>
        <v>DISTRITO NACIONAL</v>
      </c>
      <c r="B130" s="124">
        <v>335840786</v>
      </c>
      <c r="C130" s="118">
        <v>44289.550787037035</v>
      </c>
      <c r="D130" s="112" t="s">
        <v>2468</v>
      </c>
      <c r="E130" s="135">
        <v>812</v>
      </c>
      <c r="F130" s="125" t="str">
        <f>VLOOKUP(E130,VIP!$A$2:$O12381,2,0)</f>
        <v>DRBR812</v>
      </c>
      <c r="G130" s="125" t="str">
        <f>VLOOKUP(E130,'LISTADO ATM'!$A$2:$B$900,2,0)</f>
        <v xml:space="preserve">ATM Canasta del Pueblo </v>
      </c>
      <c r="H130" s="125" t="str">
        <f>VLOOKUP(E130,VIP!$A$2:$O17302,7,FALSE)</f>
        <v>Si</v>
      </c>
      <c r="I130" s="125" t="str">
        <f>VLOOKUP(E130,VIP!$A$2:$O9267,8,FALSE)</f>
        <v>Si</v>
      </c>
      <c r="J130" s="125" t="str">
        <f>VLOOKUP(E130,VIP!$A$2:$O9217,8,FALSE)</f>
        <v>Si</v>
      </c>
      <c r="K130" s="125" t="str">
        <f>VLOOKUP(E130,VIP!$A$2:$O12791,6,0)</f>
        <v>NO</v>
      </c>
      <c r="L130" s="113" t="s">
        <v>2459</v>
      </c>
      <c r="M130" s="111" t="s">
        <v>2465</v>
      </c>
      <c r="N130" s="111" t="s">
        <v>2472</v>
      </c>
      <c r="O130" s="152" t="s">
        <v>2473</v>
      </c>
      <c r="P130" s="110"/>
      <c r="Q130" s="114" t="s">
        <v>2459</v>
      </c>
    </row>
    <row r="131" spans="1:17" s="134" customFormat="1" ht="18" x14ac:dyDescent="0.25">
      <c r="A131" s="112" t="str">
        <f>VLOOKUP(E131,'LISTADO ATM'!$A$2:$C$901,3,0)</f>
        <v>DISTRITO NACIONAL</v>
      </c>
      <c r="B131" s="124">
        <v>335840605</v>
      </c>
      <c r="C131" s="118">
        <v>44287.617361111108</v>
      </c>
      <c r="D131" s="112" t="s">
        <v>2468</v>
      </c>
      <c r="E131" s="135">
        <v>836</v>
      </c>
      <c r="F131" s="125" t="str">
        <f>VLOOKUP(E131,VIP!$A$2:$O12392,2,0)</f>
        <v>DRBR836</v>
      </c>
      <c r="G131" s="125" t="str">
        <f>VLOOKUP(E131,'LISTADO ATM'!$A$2:$B$900,2,0)</f>
        <v xml:space="preserve">ATM UNP Plaza Luperón </v>
      </c>
      <c r="H131" s="125" t="str">
        <f>VLOOKUP(E131,VIP!$A$2:$O17313,7,FALSE)</f>
        <v>Si</v>
      </c>
      <c r="I131" s="125" t="str">
        <f>VLOOKUP(E131,VIP!$A$2:$O9278,8,FALSE)</f>
        <v>Si</v>
      </c>
      <c r="J131" s="125" t="str">
        <f>VLOOKUP(E131,VIP!$A$2:$O9228,8,FALSE)</f>
        <v>Si</v>
      </c>
      <c r="K131" s="125" t="str">
        <f>VLOOKUP(E131,VIP!$A$2:$O12802,6,0)</f>
        <v>NO</v>
      </c>
      <c r="L131" s="113" t="s">
        <v>2519</v>
      </c>
      <c r="M131" s="111" t="s">
        <v>2465</v>
      </c>
      <c r="N131" s="111" t="s">
        <v>2472</v>
      </c>
      <c r="O131" s="152" t="s">
        <v>2473</v>
      </c>
      <c r="P131" s="110"/>
      <c r="Q131" s="114" t="s">
        <v>2519</v>
      </c>
    </row>
    <row r="132" spans="1:17" s="134" customFormat="1" ht="18" x14ac:dyDescent="0.25">
      <c r="A132" s="112" t="str">
        <f>VLOOKUP(E132,'LISTADO ATM'!$A$2:$C$901,3,0)</f>
        <v>ESTE</v>
      </c>
      <c r="B132" s="124">
        <v>335840826</v>
      </c>
      <c r="C132" s="118">
        <v>44289.886493055557</v>
      </c>
      <c r="D132" s="112" t="s">
        <v>2468</v>
      </c>
      <c r="E132" s="135">
        <v>844</v>
      </c>
      <c r="F132" s="125" t="str">
        <f>VLOOKUP(E132,VIP!$A$2:$O12373,2,0)</f>
        <v>DRBR844</v>
      </c>
      <c r="G132" s="125" t="str">
        <f>VLOOKUP(E132,'LISTADO ATM'!$A$2:$B$900,2,0)</f>
        <v xml:space="preserve">ATM San Juan Shopping Center (Bávaro) </v>
      </c>
      <c r="H132" s="125" t="str">
        <f>VLOOKUP(E132,VIP!$A$2:$O17294,7,FALSE)</f>
        <v>Si</v>
      </c>
      <c r="I132" s="125" t="str">
        <f>VLOOKUP(E132,VIP!$A$2:$O9259,8,FALSE)</f>
        <v>Si</v>
      </c>
      <c r="J132" s="125" t="str">
        <f>VLOOKUP(E132,VIP!$A$2:$O9209,8,FALSE)</f>
        <v>Si</v>
      </c>
      <c r="K132" s="125" t="str">
        <f>VLOOKUP(E132,VIP!$A$2:$O12783,6,0)</f>
        <v>NO</v>
      </c>
      <c r="L132" s="113" t="s">
        <v>2459</v>
      </c>
      <c r="M132" s="111" t="s">
        <v>2465</v>
      </c>
      <c r="N132" s="111" t="s">
        <v>2472</v>
      </c>
      <c r="O132" s="152" t="s">
        <v>2473</v>
      </c>
      <c r="P132" s="110"/>
      <c r="Q132" s="114" t="s">
        <v>2459</v>
      </c>
    </row>
    <row r="133" spans="1:17" s="134" customFormat="1" ht="18" x14ac:dyDescent="0.25">
      <c r="A133" s="112" t="str">
        <f>VLOOKUP(E133,'LISTADO ATM'!$A$2:$C$901,3,0)</f>
        <v>DISTRITO NACIONAL</v>
      </c>
      <c r="B133" s="124">
        <v>335840091</v>
      </c>
      <c r="C133" s="118">
        <v>44287.082256944443</v>
      </c>
      <c r="D133" s="112" t="s">
        <v>2189</v>
      </c>
      <c r="E133" s="135">
        <v>858</v>
      </c>
      <c r="F133" s="125" t="str">
        <f>VLOOKUP(E133,VIP!$A$2:$O12389,2,0)</f>
        <v>DRBR858</v>
      </c>
      <c r="G133" s="125" t="str">
        <f>VLOOKUP(E133,'LISTADO ATM'!$A$2:$B$900,2,0)</f>
        <v xml:space="preserve">ATM Cooperativa Maestros (COOPNAMA) </v>
      </c>
      <c r="H133" s="125" t="str">
        <f>VLOOKUP(E133,VIP!$A$2:$O17310,7,FALSE)</f>
        <v>Si</v>
      </c>
      <c r="I133" s="125" t="str">
        <f>VLOOKUP(E133,VIP!$A$2:$O9275,8,FALSE)</f>
        <v>No</v>
      </c>
      <c r="J133" s="125" t="str">
        <f>VLOOKUP(E133,VIP!$A$2:$O9225,8,FALSE)</f>
        <v>No</v>
      </c>
      <c r="K133" s="125" t="str">
        <f>VLOOKUP(E133,VIP!$A$2:$O12799,6,0)</f>
        <v>NO</v>
      </c>
      <c r="L133" s="113" t="s">
        <v>2228</v>
      </c>
      <c r="M133" s="111" t="s">
        <v>2465</v>
      </c>
      <c r="N133" s="111" t="s">
        <v>2472</v>
      </c>
      <c r="O133" s="152" t="s">
        <v>2474</v>
      </c>
      <c r="P133" s="110"/>
      <c r="Q133" s="114" t="s">
        <v>2228</v>
      </c>
    </row>
    <row r="134" spans="1:17" s="134" customFormat="1" ht="18" x14ac:dyDescent="0.25">
      <c r="A134" s="112" t="str">
        <f>VLOOKUP(E134,'LISTADO ATM'!$A$2:$C$901,3,0)</f>
        <v>NORTE</v>
      </c>
      <c r="B134" s="124" t="s">
        <v>2557</v>
      </c>
      <c r="C134" s="118">
        <v>44290.650752314818</v>
      </c>
      <c r="D134" s="112" t="s">
        <v>2494</v>
      </c>
      <c r="E134" s="135">
        <v>869</v>
      </c>
      <c r="F134" s="125" t="str">
        <f>VLOOKUP(E134,VIP!$A$2:$O12434,2,0)</f>
        <v>DRBR869</v>
      </c>
      <c r="G134" s="125" t="str">
        <f>VLOOKUP(E134,'LISTADO ATM'!$A$2:$B$900,2,0)</f>
        <v xml:space="preserve">ATM Estación Isla La Cueva (Cotuí) </v>
      </c>
      <c r="H134" s="125" t="str">
        <f>VLOOKUP(E134,VIP!$A$2:$O17355,7,FALSE)</f>
        <v>Si</v>
      </c>
      <c r="I134" s="125" t="str">
        <f>VLOOKUP(E134,VIP!$A$2:$O9320,8,FALSE)</f>
        <v>Si</v>
      </c>
      <c r="J134" s="125" t="str">
        <f>VLOOKUP(E134,VIP!$A$2:$O9270,8,FALSE)</f>
        <v>Si</v>
      </c>
      <c r="K134" s="125" t="str">
        <f>VLOOKUP(E134,VIP!$A$2:$O12844,6,0)</f>
        <v>NO</v>
      </c>
      <c r="L134" s="113" t="s">
        <v>2459</v>
      </c>
      <c r="M134" s="111" t="s">
        <v>2465</v>
      </c>
      <c r="N134" s="111" t="s">
        <v>2472</v>
      </c>
      <c r="O134" s="152" t="s">
        <v>2495</v>
      </c>
      <c r="P134" s="110"/>
      <c r="Q134" s="114" t="s">
        <v>2459</v>
      </c>
    </row>
    <row r="135" spans="1:17" s="134" customFormat="1" ht="18" x14ac:dyDescent="0.25">
      <c r="A135" s="112" t="str">
        <f>VLOOKUP(E135,'LISTADO ATM'!$A$2:$C$901,3,0)</f>
        <v>SUR</v>
      </c>
      <c r="B135" s="124" t="s">
        <v>2571</v>
      </c>
      <c r="C135" s="118">
        <v>44291.019375000003</v>
      </c>
      <c r="D135" s="112" t="s">
        <v>2494</v>
      </c>
      <c r="E135" s="135">
        <v>871</v>
      </c>
      <c r="F135" s="125" t="str">
        <f>VLOOKUP(E135,VIP!$A$2:$O12427,2,0)</f>
        <v>DRBR871</v>
      </c>
      <c r="G135" s="125" t="str">
        <f>VLOOKUP(E135,'LISTADO ATM'!$A$2:$B$900,2,0)</f>
        <v>ATM Plaza Cultural San Juan</v>
      </c>
      <c r="H135" s="125" t="str">
        <f>VLOOKUP(E135,VIP!$A$2:$O17348,7,FALSE)</f>
        <v>N/A</v>
      </c>
      <c r="I135" s="125" t="str">
        <f>VLOOKUP(E135,VIP!$A$2:$O9313,8,FALSE)</f>
        <v>N/A</v>
      </c>
      <c r="J135" s="125" t="str">
        <f>VLOOKUP(E135,VIP!$A$2:$O9263,8,FALSE)</f>
        <v>N/A</v>
      </c>
      <c r="K135" s="125" t="str">
        <f>VLOOKUP(E135,VIP!$A$2:$O12837,6,0)</f>
        <v>N/A</v>
      </c>
      <c r="L135" s="113" t="s">
        <v>2459</v>
      </c>
      <c r="M135" s="111" t="s">
        <v>2465</v>
      </c>
      <c r="N135" s="111" t="s">
        <v>2472</v>
      </c>
      <c r="O135" s="152" t="s">
        <v>2495</v>
      </c>
      <c r="P135" s="110"/>
      <c r="Q135" s="114" t="s">
        <v>2459</v>
      </c>
    </row>
    <row r="136" spans="1:17" s="134" customFormat="1" ht="18" x14ac:dyDescent="0.25">
      <c r="A136" s="112" t="str">
        <f>VLOOKUP(E136,'LISTADO ATM'!$A$2:$C$901,3,0)</f>
        <v>NORTE</v>
      </c>
      <c r="B136" s="124" t="s">
        <v>2569</v>
      </c>
      <c r="C136" s="118">
        <v>44291.026493055557</v>
      </c>
      <c r="D136" s="112" t="s">
        <v>2518</v>
      </c>
      <c r="E136" s="135">
        <v>894</v>
      </c>
      <c r="F136" s="125" t="str">
        <f>VLOOKUP(E136,VIP!$A$2:$O12425,2,0)</f>
        <v>DRBR894</v>
      </c>
      <c r="G136" s="125" t="str">
        <f>VLOOKUP(E136,'LISTADO ATM'!$A$2:$B$900,2,0)</f>
        <v>ATM Eco Petroleo Estero Hondo</v>
      </c>
      <c r="H136" s="125" t="str">
        <f>VLOOKUP(E136,VIP!$A$2:$O17346,7,FALSE)</f>
        <v>NO</v>
      </c>
      <c r="I136" s="125" t="str">
        <f>VLOOKUP(E136,VIP!$A$2:$O9311,8,FALSE)</f>
        <v>NO</v>
      </c>
      <c r="J136" s="125" t="str">
        <f>VLOOKUP(E136,VIP!$A$2:$O9261,8,FALSE)</f>
        <v>NO</v>
      </c>
      <c r="K136" s="125" t="str">
        <f>VLOOKUP(E136,VIP!$A$2:$O12835,6,0)</f>
        <v>NO</v>
      </c>
      <c r="L136" s="113" t="s">
        <v>2459</v>
      </c>
      <c r="M136" s="111" t="s">
        <v>2465</v>
      </c>
      <c r="N136" s="111" t="s">
        <v>2472</v>
      </c>
      <c r="O136" s="152" t="s">
        <v>2517</v>
      </c>
      <c r="P136" s="110"/>
      <c r="Q136" s="114" t="s">
        <v>2459</v>
      </c>
    </row>
    <row r="137" spans="1:17" s="134" customFormat="1" ht="18" x14ac:dyDescent="0.25">
      <c r="A137" s="112" t="str">
        <f>VLOOKUP(E137,'LISTADO ATM'!$A$2:$C$901,3,0)</f>
        <v>DISTRITO NACIONAL</v>
      </c>
      <c r="B137" s="124" t="s">
        <v>2563</v>
      </c>
      <c r="C137" s="118">
        <v>44290.924351851849</v>
      </c>
      <c r="D137" s="112" t="s">
        <v>2189</v>
      </c>
      <c r="E137" s="135">
        <v>896</v>
      </c>
      <c r="F137" s="125" t="str">
        <f>VLOOKUP(E137,VIP!$A$2:$O12423,2,0)</f>
        <v>DRBR896</v>
      </c>
      <c r="G137" s="125" t="str">
        <f>VLOOKUP(E137,'LISTADO ATM'!$A$2:$B$900,2,0)</f>
        <v xml:space="preserve">ATM Campamento Militar 16 de Agosto I </v>
      </c>
      <c r="H137" s="125" t="str">
        <f>VLOOKUP(E137,VIP!$A$2:$O17344,7,FALSE)</f>
        <v>Si</v>
      </c>
      <c r="I137" s="125" t="str">
        <f>VLOOKUP(E137,VIP!$A$2:$O9309,8,FALSE)</f>
        <v>Si</v>
      </c>
      <c r="J137" s="125" t="str">
        <f>VLOOKUP(E137,VIP!$A$2:$O9259,8,FALSE)</f>
        <v>Si</v>
      </c>
      <c r="K137" s="125" t="str">
        <f>VLOOKUP(E137,VIP!$A$2:$O12833,6,0)</f>
        <v>NO</v>
      </c>
      <c r="L137" s="113" t="s">
        <v>2254</v>
      </c>
      <c r="M137" s="111" t="s">
        <v>2465</v>
      </c>
      <c r="N137" s="111" t="s">
        <v>2472</v>
      </c>
      <c r="O137" s="152" t="s">
        <v>2474</v>
      </c>
      <c r="P137" s="110"/>
      <c r="Q137" s="114" t="s">
        <v>2254</v>
      </c>
    </row>
    <row r="138" spans="1:17" s="134" customFormat="1" ht="18" x14ac:dyDescent="0.25">
      <c r="A138" s="112" t="str">
        <f>VLOOKUP(E138,'LISTADO ATM'!$A$2:$C$901,3,0)</f>
        <v>ESTE</v>
      </c>
      <c r="B138" s="124" t="s">
        <v>2593</v>
      </c>
      <c r="C138" s="118">
        <v>44291.444675925923</v>
      </c>
      <c r="D138" s="112" t="s">
        <v>2189</v>
      </c>
      <c r="E138" s="135">
        <v>899</v>
      </c>
      <c r="F138" s="125" t="str">
        <f>VLOOKUP(E138,VIP!$A$2:$O12427,2,0)</f>
        <v>DRBR899</v>
      </c>
      <c r="G138" s="125" t="str">
        <f>VLOOKUP(E138,'LISTADO ATM'!$A$2:$B$900,2,0)</f>
        <v xml:space="preserve">ATM Oficina Punta Cana </v>
      </c>
      <c r="H138" s="125" t="str">
        <f>VLOOKUP(E138,VIP!$A$2:$O17348,7,FALSE)</f>
        <v>Si</v>
      </c>
      <c r="I138" s="125" t="str">
        <f>VLOOKUP(E138,VIP!$A$2:$O9313,8,FALSE)</f>
        <v>Si</v>
      </c>
      <c r="J138" s="125" t="str">
        <f>VLOOKUP(E138,VIP!$A$2:$O9263,8,FALSE)</f>
        <v>Si</v>
      </c>
      <c r="K138" s="125" t="str">
        <f>VLOOKUP(E138,VIP!$A$2:$O12837,6,0)</f>
        <v>NO</v>
      </c>
      <c r="L138" s="113" t="s">
        <v>2228</v>
      </c>
      <c r="M138" s="111" t="s">
        <v>2465</v>
      </c>
      <c r="N138" s="111" t="s">
        <v>2472</v>
      </c>
      <c r="O138" s="152" t="s">
        <v>2474</v>
      </c>
      <c r="P138" s="110"/>
      <c r="Q138" s="114" t="s">
        <v>2228</v>
      </c>
    </row>
    <row r="139" spans="1:17" s="134" customFormat="1" ht="18" x14ac:dyDescent="0.25">
      <c r="A139" s="112" t="str">
        <f>VLOOKUP(E139,'LISTADO ATM'!$A$2:$C$901,3,0)</f>
        <v>DISTRITO NACIONAL</v>
      </c>
      <c r="B139" s="124" t="s">
        <v>2598</v>
      </c>
      <c r="C139" s="118">
        <v>44291.433240740742</v>
      </c>
      <c r="D139" s="112" t="s">
        <v>2189</v>
      </c>
      <c r="E139" s="135">
        <v>929</v>
      </c>
      <c r="F139" s="125" t="str">
        <f>VLOOKUP(E139,VIP!$A$2:$O12432,2,0)</f>
        <v>DRBR929</v>
      </c>
      <c r="G139" s="125" t="str">
        <f>VLOOKUP(E139,'LISTADO ATM'!$A$2:$B$900,2,0)</f>
        <v>ATM Autoservicio Nacional El Conde</v>
      </c>
      <c r="H139" s="125" t="str">
        <f>VLOOKUP(E139,VIP!$A$2:$O17353,7,FALSE)</f>
        <v>Si</v>
      </c>
      <c r="I139" s="125" t="str">
        <f>VLOOKUP(E139,VIP!$A$2:$O9318,8,FALSE)</f>
        <v>Si</v>
      </c>
      <c r="J139" s="125" t="str">
        <f>VLOOKUP(E139,VIP!$A$2:$O9268,8,FALSE)</f>
        <v>Si</v>
      </c>
      <c r="K139" s="125" t="str">
        <f>VLOOKUP(E139,VIP!$A$2:$O12842,6,0)</f>
        <v>NO</v>
      </c>
      <c r="L139" s="113" t="s">
        <v>2228</v>
      </c>
      <c r="M139" s="111" t="s">
        <v>2465</v>
      </c>
      <c r="N139" s="111" t="s">
        <v>2472</v>
      </c>
      <c r="O139" s="152" t="s">
        <v>2474</v>
      </c>
      <c r="P139" s="110"/>
      <c r="Q139" s="114" t="s">
        <v>2228</v>
      </c>
    </row>
    <row r="140" spans="1:17" s="134" customFormat="1" ht="18" x14ac:dyDescent="0.25">
      <c r="A140" s="112" t="str">
        <f>VLOOKUP(E140,'LISTADO ATM'!$A$2:$C$901,3,0)</f>
        <v>DISTRITO NACIONAL</v>
      </c>
      <c r="B140" s="124" t="s">
        <v>2545</v>
      </c>
      <c r="C140" s="118">
        <v>44290.622442129628</v>
      </c>
      <c r="D140" s="112" t="s">
        <v>2189</v>
      </c>
      <c r="E140" s="135">
        <v>930</v>
      </c>
      <c r="F140" s="125" t="str">
        <f>VLOOKUP(E140,VIP!$A$2:$O12394,2,0)</f>
        <v>DRBR930</v>
      </c>
      <c r="G140" s="125" t="str">
        <f>VLOOKUP(E140,'LISTADO ATM'!$A$2:$B$900,2,0)</f>
        <v>ATM Oficina Plaza Spring Center</v>
      </c>
      <c r="H140" s="125" t="str">
        <f>VLOOKUP(E140,VIP!$A$2:$O17315,7,FALSE)</f>
        <v>Si</v>
      </c>
      <c r="I140" s="125" t="str">
        <f>VLOOKUP(E140,VIP!$A$2:$O9280,8,FALSE)</f>
        <v>Si</v>
      </c>
      <c r="J140" s="125" t="str">
        <f>VLOOKUP(E140,VIP!$A$2:$O9230,8,FALSE)</f>
        <v>Si</v>
      </c>
      <c r="K140" s="125" t="str">
        <f>VLOOKUP(E140,VIP!$A$2:$O12804,6,0)</f>
        <v>NO</v>
      </c>
      <c r="L140" s="113" t="s">
        <v>2228</v>
      </c>
      <c r="M140" s="111" t="s">
        <v>2465</v>
      </c>
      <c r="N140" s="111" t="s">
        <v>2472</v>
      </c>
      <c r="O140" s="152" t="s">
        <v>2474</v>
      </c>
      <c r="P140" s="110"/>
      <c r="Q140" s="114" t="s">
        <v>2228</v>
      </c>
    </row>
    <row r="141" spans="1:17" s="134" customFormat="1" ht="18" x14ac:dyDescent="0.25">
      <c r="A141" s="112" t="str">
        <f>VLOOKUP(E141,'LISTADO ATM'!$A$2:$C$901,3,0)</f>
        <v>DISTRITO NACIONAL</v>
      </c>
      <c r="B141" s="124">
        <v>335840609</v>
      </c>
      <c r="C141" s="118">
        <v>44287.631701388891</v>
      </c>
      <c r="D141" s="112" t="s">
        <v>2468</v>
      </c>
      <c r="E141" s="135">
        <v>938</v>
      </c>
      <c r="F141" s="125" t="str">
        <f>VLOOKUP(E141,VIP!$A$2:$O12362,2,0)</f>
        <v>DRBR938</v>
      </c>
      <c r="G141" s="125" t="str">
        <f>VLOOKUP(E141,'LISTADO ATM'!$A$2:$B$900,2,0)</f>
        <v xml:space="preserve">ATM Autobanco Oficina Filadelfia Plaza </v>
      </c>
      <c r="H141" s="125" t="str">
        <f>VLOOKUP(E141,VIP!$A$2:$O17283,7,FALSE)</f>
        <v>Si</v>
      </c>
      <c r="I141" s="125" t="str">
        <f>VLOOKUP(E141,VIP!$A$2:$O9248,8,FALSE)</f>
        <v>Si</v>
      </c>
      <c r="J141" s="125" t="str">
        <f>VLOOKUP(E141,VIP!$A$2:$O9198,8,FALSE)</f>
        <v>Si</v>
      </c>
      <c r="K141" s="125" t="str">
        <f>VLOOKUP(E141,VIP!$A$2:$O12772,6,0)</f>
        <v>NO</v>
      </c>
      <c r="L141" s="113" t="s">
        <v>2459</v>
      </c>
      <c r="M141" s="111" t="s">
        <v>2465</v>
      </c>
      <c r="N141" s="111" t="s">
        <v>2472</v>
      </c>
      <c r="O141" s="152" t="s">
        <v>2473</v>
      </c>
      <c r="P141" s="110"/>
      <c r="Q141" s="114" t="s">
        <v>2459</v>
      </c>
    </row>
    <row r="142" spans="1:17" s="134" customFormat="1" ht="18" x14ac:dyDescent="0.25">
      <c r="A142" s="112" t="str">
        <f>VLOOKUP(E142,'LISTADO ATM'!$A$2:$C$901,3,0)</f>
        <v>DISTRITO NACIONAL</v>
      </c>
      <c r="B142" s="124" t="s">
        <v>2603</v>
      </c>
      <c r="C142" s="118">
        <v>44291.422766203701</v>
      </c>
      <c r="D142" s="112" t="s">
        <v>2468</v>
      </c>
      <c r="E142" s="135">
        <v>955</v>
      </c>
      <c r="F142" s="125" t="str">
        <f>VLOOKUP(E142,VIP!$A$2:$O12437,2,0)</f>
        <v>DRBR955</v>
      </c>
      <c r="G142" s="125" t="str">
        <f>VLOOKUP(E142,'LISTADO ATM'!$A$2:$B$900,2,0)</f>
        <v xml:space="preserve">ATM Oficina Americana Independencia II </v>
      </c>
      <c r="H142" s="125" t="str">
        <f>VLOOKUP(E142,VIP!$A$2:$O17358,7,FALSE)</f>
        <v>Si</v>
      </c>
      <c r="I142" s="125" t="str">
        <f>VLOOKUP(E142,VIP!$A$2:$O9323,8,FALSE)</f>
        <v>Si</v>
      </c>
      <c r="J142" s="125" t="str">
        <f>VLOOKUP(E142,VIP!$A$2:$O9273,8,FALSE)</f>
        <v>Si</v>
      </c>
      <c r="K142" s="125" t="str">
        <f>VLOOKUP(E142,VIP!$A$2:$O12847,6,0)</f>
        <v>NO</v>
      </c>
      <c r="L142" s="113" t="s">
        <v>2428</v>
      </c>
      <c r="M142" s="111" t="s">
        <v>2465</v>
      </c>
      <c r="N142" s="111" t="s">
        <v>2472</v>
      </c>
      <c r="O142" s="152" t="s">
        <v>2473</v>
      </c>
      <c r="P142" s="110"/>
      <c r="Q142" s="114" t="s">
        <v>2428</v>
      </c>
    </row>
    <row r="143" spans="1:17" s="134" customFormat="1" ht="18" x14ac:dyDescent="0.25">
      <c r="A143" s="112" t="str">
        <f>VLOOKUP(E143,'LISTADO ATM'!$A$2:$C$901,3,0)</f>
        <v>DISTRITO NACIONAL</v>
      </c>
      <c r="B143" s="124" t="s">
        <v>2572</v>
      </c>
      <c r="C143" s="118">
        <v>44291.016851851855</v>
      </c>
      <c r="D143" s="112" t="s">
        <v>2468</v>
      </c>
      <c r="E143" s="135">
        <v>958</v>
      </c>
      <c r="F143" s="125" t="str">
        <f>VLOOKUP(E143,VIP!$A$2:$O12428,2,0)</f>
        <v>DRBR958</v>
      </c>
      <c r="G143" s="125" t="str">
        <f>VLOOKUP(E143,'LISTADO ATM'!$A$2:$B$900,2,0)</f>
        <v xml:space="preserve">ATM Olé Aut. San Isidro </v>
      </c>
      <c r="H143" s="125" t="str">
        <f>VLOOKUP(E143,VIP!$A$2:$O17349,7,FALSE)</f>
        <v>Si</v>
      </c>
      <c r="I143" s="125" t="str">
        <f>VLOOKUP(E143,VIP!$A$2:$O9314,8,FALSE)</f>
        <v>Si</v>
      </c>
      <c r="J143" s="125" t="str">
        <f>VLOOKUP(E143,VIP!$A$2:$O9264,8,FALSE)</f>
        <v>Si</v>
      </c>
      <c r="K143" s="125" t="str">
        <f>VLOOKUP(E143,VIP!$A$2:$O12838,6,0)</f>
        <v>NO</v>
      </c>
      <c r="L143" s="113" t="s">
        <v>2428</v>
      </c>
      <c r="M143" s="111" t="s">
        <v>2465</v>
      </c>
      <c r="N143" s="111" t="s">
        <v>2472</v>
      </c>
      <c r="O143" s="152" t="s">
        <v>2473</v>
      </c>
      <c r="P143" s="110"/>
      <c r="Q143" s="114" t="s">
        <v>2428</v>
      </c>
    </row>
    <row r="144" spans="1:17" s="134" customFormat="1" ht="18" x14ac:dyDescent="0.25">
      <c r="A144" s="112" t="str">
        <f>VLOOKUP(E144,'LISTADO ATM'!$A$2:$C$901,3,0)</f>
        <v>ESTE</v>
      </c>
      <c r="B144" s="124" t="s">
        <v>2610</v>
      </c>
      <c r="C144" s="118">
        <v>44291.41128472222</v>
      </c>
      <c r="D144" s="112" t="s">
        <v>2189</v>
      </c>
      <c r="E144" s="135">
        <v>963</v>
      </c>
      <c r="F144" s="125" t="str">
        <f>VLOOKUP(E144,VIP!$A$2:$O12444,2,0)</f>
        <v>DRBR963</v>
      </c>
      <c r="G144" s="125" t="str">
        <f>VLOOKUP(E144,'LISTADO ATM'!$A$2:$B$900,2,0)</f>
        <v xml:space="preserve">ATM Multiplaza La Romana </v>
      </c>
      <c r="H144" s="125" t="str">
        <f>VLOOKUP(E144,VIP!$A$2:$O17365,7,FALSE)</f>
        <v>Si</v>
      </c>
      <c r="I144" s="125" t="str">
        <f>VLOOKUP(E144,VIP!$A$2:$O9330,8,FALSE)</f>
        <v>Si</v>
      </c>
      <c r="J144" s="125" t="str">
        <f>VLOOKUP(E144,VIP!$A$2:$O9280,8,FALSE)</f>
        <v>Si</v>
      </c>
      <c r="K144" s="125" t="str">
        <f>VLOOKUP(E144,VIP!$A$2:$O12854,6,0)</f>
        <v>NO</v>
      </c>
      <c r="L144" s="113" t="s">
        <v>2488</v>
      </c>
      <c r="M144" s="111" t="s">
        <v>2465</v>
      </c>
      <c r="N144" s="111" t="s">
        <v>2472</v>
      </c>
      <c r="O144" s="152" t="s">
        <v>2474</v>
      </c>
      <c r="P144" s="110"/>
      <c r="Q144" s="114" t="s">
        <v>2488</v>
      </c>
    </row>
    <row r="145" spans="1:17" s="134" customFormat="1" ht="18" x14ac:dyDescent="0.25">
      <c r="A145" s="112" t="str">
        <f>VLOOKUP(E145,'LISTADO ATM'!$A$2:$C$901,3,0)</f>
        <v>DISTRITO NACIONAL</v>
      </c>
      <c r="B145" s="124" t="s">
        <v>2604</v>
      </c>
      <c r="C145" s="118">
        <v>44291.422071759262</v>
      </c>
      <c r="D145" s="112" t="s">
        <v>2468</v>
      </c>
      <c r="E145" s="135">
        <v>967</v>
      </c>
      <c r="F145" s="125" t="str">
        <f>VLOOKUP(E145,VIP!$A$2:$O12438,2,0)</f>
        <v>DRBR967</v>
      </c>
      <c r="G145" s="125" t="str">
        <f>VLOOKUP(E145,'LISTADO ATM'!$A$2:$B$900,2,0)</f>
        <v xml:space="preserve">ATM UNP Hiper Olé Autopista Duarte </v>
      </c>
      <c r="H145" s="125" t="str">
        <f>VLOOKUP(E145,VIP!$A$2:$O17359,7,FALSE)</f>
        <v>Si</v>
      </c>
      <c r="I145" s="125" t="str">
        <f>VLOOKUP(E145,VIP!$A$2:$O9324,8,FALSE)</f>
        <v>Si</v>
      </c>
      <c r="J145" s="125" t="str">
        <f>VLOOKUP(E145,VIP!$A$2:$O9274,8,FALSE)</f>
        <v>Si</v>
      </c>
      <c r="K145" s="125" t="str">
        <f>VLOOKUP(E145,VIP!$A$2:$O12848,6,0)</f>
        <v>NO</v>
      </c>
      <c r="L145" s="113" t="s">
        <v>2428</v>
      </c>
      <c r="M145" s="111" t="s">
        <v>2465</v>
      </c>
      <c r="N145" s="111" t="s">
        <v>2472</v>
      </c>
      <c r="O145" s="152" t="s">
        <v>2473</v>
      </c>
      <c r="P145" s="110"/>
      <c r="Q145" s="114" t="s">
        <v>2428</v>
      </c>
    </row>
    <row r="146" spans="1:17" s="134" customFormat="1" ht="18" x14ac:dyDescent="0.25">
      <c r="A146" s="112" t="str">
        <f>VLOOKUP(E146,'LISTADO ATM'!$A$2:$C$901,3,0)</f>
        <v>SUR</v>
      </c>
      <c r="B146" s="124">
        <v>335839831</v>
      </c>
      <c r="C146" s="118">
        <v>44286.660416666666</v>
      </c>
      <c r="D146" s="112" t="s">
        <v>2468</v>
      </c>
      <c r="E146" s="135">
        <v>984</v>
      </c>
      <c r="F146" s="125" t="str">
        <f>VLOOKUP(E146,VIP!$A$2:$O12392,2,0)</f>
        <v>DRBR984</v>
      </c>
      <c r="G146" s="125" t="str">
        <f>VLOOKUP(E146,'LISTADO ATM'!$A$2:$B$900,2,0)</f>
        <v xml:space="preserve">ATM Oficina Neiba II </v>
      </c>
      <c r="H146" s="125" t="str">
        <f>VLOOKUP(E146,VIP!$A$2:$O17313,7,FALSE)</f>
        <v>Si</v>
      </c>
      <c r="I146" s="125" t="str">
        <f>VLOOKUP(E146,VIP!$A$2:$O9278,8,FALSE)</f>
        <v>Si</v>
      </c>
      <c r="J146" s="125" t="str">
        <f>VLOOKUP(E146,VIP!$A$2:$O9228,8,FALSE)</f>
        <v>Si</v>
      </c>
      <c r="K146" s="125" t="str">
        <f>VLOOKUP(E146,VIP!$A$2:$O12802,6,0)</f>
        <v>NO</v>
      </c>
      <c r="L146" s="113" t="s">
        <v>2428</v>
      </c>
      <c r="M146" s="111" t="s">
        <v>2465</v>
      </c>
      <c r="N146" s="111" t="s">
        <v>2472</v>
      </c>
      <c r="O146" s="152" t="s">
        <v>2473</v>
      </c>
      <c r="P146" s="110"/>
      <c r="Q146" s="114" t="s">
        <v>2428</v>
      </c>
    </row>
    <row r="147" spans="1:17" s="134" customFormat="1" ht="18" x14ac:dyDescent="0.25">
      <c r="A147" s="112" t="str">
        <f>VLOOKUP(E147,'LISTADO ATM'!$A$2:$C$901,3,0)</f>
        <v>NORTE</v>
      </c>
      <c r="B147" s="124" t="s">
        <v>2581</v>
      </c>
      <c r="C147" s="118">
        <v>44291.338877314818</v>
      </c>
      <c r="D147" s="112" t="s">
        <v>2190</v>
      </c>
      <c r="E147" s="135">
        <v>990</v>
      </c>
      <c r="F147" s="125" t="str">
        <f>VLOOKUP(E147,VIP!$A$2:$O12426,2,0)</f>
        <v>DRBR742</v>
      </c>
      <c r="G147" s="125" t="str">
        <f>VLOOKUP(E147,'LISTADO ATM'!$A$2:$B$900,2,0)</f>
        <v xml:space="preserve">ATM Autoservicio Bonao II </v>
      </c>
      <c r="H147" s="125" t="str">
        <f>VLOOKUP(E147,VIP!$A$2:$O17347,7,FALSE)</f>
        <v>Si</v>
      </c>
      <c r="I147" s="125" t="str">
        <f>VLOOKUP(E147,VIP!$A$2:$O9312,8,FALSE)</f>
        <v>Si</v>
      </c>
      <c r="J147" s="125" t="str">
        <f>VLOOKUP(E147,VIP!$A$2:$O9262,8,FALSE)</f>
        <v>Si</v>
      </c>
      <c r="K147" s="125" t="str">
        <f>VLOOKUP(E147,VIP!$A$2:$O12836,6,0)</f>
        <v>NO</v>
      </c>
      <c r="L147" s="113" t="s">
        <v>2586</v>
      </c>
      <c r="M147" s="111" t="s">
        <v>2465</v>
      </c>
      <c r="N147" s="111" t="s">
        <v>2472</v>
      </c>
      <c r="O147" s="152" t="s">
        <v>2526</v>
      </c>
      <c r="P147" s="110"/>
      <c r="Q147" s="114" t="s">
        <v>2586</v>
      </c>
    </row>
  </sheetData>
  <autoFilter ref="A4:Q109">
    <sortState ref="A5:Q147">
      <sortCondition ref="M4:M10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8:B1048576 B1:B143">
    <cfRule type="duplicateValues" dxfId="8" priority="4"/>
  </conditionalFormatting>
  <conditionalFormatting sqref="B144:B147">
    <cfRule type="duplicateValues" dxfId="7" priority="3"/>
  </conditionalFormatting>
  <conditionalFormatting sqref="E1:E1048576">
    <cfRule type="duplicateValues" dxfId="6" priority="2"/>
  </conditionalFormatting>
  <conditionalFormatting sqref="B1:B1048576">
    <cfRule type="duplicateValues" dxfId="2" priority="1"/>
  </conditionalFormatting>
  <hyperlinks>
    <hyperlink ref="B123" r:id="rId7" display="http://s460-helpdesk/CAisd/pdmweb.exe?OP=SEARCH+FACTORY=in+SKIPLIST=1+QBE.EQ.id=3548948"/>
    <hyperlink ref="B12" r:id="rId8" display="http://s460-helpdesk/CAisd/pdmweb.exe?OP=SEARCH+FACTORY=in+SKIPLIST=1+QBE.EQ.id=3548947"/>
    <hyperlink ref="B19" r:id="rId9" display="http://s460-helpdesk/CAisd/pdmweb.exe?OP=SEARCH+FACTORY=in+SKIPLIST=1+QBE.EQ.id=3548944"/>
    <hyperlink ref="B30" r:id="rId10" display="http://s460-helpdesk/CAisd/pdmweb.exe?OP=SEARCH+FACTORY=in+SKIPLIST=1+QBE.EQ.id=3548958"/>
    <hyperlink ref="B53" r:id="rId11" display="http://s460-helpdesk/CAisd/pdmweb.exe?OP=SEARCH+FACTORY=in+SKIPLIST=1+QBE.EQ.id=3548949"/>
    <hyperlink ref="B62" r:id="rId12" display="http://s460-helpdesk/CAisd/pdmweb.exe?OP=SEARCH+FACTORY=in+SKIPLIST=1+QBE.EQ.id=3548984"/>
    <hyperlink ref="B79" r:id="rId13" display="http://s460-helpdesk/CAisd/pdmweb.exe?OP=SEARCH+FACTORY=in+SKIPLIST=1+QBE.EQ.id=3548982"/>
    <hyperlink ref="B140" r:id="rId14" display="http://s460-helpdesk/CAisd/pdmweb.exe?OP=SEARCH+FACTORY=in+SKIPLIST=1+QBE.EQ.id=3548972"/>
    <hyperlink ref="B122" r:id="rId15" display="http://s460-helpdesk/CAisd/pdmweb.exe?OP=SEARCH+FACTORY=in+SKIPLIST=1+QBE.EQ.id=3548969"/>
    <hyperlink ref="B40" r:id="rId16" display="http://s460-helpdesk/CAisd/pdmweb.exe?OP=SEARCH+FACTORY=in+SKIPLIST=1+QBE.EQ.id=3548967"/>
    <hyperlink ref="B108" r:id="rId17" display="http://s460-helpdesk/CAisd/pdmweb.exe?OP=SEARCH+FACTORY=in+SKIPLIST=1+QBE.EQ.id=3548966"/>
    <hyperlink ref="B80" r:id="rId18" display="http://s460-helpdesk/CAisd/pdmweb.exe?OP=SEARCH+FACTORY=in+SKIPLIST=1+QBE.EQ.id=3548965"/>
    <hyperlink ref="B128" r:id="rId19" display="http://s460-helpdesk/CAisd/pdmweb.exe?OP=SEARCH+FACTORY=in+SKIPLIST=1+QBE.EQ.id=3548964"/>
    <hyperlink ref="B87" r:id="rId20" display="http://s460-helpdesk/CAisd/pdmweb.exe?OP=SEARCH+FACTORY=in+SKIPLIST=1+QBE.EQ.id=3548963"/>
    <hyperlink ref="B55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opLeftCell="A25" zoomScaleNormal="100" workbookViewId="0">
      <selection activeCell="B139" sqref="B139"/>
    </sheetView>
  </sheetViews>
  <sheetFormatPr baseColWidth="10" defaultColWidth="23.42578125" defaultRowHeight="15" x14ac:dyDescent="0.25"/>
  <cols>
    <col min="1" max="1" width="25.140625" style="134" bestFit="1" customWidth="1"/>
    <col min="2" max="2" width="17.42578125" style="134" bestFit="1" customWidth="1"/>
    <col min="3" max="3" width="61.5703125" style="134" customWidth="1"/>
    <col min="4" max="4" width="40.42578125" style="134" customWidth="1"/>
    <col min="5" max="5" width="19.7109375" style="134" customWidth="1"/>
    <col min="6" max="16384" width="23.42578125" style="134"/>
  </cols>
  <sheetData>
    <row r="1" spans="1:5" ht="22.5" x14ac:dyDescent="0.25">
      <c r="A1" s="167" t="s">
        <v>2158</v>
      </c>
      <c r="B1" s="168"/>
      <c r="C1" s="168"/>
      <c r="D1" s="168"/>
      <c r="E1" s="169"/>
    </row>
    <row r="2" spans="1:5" ht="25.5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6">
        <v>44291.25</v>
      </c>
      <c r="C4" s="94"/>
      <c r="D4" s="94"/>
      <c r="E4" s="104"/>
    </row>
    <row r="5" spans="1:5" ht="18.75" thickBot="1" x14ac:dyDescent="0.3">
      <c r="A5" s="102" t="s">
        <v>2424</v>
      </c>
      <c r="B5" s="126">
        <v>44291.708333333336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3" t="s">
        <v>2425</v>
      </c>
      <c r="B7" s="174"/>
      <c r="C7" s="174"/>
      <c r="D7" s="174"/>
      <c r="E7" s="175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5" t="str">
        <f>VLOOKUP(B9,'[1]LISTADO ATM'!$A$2:$C$821,3,0)</f>
        <v>SUR</v>
      </c>
      <c r="B9" s="135">
        <v>962</v>
      </c>
      <c r="C9" s="143" t="str">
        <f>VLOOKUP(B9,'[1]LISTADO ATM'!$A$2:$B$821,2,0)</f>
        <v xml:space="preserve">ATM Oficina Villa Ofelia II (San Juan) </v>
      </c>
      <c r="D9" s="131" t="s">
        <v>2520</v>
      </c>
      <c r="E9" s="140">
        <v>335840849</v>
      </c>
    </row>
    <row r="10" spans="1:5" ht="18" x14ac:dyDescent="0.25">
      <c r="A10" s="135" t="str">
        <f>VLOOKUP(B10,'[1]LISTADO ATM'!$A$2:$C$821,3,0)</f>
        <v>SUR</v>
      </c>
      <c r="B10" s="135">
        <v>252</v>
      </c>
      <c r="C10" s="143" t="str">
        <f>VLOOKUP(B10,'[1]LISTADO ATM'!$A$2:$B$821,2,0)</f>
        <v xml:space="preserve">ATM Banco Agrícola (Barahona) </v>
      </c>
      <c r="D10" s="131" t="s">
        <v>2520</v>
      </c>
      <c r="E10" s="138">
        <v>335840771</v>
      </c>
    </row>
    <row r="11" spans="1:5" ht="18" x14ac:dyDescent="0.25">
      <c r="A11" s="135" t="str">
        <f>VLOOKUP(B11,'[1]LISTADO ATM'!$A$2:$C$821,3,0)</f>
        <v>DISTRITO NACIONAL</v>
      </c>
      <c r="B11" s="135">
        <v>957</v>
      </c>
      <c r="C11" s="143" t="str">
        <f>VLOOKUP(B11,'[1]LISTADO ATM'!$A$2:$B$821,2,0)</f>
        <v xml:space="preserve">ATM Oficina Venezuela </v>
      </c>
      <c r="D11" s="131" t="s">
        <v>2520</v>
      </c>
      <c r="E11" s="140">
        <v>335840827</v>
      </c>
    </row>
    <row r="12" spans="1:5" ht="18" x14ac:dyDescent="0.25">
      <c r="A12" s="135" t="str">
        <f>VLOOKUP(B12,'[1]LISTADO ATM'!$A$2:$C$821,3,0)</f>
        <v>ESTE</v>
      </c>
      <c r="B12" s="135">
        <v>293</v>
      </c>
      <c r="C12" s="143" t="str">
        <f>VLOOKUP(B12,'[1]LISTADO ATM'!$A$2:$B$821,2,0)</f>
        <v xml:space="preserve">ATM S/M Nueva Visión (San Pedro) </v>
      </c>
      <c r="D12" s="131" t="s">
        <v>2520</v>
      </c>
      <c r="E12" s="140">
        <v>335840824</v>
      </c>
    </row>
    <row r="13" spans="1:5" ht="18" x14ac:dyDescent="0.25">
      <c r="A13" s="135" t="str">
        <f>VLOOKUP(B13,'[1]LISTADO ATM'!$A$2:$C$821,3,0)</f>
        <v>DISTRITO NACIONAL</v>
      </c>
      <c r="B13" s="135">
        <v>911</v>
      </c>
      <c r="C13" s="143" t="str">
        <f>VLOOKUP(B13,'[1]LISTADO ATM'!$A$2:$B$821,2,0)</f>
        <v xml:space="preserve">ATM Oficina Venezuela II </v>
      </c>
      <c r="D13" s="131" t="s">
        <v>2520</v>
      </c>
      <c r="E13" s="137">
        <v>335840787</v>
      </c>
    </row>
    <row r="14" spans="1:5" ht="18" x14ac:dyDescent="0.25">
      <c r="A14" s="135" t="str">
        <f>VLOOKUP(B14,'[1]LISTADO ATM'!$A$2:$C$821,3,0)</f>
        <v>DISTRITO NACIONAL</v>
      </c>
      <c r="B14" s="135">
        <v>735</v>
      </c>
      <c r="C14" s="143" t="str">
        <f>VLOOKUP(B14,'[1]LISTADO ATM'!$A$2:$B$821,2,0)</f>
        <v xml:space="preserve">ATM Oficina Independencia II  </v>
      </c>
      <c r="D14" s="131" t="s">
        <v>2520</v>
      </c>
      <c r="E14" s="140">
        <v>335840722</v>
      </c>
    </row>
    <row r="15" spans="1:5" ht="18" x14ac:dyDescent="0.25">
      <c r="A15" s="135" t="str">
        <f>VLOOKUP(B15,'[1]LISTADO ATM'!$A$2:$C$821,3,0)</f>
        <v>DISTRITO NACIONAL</v>
      </c>
      <c r="B15" s="135">
        <v>980</v>
      </c>
      <c r="C15" s="143" t="str">
        <f>VLOOKUP(B15,'[1]LISTADO ATM'!$A$2:$B$821,2,0)</f>
        <v xml:space="preserve">ATM Oficina Bella Vista Mall II </v>
      </c>
      <c r="D15" s="131" t="s">
        <v>2520</v>
      </c>
      <c r="E15" s="138">
        <v>335840792</v>
      </c>
    </row>
    <row r="16" spans="1:5" ht="18" x14ac:dyDescent="0.25">
      <c r="A16" s="135" t="str">
        <f>VLOOKUP(B16,'[1]LISTADO ATM'!$A$2:$C$821,3,0)</f>
        <v>ESTE</v>
      </c>
      <c r="B16" s="135">
        <v>609</v>
      </c>
      <c r="C16" s="143" t="str">
        <f>VLOOKUP(B16,'[1]LISTADO ATM'!$A$2:$B$821,2,0)</f>
        <v xml:space="preserve">ATM S/M Jumbo (San Pedro) </v>
      </c>
      <c r="D16" s="131" t="s">
        <v>2520</v>
      </c>
      <c r="E16" s="138">
        <v>335840902</v>
      </c>
    </row>
    <row r="17" spans="1:5" ht="18" x14ac:dyDescent="0.25">
      <c r="A17" s="135" t="str">
        <f>VLOOKUP(B17,'[1]LISTADO ATM'!$A$2:$C$821,3,0)</f>
        <v>SUR</v>
      </c>
      <c r="B17" s="135">
        <v>615</v>
      </c>
      <c r="C17" s="143" t="str">
        <f>VLOOKUP(B17,'[1]LISTADO ATM'!$A$2:$B$821,2,0)</f>
        <v xml:space="preserve">ATM Estación Sunix Cabral (Barahona) </v>
      </c>
      <c r="D17" s="131" t="s">
        <v>2520</v>
      </c>
      <c r="E17" s="138">
        <v>335840901</v>
      </c>
    </row>
    <row r="18" spans="1:5" ht="18" x14ac:dyDescent="0.25">
      <c r="A18" s="135" t="str">
        <f>VLOOKUP(B18,'[1]LISTADO ATM'!$A$2:$C$821,3,0)</f>
        <v>ESTE</v>
      </c>
      <c r="B18" s="135">
        <v>630</v>
      </c>
      <c r="C18" s="143" t="str">
        <f>VLOOKUP(B18,'[1]LISTADO ATM'!$A$2:$B$821,2,0)</f>
        <v xml:space="preserve">ATM Oficina Plaza Zaglul (SPM) </v>
      </c>
      <c r="D18" s="131" t="s">
        <v>2520</v>
      </c>
      <c r="E18" s="138">
        <v>335840858</v>
      </c>
    </row>
    <row r="19" spans="1:5" ht="18" x14ac:dyDescent="0.25">
      <c r="A19" s="135" t="str">
        <f>VLOOKUP(B19,'[1]LISTADO ATM'!$A$2:$C$821,3,0)</f>
        <v>DISTRITO NACIONAL</v>
      </c>
      <c r="B19" s="135">
        <v>721</v>
      </c>
      <c r="C19" s="143" t="str">
        <f>VLOOKUP(B19,'[1]LISTADO ATM'!$A$2:$B$821,2,0)</f>
        <v xml:space="preserve">ATM Oficina Charles de Gaulle II </v>
      </c>
      <c r="D19" s="131" t="s">
        <v>2520</v>
      </c>
      <c r="E19" s="138">
        <v>335840835</v>
      </c>
    </row>
    <row r="20" spans="1:5" ht="18" x14ac:dyDescent="0.25">
      <c r="A20" s="135" t="str">
        <f>VLOOKUP(B20,'[1]LISTADO ATM'!$A$2:$C$821,3,0)</f>
        <v>DISTRITO NACIONAL</v>
      </c>
      <c r="B20" s="135">
        <v>734</v>
      </c>
      <c r="C20" s="143" t="str">
        <f>VLOOKUP(B20,'[1]LISTADO ATM'!$A$2:$B$821,2,0)</f>
        <v xml:space="preserve">ATM Oficina Independencia I </v>
      </c>
      <c r="D20" s="131" t="s">
        <v>2520</v>
      </c>
      <c r="E20" s="138">
        <v>335840734</v>
      </c>
    </row>
    <row r="21" spans="1:5" ht="18" x14ac:dyDescent="0.25">
      <c r="A21" s="135" t="str">
        <f>VLOOKUP(B21,'[1]LISTADO ATM'!$A$2:$C$821,3,0)</f>
        <v>SUR</v>
      </c>
      <c r="B21" s="135">
        <v>249</v>
      </c>
      <c r="C21" s="143" t="str">
        <f>VLOOKUP(B21,'[1]LISTADO ATM'!$A$2:$B$821,2,0)</f>
        <v xml:space="preserve">ATM Banco Agrícola Neiba </v>
      </c>
      <c r="D21" s="131" t="s">
        <v>2520</v>
      </c>
      <c r="E21" s="138">
        <v>335840728</v>
      </c>
    </row>
    <row r="22" spans="1:5" ht="18" x14ac:dyDescent="0.25">
      <c r="A22" s="135" t="str">
        <f>VLOOKUP(B22,'[1]LISTADO ATM'!$A$2:$C$821,3,0)</f>
        <v>DISTRITO NACIONAL</v>
      </c>
      <c r="B22" s="135">
        <v>722</v>
      </c>
      <c r="C22" s="143" t="str">
        <f>VLOOKUP(B22,'[1]LISTADO ATM'!$A$2:$B$821,2,0)</f>
        <v xml:space="preserve">ATM Oficina Charles de Gaulle III </v>
      </c>
      <c r="D22" s="131" t="s">
        <v>2520</v>
      </c>
      <c r="E22" s="138">
        <v>335840719</v>
      </c>
    </row>
    <row r="23" spans="1:5" ht="18" x14ac:dyDescent="0.25">
      <c r="A23" s="135" t="str">
        <f>VLOOKUP(B23,'[1]LISTADO ATM'!$A$2:$C$821,3,0)</f>
        <v>DISTRITO NACIONAL</v>
      </c>
      <c r="B23" s="135">
        <v>743</v>
      </c>
      <c r="C23" s="143" t="str">
        <f>VLOOKUP(B23,'[1]LISTADO ATM'!$A$2:$B$821,2,0)</f>
        <v xml:space="preserve">ATM Oficina Los Frailes </v>
      </c>
      <c r="D23" s="131" t="s">
        <v>2520</v>
      </c>
      <c r="E23" s="138">
        <v>335840509</v>
      </c>
    </row>
    <row r="24" spans="1:5" ht="18" x14ac:dyDescent="0.25">
      <c r="A24" s="135" t="str">
        <f>VLOOKUP(B24,'[1]LISTADO ATM'!$A$2:$C$821,3,0)</f>
        <v>DISTRITO NACIONAL</v>
      </c>
      <c r="B24" s="135">
        <v>786</v>
      </c>
      <c r="C24" s="143" t="str">
        <f>VLOOKUP(B24,'[1]LISTADO ATM'!$A$2:$B$821,2,0)</f>
        <v xml:space="preserve">ATM Oficina Agora Mall II </v>
      </c>
      <c r="D24" s="131" t="s">
        <v>2520</v>
      </c>
      <c r="E24" s="140">
        <v>335840556</v>
      </c>
    </row>
    <row r="25" spans="1:5" ht="18" x14ac:dyDescent="0.25">
      <c r="A25" s="135" t="str">
        <f>VLOOKUP(B25,'[1]LISTADO ATM'!$A$2:$C$821,3,0)</f>
        <v>DISTRITO NACIONAL</v>
      </c>
      <c r="B25" s="135">
        <v>578</v>
      </c>
      <c r="C25" s="143" t="str">
        <f>VLOOKUP(B25,'[1]LISTADO ATM'!$A$2:$B$821,2,0)</f>
        <v xml:space="preserve">ATM Procuraduría General de la República </v>
      </c>
      <c r="D25" s="131" t="s">
        <v>2520</v>
      </c>
      <c r="E25" s="140">
        <v>335840636</v>
      </c>
    </row>
    <row r="26" spans="1:5" ht="18" x14ac:dyDescent="0.25">
      <c r="A26" s="135" t="e">
        <f>VLOOKUP(B26,'[1]LISTADO ATM'!$A$2:$C$821,3,0)</f>
        <v>#N/A</v>
      </c>
      <c r="B26" s="135"/>
      <c r="C26" s="143" t="e">
        <f>VLOOKUP(B26,'[1]LISTADO ATM'!$A$2:$B$821,2,0)</f>
        <v>#N/A</v>
      </c>
      <c r="D26" s="131" t="s">
        <v>2520</v>
      </c>
      <c r="E26" s="140"/>
    </row>
    <row r="27" spans="1:5" ht="18" x14ac:dyDescent="0.25">
      <c r="A27" s="135" t="e">
        <f>VLOOKUP(B27,'[1]LISTADO ATM'!$A$2:$C$821,3,0)</f>
        <v>#N/A</v>
      </c>
      <c r="B27" s="135"/>
      <c r="C27" s="143" t="e">
        <f>VLOOKUP(B27,'[1]LISTADO ATM'!$A$2:$B$821,2,0)</f>
        <v>#N/A</v>
      </c>
      <c r="D27" s="131" t="s">
        <v>2520</v>
      </c>
      <c r="E27" s="140"/>
    </row>
    <row r="28" spans="1:5" ht="18" x14ac:dyDescent="0.25">
      <c r="A28" s="135" t="e">
        <f>VLOOKUP(B28,'[1]LISTADO ATM'!$A$2:$C$821,3,0)</f>
        <v>#N/A</v>
      </c>
      <c r="B28" s="135"/>
      <c r="C28" s="143" t="e">
        <f>VLOOKUP(B28,'[1]LISTADO ATM'!$A$2:$B$821,2,0)</f>
        <v>#N/A</v>
      </c>
      <c r="D28" s="131" t="s">
        <v>2520</v>
      </c>
      <c r="E28" s="140"/>
    </row>
    <row r="29" spans="1:5" ht="18" x14ac:dyDescent="0.25">
      <c r="A29" s="135" t="e">
        <f>VLOOKUP(B29,'[1]LISTADO ATM'!$A$2:$C$821,3,0)</f>
        <v>#N/A</v>
      </c>
      <c r="B29" s="135"/>
      <c r="C29" s="143" t="e">
        <f>VLOOKUP(B29,'[1]LISTADO ATM'!$A$2:$B$821,2,0)</f>
        <v>#N/A</v>
      </c>
      <c r="D29" s="131" t="s">
        <v>2520</v>
      </c>
      <c r="E29" s="192"/>
    </row>
    <row r="30" spans="1:5" ht="18.75" thickBot="1" x14ac:dyDescent="0.3">
      <c r="A30" s="117" t="s">
        <v>2497</v>
      </c>
      <c r="B30" s="100">
        <f>COUNT(B9:B29)</f>
        <v>17</v>
      </c>
      <c r="C30" s="176"/>
      <c r="D30" s="177"/>
      <c r="E30" s="178"/>
    </row>
    <row r="31" spans="1:5" x14ac:dyDescent="0.25">
      <c r="B31" s="98"/>
      <c r="E31" s="98"/>
    </row>
    <row r="32" spans="1:5" ht="18" x14ac:dyDescent="0.25">
      <c r="A32" s="173" t="s">
        <v>2498</v>
      </c>
      <c r="B32" s="174"/>
      <c r="C32" s="174"/>
      <c r="D32" s="174"/>
      <c r="E32" s="175"/>
    </row>
    <row r="33" spans="1:5" ht="18" x14ac:dyDescent="0.25">
      <c r="A33" s="95" t="s">
        <v>15</v>
      </c>
      <c r="B33" s="95" t="s">
        <v>2426</v>
      </c>
      <c r="C33" s="95" t="s">
        <v>46</v>
      </c>
      <c r="D33" s="105" t="s">
        <v>2429</v>
      </c>
      <c r="E33" s="105" t="s">
        <v>2427</v>
      </c>
    </row>
    <row r="34" spans="1:5" ht="18" x14ac:dyDescent="0.25">
      <c r="A34" s="135" t="str">
        <f>VLOOKUP(B34,'[1]LISTADO ATM'!$A$2:$C$821,3,0)</f>
        <v>DISTRITO NACIONAL</v>
      </c>
      <c r="B34" s="135">
        <v>980</v>
      </c>
      <c r="C34" s="143" t="str">
        <f>VLOOKUP(B34,'[1]LISTADO ATM'!$A$2:$B$821,2,0)</f>
        <v xml:space="preserve">ATM Oficina Bella Vista Mall II </v>
      </c>
      <c r="D34" s="131" t="s">
        <v>2520</v>
      </c>
      <c r="E34" s="137">
        <v>335840067</v>
      </c>
    </row>
    <row r="35" spans="1:5" ht="18" x14ac:dyDescent="0.25">
      <c r="A35" s="135" t="str">
        <f>VLOOKUP(B35,'[1]LISTADO ATM'!$A$2:$C$821,3,0)</f>
        <v>NORTE</v>
      </c>
      <c r="B35" s="135">
        <v>3</v>
      </c>
      <c r="C35" s="143" t="str">
        <f>VLOOKUP(B35,'[1]LISTADO ATM'!$A$2:$B$821,2,0)</f>
        <v>ATM Autoservicio La Vega Real</v>
      </c>
      <c r="D35" s="131" t="s">
        <v>2520</v>
      </c>
      <c r="E35" s="137">
        <v>335840580</v>
      </c>
    </row>
    <row r="36" spans="1:5" ht="18" x14ac:dyDescent="0.25">
      <c r="A36" s="135" t="str">
        <f>VLOOKUP(B36,'[1]LISTADO ATM'!$A$2:$C$821,3,0)</f>
        <v>SUR</v>
      </c>
      <c r="B36" s="135">
        <v>829</v>
      </c>
      <c r="C36" s="143" t="str">
        <f>VLOOKUP(B36,'[1]LISTADO ATM'!$A$2:$B$821,2,0)</f>
        <v xml:space="preserve">ATM UNP Multicentro Sirena Baní </v>
      </c>
      <c r="D36" s="131" t="s">
        <v>2520</v>
      </c>
      <c r="E36" s="137">
        <v>335841052</v>
      </c>
    </row>
    <row r="37" spans="1:5" ht="18" x14ac:dyDescent="0.25">
      <c r="A37" s="135" t="e">
        <f>VLOOKUP(B37,'[1]LISTADO ATM'!$A$2:$C$821,3,0)</f>
        <v>#N/A</v>
      </c>
      <c r="B37" s="135"/>
      <c r="C37" s="143" t="e">
        <f>VLOOKUP(B37,'[1]LISTADO ATM'!$A$2:$B$821,2,0)</f>
        <v>#N/A</v>
      </c>
      <c r="D37" s="131" t="s">
        <v>2520</v>
      </c>
      <c r="E37" s="192"/>
    </row>
    <row r="38" spans="1:5" ht="18" x14ac:dyDescent="0.25">
      <c r="A38" s="135" t="e">
        <f>VLOOKUP(B38,'[1]LISTADO ATM'!$A$2:$C$821,3,0)</f>
        <v>#N/A</v>
      </c>
      <c r="B38" s="135"/>
      <c r="C38" s="143" t="e">
        <f>VLOOKUP(B38,'[1]LISTADO ATM'!$A$2:$B$821,2,0)</f>
        <v>#N/A</v>
      </c>
      <c r="D38" s="131" t="s">
        <v>2520</v>
      </c>
      <c r="E38" s="192"/>
    </row>
    <row r="39" spans="1:5" ht="18" x14ac:dyDescent="0.25">
      <c r="A39" s="135" t="e">
        <f>VLOOKUP(B39,'[1]LISTADO ATM'!$A$2:$C$821,3,0)</f>
        <v>#N/A</v>
      </c>
      <c r="B39" s="135"/>
      <c r="C39" s="143" t="e">
        <f>VLOOKUP(B39,'[1]LISTADO ATM'!$A$2:$B$821,2,0)</f>
        <v>#N/A</v>
      </c>
      <c r="D39" s="131" t="s">
        <v>2520</v>
      </c>
      <c r="E39" s="192"/>
    </row>
    <row r="40" spans="1:5" ht="18" x14ac:dyDescent="0.25">
      <c r="A40" s="135" t="e">
        <f>VLOOKUP(B40,'[1]LISTADO ATM'!$A$2:$C$821,3,0)</f>
        <v>#N/A</v>
      </c>
      <c r="B40" s="135"/>
      <c r="C40" s="143" t="e">
        <f>VLOOKUP(B40,'[1]LISTADO ATM'!$A$2:$B$821,2,0)</f>
        <v>#N/A</v>
      </c>
      <c r="D40" s="131" t="s">
        <v>2520</v>
      </c>
      <c r="E40" s="192"/>
    </row>
    <row r="41" spans="1:5" ht="18.75" thickBot="1" x14ac:dyDescent="0.3">
      <c r="A41" s="117" t="s">
        <v>2497</v>
      </c>
      <c r="B41" s="100">
        <f>COUNT(B34:B40)</f>
        <v>3</v>
      </c>
      <c r="C41" s="176"/>
      <c r="D41" s="177"/>
      <c r="E41" s="178"/>
    </row>
    <row r="42" spans="1:5" ht="15.75" thickBot="1" x14ac:dyDescent="0.3">
      <c r="B42" s="98"/>
      <c r="E42" s="98"/>
    </row>
    <row r="43" spans="1:5" ht="18.75" thickBot="1" x14ac:dyDescent="0.3">
      <c r="A43" s="158" t="s">
        <v>2499</v>
      </c>
      <c r="B43" s="159"/>
      <c r="C43" s="159"/>
      <c r="D43" s="159"/>
      <c r="E43" s="160"/>
    </row>
    <row r="44" spans="1:5" ht="18" x14ac:dyDescent="0.25">
      <c r="A44" s="95" t="s">
        <v>15</v>
      </c>
      <c r="B44" s="96" t="s">
        <v>2426</v>
      </c>
      <c r="C44" s="96" t="s">
        <v>46</v>
      </c>
      <c r="D44" s="96" t="s">
        <v>2429</v>
      </c>
      <c r="E44" s="96" t="s">
        <v>2427</v>
      </c>
    </row>
    <row r="45" spans="1:5" ht="18" x14ac:dyDescent="0.25">
      <c r="A45" s="139" t="str">
        <f>VLOOKUP(B45,'[1]LISTADO ATM'!$A$2:$C$821,3,0)</f>
        <v>SUR</v>
      </c>
      <c r="B45" s="135">
        <v>984</v>
      </c>
      <c r="C45" s="135" t="str">
        <f>VLOOKUP(B45,'[1]LISTADO ATM'!$A$2:$B$821,2,0)</f>
        <v xml:space="preserve">ATM Oficina Neiba II </v>
      </c>
      <c r="D45" s="136" t="s">
        <v>2451</v>
      </c>
      <c r="E45" s="138">
        <v>335839831</v>
      </c>
    </row>
    <row r="46" spans="1:5" ht="18" x14ac:dyDescent="0.25">
      <c r="A46" s="139" t="str">
        <f>VLOOKUP(B46,'[1]LISTADO ATM'!$A$2:$C$821,3,0)</f>
        <v>ESTE</v>
      </c>
      <c r="B46" s="135">
        <v>822</v>
      </c>
      <c r="C46" s="135" t="str">
        <f>VLOOKUP(B46,'[1]LISTADO ATM'!$A$2:$B$821,2,0)</f>
        <v xml:space="preserve">ATM INDUSPALMA </v>
      </c>
      <c r="D46" s="136" t="s">
        <v>2451</v>
      </c>
      <c r="E46" s="138">
        <v>335840637</v>
      </c>
    </row>
    <row r="47" spans="1:5" ht="18" x14ac:dyDescent="0.25">
      <c r="A47" s="139" t="str">
        <f>VLOOKUP(B47,'[1]LISTADO ATM'!$A$2:$C$821,3,0)</f>
        <v>DISTRITO NACIONAL</v>
      </c>
      <c r="B47" s="135">
        <v>671</v>
      </c>
      <c r="C47" s="135" t="str">
        <f>VLOOKUP(B47,'[1]LISTADO ATM'!$A$2:$B$821,2,0)</f>
        <v>ATM Ayuntamiento Sto. Dgo. Norte</v>
      </c>
      <c r="D47" s="136" t="s">
        <v>2451</v>
      </c>
      <c r="E47" s="138">
        <v>335840639</v>
      </c>
    </row>
    <row r="48" spans="1:5" ht="18" x14ac:dyDescent="0.25">
      <c r="A48" s="139" t="str">
        <f>VLOOKUP(B48,'[1]LISTADO ATM'!$A$2:$C$821,3,0)</f>
        <v>NORTE</v>
      </c>
      <c r="B48" s="135">
        <v>605</v>
      </c>
      <c r="C48" s="135" t="str">
        <f>VLOOKUP(B48,'[1]LISTADO ATM'!$A$2:$B$821,2,0)</f>
        <v xml:space="preserve">ATM Oficina Bonao I </v>
      </c>
      <c r="D48" s="136" t="s">
        <v>2451</v>
      </c>
      <c r="E48" s="138">
        <v>335840672</v>
      </c>
    </row>
    <row r="49" spans="1:5" ht="18" x14ac:dyDescent="0.25">
      <c r="A49" s="139" t="str">
        <f>VLOOKUP(B49,'[1]LISTADO ATM'!$A$2:$C$821,3,0)</f>
        <v>DISTRITO NACIONAL</v>
      </c>
      <c r="B49" s="135">
        <v>377</v>
      </c>
      <c r="C49" s="135" t="str">
        <f>VLOOKUP(B49,'[1]LISTADO ATM'!$A$2:$B$821,2,0)</f>
        <v>ATM Estación del Metro Eduardo Brito</v>
      </c>
      <c r="D49" s="136" t="s">
        <v>2451</v>
      </c>
      <c r="E49" s="138">
        <v>335840700</v>
      </c>
    </row>
    <row r="50" spans="1:5" ht="18" x14ac:dyDescent="0.25">
      <c r="A50" s="139" t="str">
        <f>VLOOKUP(B50,'[1]LISTADO ATM'!$A$2:$C$821,3,0)</f>
        <v>NORTE</v>
      </c>
      <c r="B50" s="135">
        <v>956</v>
      </c>
      <c r="C50" s="135" t="str">
        <f>VLOOKUP(B50,'[1]LISTADO ATM'!$A$2:$B$821,2,0)</f>
        <v xml:space="preserve">ATM Autoservicio El Jaya (SFM) </v>
      </c>
      <c r="D50" s="136" t="s">
        <v>2451</v>
      </c>
      <c r="E50" s="138">
        <v>335840720</v>
      </c>
    </row>
    <row r="51" spans="1:5" ht="18" x14ac:dyDescent="0.25">
      <c r="A51" s="139" t="str">
        <f>VLOOKUP(B51,'[1]LISTADO ATM'!$A$2:$C$821,3,0)</f>
        <v>SUR</v>
      </c>
      <c r="B51" s="135">
        <v>677</v>
      </c>
      <c r="C51" s="135" t="str">
        <f>VLOOKUP(B51,'[1]LISTADO ATM'!$A$2:$B$821,2,0)</f>
        <v>ATM PBG Villa Jaragua</v>
      </c>
      <c r="D51" s="136" t="s">
        <v>2451</v>
      </c>
      <c r="E51" s="138">
        <v>335840799</v>
      </c>
    </row>
    <row r="52" spans="1:5" ht="18" x14ac:dyDescent="0.25">
      <c r="A52" s="139" t="str">
        <f>VLOOKUP(B52,'[1]LISTADO ATM'!$A$2:$C$821,3,0)</f>
        <v>SUR</v>
      </c>
      <c r="B52" s="135">
        <v>89</v>
      </c>
      <c r="C52" s="135" t="str">
        <f>VLOOKUP(B52,'[1]LISTADO ATM'!$A$2:$B$821,2,0)</f>
        <v xml:space="preserve">ATM UNP El Cercado (San Juan) </v>
      </c>
      <c r="D52" s="136" t="s">
        <v>2451</v>
      </c>
      <c r="E52" s="138">
        <v>335840813</v>
      </c>
    </row>
    <row r="53" spans="1:5" ht="18" x14ac:dyDescent="0.25">
      <c r="A53" s="139" t="str">
        <f>VLOOKUP(B53,'[1]LISTADO ATM'!$A$2:$C$821,3,0)</f>
        <v>DISTRITO NACIONAL</v>
      </c>
      <c r="B53" s="135">
        <v>717</v>
      </c>
      <c r="C53" s="135" t="str">
        <f>VLOOKUP(B53,'[1]LISTADO ATM'!$A$2:$B$821,2,0)</f>
        <v xml:space="preserve">ATM Oficina Los Alcarrizos </v>
      </c>
      <c r="D53" s="136" t="s">
        <v>2451</v>
      </c>
      <c r="E53" s="138">
        <v>335840828</v>
      </c>
    </row>
    <row r="54" spans="1:5" ht="18" x14ac:dyDescent="0.25">
      <c r="A54" s="139" t="str">
        <f>VLOOKUP(B54,'[1]LISTADO ATM'!$A$2:$C$821,3,0)</f>
        <v>DISTRITO NACIONAL</v>
      </c>
      <c r="B54" s="135">
        <v>165</v>
      </c>
      <c r="C54" s="135" t="str">
        <f>VLOOKUP(B54,'[1]LISTADO ATM'!$A$2:$B$821,2,0)</f>
        <v>ATM Autoservicio Megacentro</v>
      </c>
      <c r="D54" s="136" t="s">
        <v>2451</v>
      </c>
      <c r="E54" s="138">
        <v>335840852</v>
      </c>
    </row>
    <row r="55" spans="1:5" ht="18" x14ac:dyDescent="0.25">
      <c r="A55" s="139" t="str">
        <f>VLOOKUP(B55,'[1]LISTADO ATM'!$A$2:$C$821,3,0)</f>
        <v>DISTRITO NACIONAL</v>
      </c>
      <c r="B55" s="135">
        <v>238</v>
      </c>
      <c r="C55" s="135" t="str">
        <f>VLOOKUP(B55,'[1]LISTADO ATM'!$A$2:$B$821,2,0)</f>
        <v xml:space="preserve">ATM Multicentro La Sirena Charles de Gaulle </v>
      </c>
      <c r="D55" s="136" t="s">
        <v>2451</v>
      </c>
      <c r="E55" s="138">
        <v>335840854</v>
      </c>
    </row>
    <row r="56" spans="1:5" ht="18" x14ac:dyDescent="0.25">
      <c r="A56" s="139" t="str">
        <f>VLOOKUP(B56,'[1]LISTADO ATM'!$A$2:$C$821,3,0)</f>
        <v>NORTE</v>
      </c>
      <c r="B56" s="135">
        <v>760</v>
      </c>
      <c r="C56" s="135" t="str">
        <f>VLOOKUP(B56,'[1]LISTADO ATM'!$A$2:$B$821,2,0)</f>
        <v xml:space="preserve">ATM UNP Cruce Guayacanes (Mao) </v>
      </c>
      <c r="D56" s="136" t="s">
        <v>2451</v>
      </c>
      <c r="E56" s="138">
        <v>335840855</v>
      </c>
    </row>
    <row r="57" spans="1:5" ht="18" x14ac:dyDescent="0.25">
      <c r="A57" s="139" t="str">
        <f>VLOOKUP(B57,'[1]LISTADO ATM'!$A$2:$C$821,3,0)</f>
        <v>NORTE</v>
      </c>
      <c r="B57" s="135">
        <v>136</v>
      </c>
      <c r="C57" s="135" t="str">
        <f>VLOOKUP(B57,'[1]LISTADO ATM'!$A$2:$B$821,2,0)</f>
        <v>ATM S/M Xtra (Santiago)</v>
      </c>
      <c r="D57" s="136" t="s">
        <v>2451</v>
      </c>
      <c r="E57" s="138">
        <v>335840856</v>
      </c>
    </row>
    <row r="58" spans="1:5" ht="18" x14ac:dyDescent="0.25">
      <c r="A58" s="139" t="str">
        <f>VLOOKUP(B58,'[1]LISTADO ATM'!$A$2:$C$821,3,0)</f>
        <v>DISTRITO NACIONAL</v>
      </c>
      <c r="B58" s="135">
        <v>527</v>
      </c>
      <c r="C58" s="135" t="str">
        <f>VLOOKUP(B58,'[1]LISTADO ATM'!$A$2:$B$821,2,0)</f>
        <v>ATM Oficina Zona Oriental II</v>
      </c>
      <c r="D58" s="136" t="s">
        <v>2451</v>
      </c>
      <c r="E58" s="138">
        <v>335840886</v>
      </c>
    </row>
    <row r="59" spans="1:5" ht="18" x14ac:dyDescent="0.25">
      <c r="A59" s="139" t="str">
        <f>VLOOKUP(B59,'[1]LISTADO ATM'!$A$2:$C$821,3,0)</f>
        <v>DISTRITO NACIONAL</v>
      </c>
      <c r="B59" s="135">
        <v>684</v>
      </c>
      <c r="C59" s="135" t="str">
        <f>VLOOKUP(B59,'[1]LISTADO ATM'!$A$2:$B$821,2,0)</f>
        <v>ATM Estación Texaco Prolongación 27 Febrero</v>
      </c>
      <c r="D59" s="136" t="s">
        <v>2451</v>
      </c>
      <c r="E59" s="138">
        <v>335840891</v>
      </c>
    </row>
    <row r="60" spans="1:5" ht="18" x14ac:dyDescent="0.25">
      <c r="A60" s="139" t="str">
        <f>VLOOKUP(B60,'[1]LISTADO ATM'!$A$2:$C$821,3,0)</f>
        <v>NORTE</v>
      </c>
      <c r="B60" s="135">
        <v>40</v>
      </c>
      <c r="C60" s="135" t="str">
        <f>VLOOKUP(B60,'[1]LISTADO ATM'!$A$2:$B$821,2,0)</f>
        <v xml:space="preserve">ATM Oficina El Puñal </v>
      </c>
      <c r="D60" s="136" t="s">
        <v>2451</v>
      </c>
      <c r="E60" s="138">
        <v>335840814</v>
      </c>
    </row>
    <row r="61" spans="1:5" ht="18" x14ac:dyDescent="0.25">
      <c r="A61" s="139" t="str">
        <f>VLOOKUP(B61,'[1]LISTADO ATM'!$A$2:$C$821,3,0)</f>
        <v>DISTRITO NACIONAL</v>
      </c>
      <c r="B61" s="135">
        <v>26</v>
      </c>
      <c r="C61" s="135" t="str">
        <f>VLOOKUP(B61,'[1]LISTADO ATM'!$A$2:$B$821,2,0)</f>
        <v>ATM S/M Jumbo San Isidro</v>
      </c>
      <c r="D61" s="136" t="s">
        <v>2451</v>
      </c>
      <c r="E61" s="138">
        <v>335840894</v>
      </c>
    </row>
    <row r="62" spans="1:5" ht="18" x14ac:dyDescent="0.25">
      <c r="A62" s="139" t="str">
        <f>VLOOKUP(B62,'[1]LISTADO ATM'!$A$2:$C$821,3,0)</f>
        <v>NORTE</v>
      </c>
      <c r="B62" s="135">
        <v>144</v>
      </c>
      <c r="C62" s="135" t="str">
        <f>VLOOKUP(B62,'[1]LISTADO ATM'!$A$2:$B$821,2,0)</f>
        <v xml:space="preserve">ATM Oficina Villa Altagracia </v>
      </c>
      <c r="D62" s="136" t="s">
        <v>2451</v>
      </c>
      <c r="E62" s="138">
        <v>335840900</v>
      </c>
    </row>
    <row r="63" spans="1:5" ht="18" x14ac:dyDescent="0.25">
      <c r="A63" s="139" t="str">
        <f>VLOOKUP(B63,'[1]LISTADO ATM'!$A$2:$C$821,3,0)</f>
        <v>DISTRITO NACIONAL</v>
      </c>
      <c r="B63" s="135">
        <v>958</v>
      </c>
      <c r="C63" s="135" t="str">
        <f>VLOOKUP(B63,'[1]LISTADO ATM'!$A$2:$B$821,2,0)</f>
        <v xml:space="preserve">ATM Olé Aut. San Isidro </v>
      </c>
      <c r="D63" s="136" t="s">
        <v>2451</v>
      </c>
      <c r="E63" s="138">
        <v>335840912</v>
      </c>
    </row>
    <row r="64" spans="1:5" ht="18" x14ac:dyDescent="0.25">
      <c r="A64" s="139" t="str">
        <f>VLOOKUP(B64,'[1]LISTADO ATM'!$A$2:$C$821,3,0)</f>
        <v>DISTRITO NACIONAL</v>
      </c>
      <c r="B64" s="135">
        <v>407</v>
      </c>
      <c r="C64" s="135" t="str">
        <f>VLOOKUP(B64,'[1]LISTADO ATM'!$A$2:$B$821,2,0)</f>
        <v xml:space="preserve">ATM Multicentro La Sirena Villa Mella </v>
      </c>
      <c r="D64" s="136" t="s">
        <v>2451</v>
      </c>
      <c r="E64" s="140">
        <v>335840893</v>
      </c>
    </row>
    <row r="65" spans="1:5" ht="18" x14ac:dyDescent="0.25">
      <c r="A65" s="139" t="str">
        <f>VLOOKUP(B65,'[1]LISTADO ATM'!$A$2:$C$821,3,0)</f>
        <v>DISTRITO NACIONAL</v>
      </c>
      <c r="B65" s="135">
        <v>967</v>
      </c>
      <c r="C65" s="135" t="str">
        <f>VLOOKUP(B65,'[1]LISTADO ATM'!$A$2:$B$821,2,0)</f>
        <v xml:space="preserve">ATM UNP Hiper Olé Autopista Duarte </v>
      </c>
      <c r="D65" s="136" t="s">
        <v>2451</v>
      </c>
      <c r="E65" s="140">
        <v>335841423</v>
      </c>
    </row>
    <row r="66" spans="1:5" ht="18" x14ac:dyDescent="0.25">
      <c r="A66" s="139" t="str">
        <f>VLOOKUP(B66,'[1]LISTADO ATM'!$A$2:$C$821,3,0)</f>
        <v>DISTRITO NACIONAL</v>
      </c>
      <c r="B66" s="135">
        <v>955</v>
      </c>
      <c r="C66" s="135" t="str">
        <f>VLOOKUP(B66,'[1]LISTADO ATM'!$A$2:$B$821,2,0)</f>
        <v xml:space="preserve">ATM Oficina Americana Independencia II </v>
      </c>
      <c r="D66" s="136" t="s">
        <v>2451</v>
      </c>
      <c r="E66" s="140">
        <v>335841432</v>
      </c>
    </row>
    <row r="67" spans="1:5" ht="18" x14ac:dyDescent="0.25">
      <c r="A67" s="139" t="str">
        <f>VLOOKUP(B67,'[1]LISTADO ATM'!$A$2:$C$821,3,0)</f>
        <v>DISTRITO NACIONAL</v>
      </c>
      <c r="B67" s="135">
        <v>458</v>
      </c>
      <c r="C67" s="135" t="str">
        <f>VLOOKUP(B67,'[1]LISTADO ATM'!$A$2:$B$821,2,0)</f>
        <v>ATM Hospital Dario Contreras</v>
      </c>
      <c r="D67" s="136" t="s">
        <v>2451</v>
      </c>
      <c r="E67" s="140">
        <v>335841496</v>
      </c>
    </row>
    <row r="68" spans="1:5" ht="18" x14ac:dyDescent="0.25">
      <c r="A68" s="139" t="str">
        <f>VLOOKUP(B68,'[1]LISTADO ATM'!$A$2:$C$821,3,0)</f>
        <v>SUR</v>
      </c>
      <c r="B68" s="135">
        <v>592</v>
      </c>
      <c r="C68" s="135" t="str">
        <f>VLOOKUP(B68,'[1]LISTADO ATM'!$A$2:$B$821,2,0)</f>
        <v xml:space="preserve">ATM Centro de Caja San Cristóbal I </v>
      </c>
      <c r="D68" s="136" t="s">
        <v>2451</v>
      </c>
      <c r="E68" s="140">
        <v>335841665</v>
      </c>
    </row>
    <row r="69" spans="1:5" ht="18" x14ac:dyDescent="0.25">
      <c r="A69" s="139" t="e">
        <f>VLOOKUP(B69,'[1]LISTADO ATM'!$A$2:$C$821,3,0)</f>
        <v>#N/A</v>
      </c>
      <c r="B69" s="135"/>
      <c r="C69" s="135" t="e">
        <f>VLOOKUP(B69,'[1]LISTADO ATM'!$A$2:$B$821,2,0)</f>
        <v>#N/A</v>
      </c>
      <c r="D69" s="136" t="s">
        <v>2451</v>
      </c>
      <c r="E69" s="140"/>
    </row>
    <row r="70" spans="1:5" ht="18" x14ac:dyDescent="0.25">
      <c r="A70" s="139" t="e">
        <f>VLOOKUP(B70,'[1]LISTADO ATM'!$A$2:$C$821,3,0)</f>
        <v>#N/A</v>
      </c>
      <c r="B70" s="135"/>
      <c r="C70" s="135" t="e">
        <f>VLOOKUP(B70,'[1]LISTADO ATM'!$A$2:$B$821,2,0)</f>
        <v>#N/A</v>
      </c>
      <c r="D70" s="136" t="s">
        <v>2451</v>
      </c>
      <c r="E70" s="140"/>
    </row>
    <row r="71" spans="1:5" ht="18" x14ac:dyDescent="0.25">
      <c r="A71" s="139" t="e">
        <f>VLOOKUP(B71,'[1]LISTADO ATM'!$A$2:$C$821,3,0)</f>
        <v>#N/A</v>
      </c>
      <c r="B71" s="135"/>
      <c r="C71" s="135" t="e">
        <f>VLOOKUP(B71,'[1]LISTADO ATM'!$A$2:$B$821,2,0)</f>
        <v>#N/A</v>
      </c>
      <c r="D71" s="136" t="s">
        <v>2451</v>
      </c>
      <c r="E71" s="140"/>
    </row>
    <row r="72" spans="1:5" ht="18.75" thickBot="1" x14ac:dyDescent="0.3">
      <c r="A72" s="127" t="s">
        <v>2497</v>
      </c>
      <c r="B72" s="100">
        <f>COUNT(B45:B71)</f>
        <v>24</v>
      </c>
      <c r="C72" s="106"/>
      <c r="D72" s="106"/>
      <c r="E72" s="106"/>
    </row>
    <row r="73" spans="1:5" ht="15.75" thickBot="1" x14ac:dyDescent="0.3">
      <c r="B73" s="98"/>
      <c r="E73" s="98"/>
    </row>
    <row r="74" spans="1:5" ht="18.75" thickBot="1" x14ac:dyDescent="0.3">
      <c r="A74" s="158" t="s">
        <v>2500</v>
      </c>
      <c r="B74" s="159"/>
      <c r="C74" s="159"/>
      <c r="D74" s="159"/>
      <c r="E74" s="160"/>
    </row>
    <row r="75" spans="1:5" ht="18" x14ac:dyDescent="0.25">
      <c r="A75" s="95" t="s">
        <v>15</v>
      </c>
      <c r="B75" s="96" t="s">
        <v>2426</v>
      </c>
      <c r="C75" s="96" t="s">
        <v>46</v>
      </c>
      <c r="D75" s="96" t="s">
        <v>2429</v>
      </c>
      <c r="E75" s="96" t="s">
        <v>2427</v>
      </c>
    </row>
    <row r="76" spans="1:5" ht="18" x14ac:dyDescent="0.25">
      <c r="A76" s="139" t="str">
        <f>VLOOKUP(B76,'[1]LISTADO ATM'!$A$2:$C$821,3,0)</f>
        <v>ESTE</v>
      </c>
      <c r="B76" s="135">
        <v>495</v>
      </c>
      <c r="C76" s="135" t="str">
        <f>VLOOKUP(B76,'[1]LISTADO ATM'!$A$2:$B$821,2,0)</f>
        <v>ATM Cemento PANAM</v>
      </c>
      <c r="D76" s="135" t="s">
        <v>2489</v>
      </c>
      <c r="E76" s="140">
        <v>335840634</v>
      </c>
    </row>
    <row r="77" spans="1:5" ht="18" x14ac:dyDescent="0.25">
      <c r="A77" s="139" t="str">
        <f>VLOOKUP(B77,'[1]LISTADO ATM'!$A$2:$C$821,3,0)</f>
        <v>DISTRITO NACIONAL</v>
      </c>
      <c r="B77" s="135">
        <v>539</v>
      </c>
      <c r="C77" s="135" t="str">
        <f>VLOOKUP(B77,'[1]LISTADO ATM'!$A$2:$B$821,2,0)</f>
        <v>ATM S/M La Cadena Los Proceres</v>
      </c>
      <c r="D77" s="135" t="s">
        <v>2489</v>
      </c>
      <c r="E77" s="140">
        <v>335840348</v>
      </c>
    </row>
    <row r="78" spans="1:5" ht="18" x14ac:dyDescent="0.25">
      <c r="A78" s="139" t="str">
        <f>VLOOKUP(B78,'[1]LISTADO ATM'!$A$2:$C$821,3,0)</f>
        <v>DISTRITO NACIONAL</v>
      </c>
      <c r="B78" s="135">
        <v>600</v>
      </c>
      <c r="C78" s="135" t="str">
        <f>VLOOKUP(B78,'[1]LISTADO ATM'!$A$2:$B$821,2,0)</f>
        <v>ATM S/M Bravo Hipica</v>
      </c>
      <c r="D78" s="135" t="s">
        <v>2489</v>
      </c>
      <c r="E78" s="140">
        <v>335840651</v>
      </c>
    </row>
    <row r="79" spans="1:5" ht="18" x14ac:dyDescent="0.25">
      <c r="A79" s="139" t="str">
        <f>VLOOKUP(B79,'[1]LISTADO ATM'!$A$2:$C$821,3,0)</f>
        <v>DISTRITO NACIONAL</v>
      </c>
      <c r="B79" s="135">
        <v>938</v>
      </c>
      <c r="C79" s="135" t="str">
        <f>VLOOKUP(B79,'[1]LISTADO ATM'!$A$2:$B$821,2,0)</f>
        <v xml:space="preserve">ATM Autobanco Oficina Filadelfia Plaza </v>
      </c>
      <c r="D79" s="135" t="s">
        <v>2489</v>
      </c>
      <c r="E79" s="140">
        <v>335840609</v>
      </c>
    </row>
    <row r="80" spans="1:5" ht="18" x14ac:dyDescent="0.25">
      <c r="A80" s="139" t="str">
        <f>VLOOKUP(B80,'[1]LISTADO ATM'!$A$2:$C$821,3,0)</f>
        <v>DISTRITO NACIONAL</v>
      </c>
      <c r="B80" s="135">
        <v>812</v>
      </c>
      <c r="C80" s="135" t="str">
        <f>VLOOKUP(B80,'[1]LISTADO ATM'!$A$2:$B$821,2,0)</f>
        <v xml:space="preserve">ATM Canasta del Pueblo </v>
      </c>
      <c r="D80" s="135" t="s">
        <v>2489</v>
      </c>
      <c r="E80" s="140">
        <v>335840786</v>
      </c>
    </row>
    <row r="81" spans="1:5" ht="18" x14ac:dyDescent="0.25">
      <c r="A81" s="139" t="str">
        <f>VLOOKUP(B81,'[1]LISTADO ATM'!$A$2:$C$821,3,0)</f>
        <v>NORTE</v>
      </c>
      <c r="B81" s="135">
        <v>77</v>
      </c>
      <c r="C81" s="135" t="str">
        <f>VLOOKUP(B81,'[1]LISTADO ATM'!$A$2:$B$821,2,0)</f>
        <v xml:space="preserve">ATM Oficina Cruce de Imbert </v>
      </c>
      <c r="D81" s="135" t="s">
        <v>2489</v>
      </c>
      <c r="E81" s="138">
        <v>335840822</v>
      </c>
    </row>
    <row r="82" spans="1:5" ht="18" x14ac:dyDescent="0.25">
      <c r="A82" s="139" t="str">
        <f>VLOOKUP(B82,'[1]LISTADO ATM'!$A$2:$C$821,3,0)</f>
        <v>NORTE</v>
      </c>
      <c r="B82" s="135">
        <v>142</v>
      </c>
      <c r="C82" s="135" t="str">
        <f>VLOOKUP(B82,'[1]LISTADO ATM'!$A$2:$B$821,2,0)</f>
        <v xml:space="preserve">ATM Centro de Caja Galerías Bonao </v>
      </c>
      <c r="D82" s="135" t="s">
        <v>2489</v>
      </c>
      <c r="E82" s="140">
        <v>335840823</v>
      </c>
    </row>
    <row r="83" spans="1:5" ht="18" x14ac:dyDescent="0.25">
      <c r="A83" s="139" t="str">
        <f>VLOOKUP(B83,'[1]LISTADO ATM'!$A$2:$C$821,3,0)</f>
        <v>ESTE</v>
      </c>
      <c r="B83" s="135">
        <v>844</v>
      </c>
      <c r="C83" s="135" t="str">
        <f>VLOOKUP(B83,'[1]LISTADO ATM'!$A$2:$B$821,2,0)</f>
        <v xml:space="preserve">ATM San Juan Shopping Center (Bávaro) </v>
      </c>
      <c r="D83" s="135" t="s">
        <v>2489</v>
      </c>
      <c r="E83" s="140">
        <v>335840826</v>
      </c>
    </row>
    <row r="84" spans="1:5" ht="18" x14ac:dyDescent="0.25">
      <c r="A84" s="139" t="str">
        <f>VLOOKUP(B84,'[1]LISTADO ATM'!$A$2:$C$821,3,0)</f>
        <v>SUR</v>
      </c>
      <c r="B84" s="135">
        <v>582</v>
      </c>
      <c r="C84" s="135" t="str">
        <f>VLOOKUP(B84,'[1]LISTADO ATM'!$A$2:$B$821,2,0)</f>
        <v>ATM Estación Sabana Yegua</v>
      </c>
      <c r="D84" s="135" t="s">
        <v>2489</v>
      </c>
      <c r="E84" s="140">
        <v>335840857</v>
      </c>
    </row>
    <row r="85" spans="1:5" ht="18" x14ac:dyDescent="0.25">
      <c r="A85" s="139" t="str">
        <f>VLOOKUP(B85,'[1]LISTADO ATM'!$A$2:$C$821,3,0)</f>
        <v>NORTE</v>
      </c>
      <c r="B85" s="135">
        <v>869</v>
      </c>
      <c r="C85" s="135" t="str">
        <f>VLOOKUP(B85,'[1]LISTADO ATM'!$A$2:$B$821,2,0)</f>
        <v xml:space="preserve">ATM Estación Isla La Cueva (Cotuí) </v>
      </c>
      <c r="D85" s="135" t="s">
        <v>2489</v>
      </c>
      <c r="E85" s="140">
        <v>335840887</v>
      </c>
    </row>
    <row r="86" spans="1:5" ht="18" x14ac:dyDescent="0.25">
      <c r="A86" s="139" t="str">
        <f>VLOOKUP(B86,'[1]LISTADO ATM'!$A$2:$C$821,3,0)</f>
        <v>DISTRITO NACIONAL</v>
      </c>
      <c r="B86" s="135">
        <v>580</v>
      </c>
      <c r="C86" s="135" t="str">
        <f>VLOOKUP(B86,'[1]LISTADO ATM'!$A$2:$B$821,2,0)</f>
        <v xml:space="preserve">ATM Edificio Propagas </v>
      </c>
      <c r="D86" s="135" t="s">
        <v>2489</v>
      </c>
      <c r="E86" s="140">
        <v>335840892</v>
      </c>
    </row>
    <row r="87" spans="1:5" ht="18" x14ac:dyDescent="0.25">
      <c r="A87" s="139" t="str">
        <f>VLOOKUP(B87,'[1]LISTADO ATM'!$A$2:$C$821,3,0)</f>
        <v>SUR</v>
      </c>
      <c r="B87" s="135">
        <v>871</v>
      </c>
      <c r="C87" s="135" t="str">
        <f>VLOOKUP(B87,'[1]LISTADO ATM'!$A$2:$B$821,2,0)</f>
        <v>ATM Plaza Cultural San Juan</v>
      </c>
      <c r="D87" s="135" t="s">
        <v>2489</v>
      </c>
      <c r="E87" s="140">
        <v>335840913</v>
      </c>
    </row>
    <row r="88" spans="1:5" ht="18" x14ac:dyDescent="0.25">
      <c r="A88" s="139" t="str">
        <f>VLOOKUP(B88,'[1]LISTADO ATM'!$A$2:$C$821,3,0)</f>
        <v>SUR</v>
      </c>
      <c r="B88" s="135">
        <v>311</v>
      </c>
      <c r="C88" s="135" t="str">
        <f>VLOOKUP(B88,'[1]LISTADO ATM'!$A$2:$B$821,2,0)</f>
        <v>ATM Plaza Eroski</v>
      </c>
      <c r="D88" s="135" t="s">
        <v>2489</v>
      </c>
      <c r="E88" s="140">
        <v>335840914</v>
      </c>
    </row>
    <row r="89" spans="1:5" ht="18" x14ac:dyDescent="0.25">
      <c r="A89" s="139" t="str">
        <f>VLOOKUP(B89,'[1]LISTADO ATM'!$A$2:$C$821,3,0)</f>
        <v>NORTE</v>
      </c>
      <c r="B89" s="135">
        <v>894</v>
      </c>
      <c r="C89" s="135" t="str">
        <f>VLOOKUP(B89,'[1]LISTADO ATM'!$A$2:$B$821,2,0)</f>
        <v>ATM Eco Petroleo Estero Hondo</v>
      </c>
      <c r="D89" s="135" t="s">
        <v>2489</v>
      </c>
      <c r="E89" s="140">
        <v>335840915</v>
      </c>
    </row>
    <row r="90" spans="1:5" ht="18" x14ac:dyDescent="0.25">
      <c r="A90" s="139" t="str">
        <f>VLOOKUP(B90,'[1]LISTADO ATM'!$A$2:$C$821,3,0)</f>
        <v>DISTRITO NACIONAL</v>
      </c>
      <c r="B90" s="135">
        <v>577</v>
      </c>
      <c r="C90" s="135" t="str">
        <f>VLOOKUP(B90,'[1]LISTADO ATM'!$A$2:$B$821,2,0)</f>
        <v xml:space="preserve">ATM Olé Ave. Duarte </v>
      </c>
      <c r="D90" s="135" t="s">
        <v>2489</v>
      </c>
      <c r="E90" s="140">
        <v>335840916</v>
      </c>
    </row>
    <row r="91" spans="1:5" ht="18" x14ac:dyDescent="0.25">
      <c r="A91" s="139" t="str">
        <f>VLOOKUP(B91,'[1]LISTADO ATM'!$A$2:$C$821,3,0)</f>
        <v>NORTE</v>
      </c>
      <c r="B91" s="135">
        <v>728</v>
      </c>
      <c r="C91" s="135" t="str">
        <f>VLOOKUP(B91,'[1]LISTADO ATM'!$A$2:$B$821,2,0)</f>
        <v xml:space="preserve">ATM UNP La Vega Oficina Regional Norcentral </v>
      </c>
      <c r="D91" s="135" t="s">
        <v>2489</v>
      </c>
      <c r="E91" s="140">
        <v>335840929</v>
      </c>
    </row>
    <row r="92" spans="1:5" ht="18" x14ac:dyDescent="0.25">
      <c r="A92" s="139" t="str">
        <f>VLOOKUP(B92,'[1]LISTADO ATM'!$A$2:$C$821,3,0)</f>
        <v>NORTE</v>
      </c>
      <c r="B92" s="135">
        <v>633</v>
      </c>
      <c r="C92" s="135" t="str">
        <f>VLOOKUP(B92,'[1]LISTADO ATM'!$A$2:$B$821,2,0)</f>
        <v xml:space="preserve">ATM Autobanco Las Colinas </v>
      </c>
      <c r="D92" s="135" t="s">
        <v>2489</v>
      </c>
      <c r="E92" s="140">
        <v>335841237</v>
      </c>
    </row>
    <row r="93" spans="1:5" ht="18" x14ac:dyDescent="0.25">
      <c r="A93" s="139" t="str">
        <f>VLOOKUP(B93,'[1]LISTADO ATM'!$A$2:$C$821,3,0)</f>
        <v>DISTRITO NACIONAL</v>
      </c>
      <c r="B93" s="135">
        <v>557</v>
      </c>
      <c r="C93" s="135" t="str">
        <f>VLOOKUP(B93,'[1]LISTADO ATM'!$A$2:$B$821,2,0)</f>
        <v xml:space="preserve">ATM Multicentro La Sirena Ave. Mella </v>
      </c>
      <c r="D93" s="135" t="s">
        <v>2489</v>
      </c>
      <c r="E93" s="140">
        <v>335841438</v>
      </c>
    </row>
    <row r="94" spans="1:5" ht="18" x14ac:dyDescent="0.25">
      <c r="A94" s="139" t="str">
        <f>VLOOKUP(B94,'[1]LISTADO ATM'!$A$2:$C$821,3,0)</f>
        <v>SUR</v>
      </c>
      <c r="B94" s="135">
        <v>584</v>
      </c>
      <c r="C94" s="135" t="str">
        <f>VLOOKUP(B94,'[1]LISTADO ATM'!$A$2:$B$821,2,0)</f>
        <v xml:space="preserve">ATM Oficina San Cristóbal I </v>
      </c>
      <c r="D94" s="135" t="s">
        <v>2489</v>
      </c>
      <c r="E94" s="140">
        <v>335841459</v>
      </c>
    </row>
    <row r="95" spans="1:5" ht="18" x14ac:dyDescent="0.25">
      <c r="A95" s="139" t="e">
        <f>VLOOKUP(B95,'[1]LISTADO ATM'!$A$2:$C$821,3,0)</f>
        <v>#N/A</v>
      </c>
      <c r="B95" s="135"/>
      <c r="C95" s="135" t="e">
        <f>VLOOKUP(B95,'[1]LISTADO ATM'!$A$2:$B$821,2,0)</f>
        <v>#N/A</v>
      </c>
      <c r="D95" s="135" t="s">
        <v>2489</v>
      </c>
      <c r="E95" s="140"/>
    </row>
    <row r="96" spans="1:5" ht="18" x14ac:dyDescent="0.25">
      <c r="A96" s="139" t="e">
        <f>VLOOKUP(B96,'[1]LISTADO ATM'!$A$2:$C$821,3,0)</f>
        <v>#N/A</v>
      </c>
      <c r="B96" s="135"/>
      <c r="C96" s="135" t="e">
        <f>VLOOKUP(B96,'[1]LISTADO ATM'!$A$2:$B$821,2,0)</f>
        <v>#N/A</v>
      </c>
      <c r="D96" s="135" t="s">
        <v>2489</v>
      </c>
      <c r="E96" s="140"/>
    </row>
    <row r="97" spans="1:5" ht="18.75" thickBot="1" x14ac:dyDescent="0.3">
      <c r="A97" s="117" t="s">
        <v>2497</v>
      </c>
      <c r="B97" s="100">
        <f>COUNT(B76:B96)</f>
        <v>19</v>
      </c>
      <c r="C97" s="106"/>
      <c r="D97" s="146"/>
      <c r="E97" s="147"/>
    </row>
    <row r="98" spans="1:5" ht="15.75" thickBot="1" x14ac:dyDescent="0.3">
      <c r="B98" s="98"/>
      <c r="E98" s="98"/>
    </row>
    <row r="99" spans="1:5" ht="18" x14ac:dyDescent="0.25">
      <c r="A99" s="179" t="s">
        <v>2501</v>
      </c>
      <c r="B99" s="180"/>
      <c r="C99" s="180"/>
      <c r="D99" s="180"/>
      <c r="E99" s="181"/>
    </row>
    <row r="100" spans="1:5" ht="18" x14ac:dyDescent="0.25">
      <c r="A100" s="101" t="s">
        <v>15</v>
      </c>
      <c r="B100" s="97" t="s">
        <v>2426</v>
      </c>
      <c r="C100" s="97" t="s">
        <v>46</v>
      </c>
      <c r="D100" s="128" t="s">
        <v>2429</v>
      </c>
      <c r="E100" s="101" t="s">
        <v>2427</v>
      </c>
    </row>
    <row r="101" spans="1:5" ht="18" x14ac:dyDescent="0.25">
      <c r="A101" s="135" t="str">
        <f>VLOOKUP(B101,'[1]LISTADO ATM'!$A$2:$C$821,3,0)</f>
        <v>DISTRITO NACIONAL</v>
      </c>
      <c r="B101" s="135">
        <v>165</v>
      </c>
      <c r="C101" s="135" t="str">
        <f>VLOOKUP(B101,'[1]LISTADO ATM'!$A$2:$B$821,2,0)</f>
        <v>ATM Autoservicio Megacentro</v>
      </c>
      <c r="D101" s="193" t="s">
        <v>2525</v>
      </c>
      <c r="E101" s="137">
        <v>335840013</v>
      </c>
    </row>
    <row r="102" spans="1:5" ht="18" x14ac:dyDescent="0.25">
      <c r="A102" s="135" t="str">
        <f>VLOOKUP(B102,'[1]LISTADO ATM'!$A$2:$C$821,3,0)</f>
        <v>DISTRITO NACIONAL</v>
      </c>
      <c r="B102" s="135">
        <v>54</v>
      </c>
      <c r="C102" s="135" t="str">
        <f>VLOOKUP(B102,'[1]LISTADO ATM'!$A$2:$B$821,2,0)</f>
        <v xml:space="preserve">ATM Autoservicio Galería 360 </v>
      </c>
      <c r="D102" s="193" t="s">
        <v>2525</v>
      </c>
      <c r="E102" s="137">
        <v>335840604</v>
      </c>
    </row>
    <row r="103" spans="1:5" ht="18" x14ac:dyDescent="0.25">
      <c r="A103" s="135" t="str">
        <f>VLOOKUP(B103,'[1]LISTADO ATM'!$A$2:$C$821,3,0)</f>
        <v>DISTRITO NACIONAL</v>
      </c>
      <c r="B103" s="135">
        <v>836</v>
      </c>
      <c r="C103" s="135" t="str">
        <f>VLOOKUP(B103,'[1]LISTADO ATM'!$A$2:$B$821,2,0)</f>
        <v xml:space="preserve">ATM UNP Plaza Luperón </v>
      </c>
      <c r="D103" s="193" t="s">
        <v>2525</v>
      </c>
      <c r="E103" s="137">
        <v>335840605</v>
      </c>
    </row>
    <row r="104" spans="1:5" ht="18" x14ac:dyDescent="0.25">
      <c r="A104" s="135" t="str">
        <f>VLOOKUP(B104,'[1]LISTADO ATM'!$A$2:$C$821,3,0)</f>
        <v>NORTE</v>
      </c>
      <c r="B104" s="135">
        <v>956</v>
      </c>
      <c r="C104" s="135" t="str">
        <f>VLOOKUP(B104,'[1]LISTADO ATM'!$A$2:$B$821,2,0)</f>
        <v xml:space="preserve">ATM Autoservicio El Jaya (SFM) </v>
      </c>
      <c r="D104" s="193" t="s">
        <v>2525</v>
      </c>
      <c r="E104" s="137">
        <v>335840676</v>
      </c>
    </row>
    <row r="105" spans="1:5" ht="18" x14ac:dyDescent="0.25">
      <c r="A105" s="135" t="str">
        <f>VLOOKUP(B105,'[1]LISTADO ATM'!$A$2:$C$821,3,0)</f>
        <v>ESTE</v>
      </c>
      <c r="B105" s="135">
        <v>158</v>
      </c>
      <c r="C105" s="135" t="str">
        <f>VLOOKUP(B105,'[1]LISTADO ATM'!$A$2:$B$821,2,0)</f>
        <v xml:space="preserve">ATM Oficina Romana Norte </v>
      </c>
      <c r="D105" s="193" t="s">
        <v>2525</v>
      </c>
      <c r="E105" s="137">
        <v>335840895</v>
      </c>
    </row>
    <row r="106" spans="1:5" ht="18" x14ac:dyDescent="0.25">
      <c r="A106" s="135" t="str">
        <f>VLOOKUP(B106,'[1]LISTADO ATM'!$A$2:$C$821,3,0)</f>
        <v>ESTE</v>
      </c>
      <c r="B106" s="135">
        <v>608</v>
      </c>
      <c r="C106" s="135" t="str">
        <f>VLOOKUP(B106,'[1]LISTADO ATM'!$A$2:$B$821,2,0)</f>
        <v xml:space="preserve">ATM Oficina Jumbo (San Pedro) </v>
      </c>
      <c r="D106" s="193" t="s">
        <v>2525</v>
      </c>
      <c r="E106" s="137">
        <v>335841034</v>
      </c>
    </row>
    <row r="107" spans="1:5" ht="18" x14ac:dyDescent="0.25">
      <c r="A107" s="135" t="str">
        <f>VLOOKUP(B107,'[1]LISTADO ATM'!$A$2:$C$821,3,0)</f>
        <v>NORTE</v>
      </c>
      <c r="B107" s="135">
        <v>937</v>
      </c>
      <c r="C107" s="135" t="str">
        <f>VLOOKUP(B107,'[1]LISTADO ATM'!$A$2:$B$821,2,0)</f>
        <v xml:space="preserve">ATM Autobanco Oficina La Vega II </v>
      </c>
      <c r="D107" s="143" t="s">
        <v>2576</v>
      </c>
      <c r="E107" s="137">
        <v>335840897</v>
      </c>
    </row>
    <row r="108" spans="1:5" ht="18" x14ac:dyDescent="0.25">
      <c r="A108" s="135" t="e">
        <f>VLOOKUP(B108,'[1]LISTADO ATM'!$A$2:$C$821,3,0)</f>
        <v>#N/A</v>
      </c>
      <c r="B108" s="135"/>
      <c r="C108" s="135" t="e">
        <f>VLOOKUP(B108,'[1]LISTADO ATM'!$A$2:$B$821,2,0)</f>
        <v>#N/A</v>
      </c>
      <c r="D108" s="193"/>
      <c r="E108" s="137"/>
    </row>
    <row r="109" spans="1:5" ht="18" x14ac:dyDescent="0.25">
      <c r="A109" s="135" t="e">
        <f>VLOOKUP(B109,'[1]LISTADO ATM'!$A$2:$C$821,3,0)</f>
        <v>#N/A</v>
      </c>
      <c r="B109" s="135"/>
      <c r="C109" s="135" t="e">
        <f>VLOOKUP(B109,'[1]LISTADO ATM'!$A$2:$B$821,2,0)</f>
        <v>#N/A</v>
      </c>
      <c r="D109" s="143"/>
      <c r="E109" s="137"/>
    </row>
    <row r="110" spans="1:5" ht="18" x14ac:dyDescent="0.25">
      <c r="A110" s="135" t="e">
        <f>VLOOKUP(B110,'[1]LISTADO ATM'!$A$2:$C$821,3,0)</f>
        <v>#N/A</v>
      </c>
      <c r="B110" s="135"/>
      <c r="C110" s="135" t="e">
        <f>VLOOKUP(B110,'[1]LISTADO ATM'!$A$2:$B$821,2,0)</f>
        <v>#N/A</v>
      </c>
      <c r="D110" s="143"/>
      <c r="E110" s="137"/>
    </row>
    <row r="111" spans="1:5" ht="18" x14ac:dyDescent="0.25">
      <c r="A111" s="135" t="e">
        <f>VLOOKUP(B111,'[1]LISTADO ATM'!$A$2:$C$821,3,0)</f>
        <v>#N/A</v>
      </c>
      <c r="B111" s="135"/>
      <c r="C111" s="135" t="e">
        <f>VLOOKUP(B111,'[1]LISTADO ATM'!$A$2:$B$821,2,0)</f>
        <v>#N/A</v>
      </c>
      <c r="D111" s="143"/>
      <c r="E111" s="137"/>
    </row>
    <row r="112" spans="1:5" ht="18" x14ac:dyDescent="0.25">
      <c r="A112" s="135" t="e">
        <f>VLOOKUP(B112,'[1]LISTADO ATM'!$A$2:$C$821,3,0)</f>
        <v>#N/A</v>
      </c>
      <c r="B112" s="135"/>
      <c r="C112" s="135" t="e">
        <f>VLOOKUP(B112,'[1]LISTADO ATM'!$A$2:$B$821,2,0)</f>
        <v>#N/A</v>
      </c>
      <c r="D112" s="143"/>
      <c r="E112" s="137"/>
    </row>
    <row r="113" spans="1:5" ht="18" x14ac:dyDescent="0.25">
      <c r="A113" s="135" t="e">
        <f>VLOOKUP(B113,'[1]LISTADO ATM'!$A$2:$C$821,3,0)</f>
        <v>#N/A</v>
      </c>
      <c r="B113" s="135"/>
      <c r="C113" s="135" t="e">
        <f>VLOOKUP(B113,'[1]LISTADO ATM'!$A$2:$B$821,2,0)</f>
        <v>#N/A</v>
      </c>
      <c r="D113" s="143"/>
      <c r="E113" s="137"/>
    </row>
    <row r="114" spans="1:5" ht="18" x14ac:dyDescent="0.25">
      <c r="A114" s="135" t="e">
        <f>VLOOKUP(B114,'[1]LISTADO ATM'!$A$2:$C$821,3,0)</f>
        <v>#N/A</v>
      </c>
      <c r="B114" s="135"/>
      <c r="C114" s="135" t="e">
        <f>VLOOKUP(B114,'[1]LISTADO ATM'!$A$2:$B$821,2,0)</f>
        <v>#N/A</v>
      </c>
      <c r="D114" s="143"/>
      <c r="E114" s="137"/>
    </row>
    <row r="115" spans="1:5" ht="18" x14ac:dyDescent="0.25">
      <c r="A115" s="135" t="e">
        <f>VLOOKUP(B115,'[1]LISTADO ATM'!$A$2:$C$821,3,0)</f>
        <v>#N/A</v>
      </c>
      <c r="B115" s="135"/>
      <c r="C115" s="135" t="e">
        <f>VLOOKUP(B115,'[1]LISTADO ATM'!$A$2:$B$821,2,0)</f>
        <v>#N/A</v>
      </c>
      <c r="D115" s="143"/>
      <c r="E115" s="137"/>
    </row>
    <row r="116" spans="1:5" ht="18" x14ac:dyDescent="0.25">
      <c r="A116" s="135" t="e">
        <f>VLOOKUP(B116,'[1]LISTADO ATM'!$A$2:$C$821,3,0)</f>
        <v>#N/A</v>
      </c>
      <c r="B116" s="135"/>
      <c r="C116" s="135" t="e">
        <f>VLOOKUP(B116,'[1]LISTADO ATM'!$A$2:$B$821,2,0)</f>
        <v>#N/A</v>
      </c>
      <c r="D116" s="143"/>
      <c r="E116" s="137"/>
    </row>
    <row r="117" spans="1:5" ht="18.75" thickBot="1" x14ac:dyDescent="0.3">
      <c r="A117" s="117" t="s">
        <v>2497</v>
      </c>
      <c r="B117" s="100">
        <f>COUNT(B101:B106)</f>
        <v>6</v>
      </c>
      <c r="C117" s="145"/>
      <c r="D117" s="129"/>
      <c r="E117" s="129"/>
    </row>
    <row r="118" spans="1:5" ht="15.75" thickBot="1" x14ac:dyDescent="0.3">
      <c r="B118" s="98"/>
      <c r="E118" s="98"/>
    </row>
    <row r="119" spans="1:5" ht="18.75" thickBot="1" x14ac:dyDescent="0.3">
      <c r="A119" s="156" t="s">
        <v>2502</v>
      </c>
      <c r="B119" s="157"/>
      <c r="D119" s="98"/>
      <c r="E119" s="98"/>
    </row>
    <row r="120" spans="1:5" ht="18.75" thickBot="1" x14ac:dyDescent="0.3">
      <c r="A120" s="165">
        <f>+B72+B97+B117</f>
        <v>49</v>
      </c>
      <c r="B120" s="166"/>
    </row>
    <row r="121" spans="1:5" ht="15.75" thickBot="1" x14ac:dyDescent="0.3">
      <c r="B121" s="98"/>
      <c r="E121" s="98"/>
    </row>
    <row r="122" spans="1:5" ht="18.75" thickBot="1" x14ac:dyDescent="0.3">
      <c r="A122" s="158" t="s">
        <v>2503</v>
      </c>
      <c r="B122" s="159"/>
      <c r="C122" s="159"/>
      <c r="D122" s="159"/>
      <c r="E122" s="160"/>
    </row>
    <row r="123" spans="1:5" ht="18" x14ac:dyDescent="0.25">
      <c r="A123" s="101" t="s">
        <v>15</v>
      </c>
      <c r="B123" s="97" t="s">
        <v>2426</v>
      </c>
      <c r="C123" s="97" t="s">
        <v>46</v>
      </c>
      <c r="D123" s="161" t="s">
        <v>2429</v>
      </c>
      <c r="E123" s="162"/>
    </row>
    <row r="124" spans="1:5" ht="18" x14ac:dyDescent="0.25">
      <c r="A124" s="135" t="str">
        <f>VLOOKUP(B124,'[1]LISTADO ATM'!$A$2:$C$821,3,0)</f>
        <v>DISTRITO NACIONAL</v>
      </c>
      <c r="B124" s="135">
        <v>43</v>
      </c>
      <c r="C124" s="135" t="str">
        <f>VLOOKUP(B124,'[1]LISTADO ATM'!$A$2:$B$821,2,0)</f>
        <v xml:space="preserve">ATM Zona Franca San Isidro </v>
      </c>
      <c r="D124" s="163" t="s">
        <v>2516</v>
      </c>
      <c r="E124" s="164"/>
    </row>
    <row r="125" spans="1:5" ht="18" x14ac:dyDescent="0.25">
      <c r="A125" s="135" t="str">
        <f>VLOOKUP(B125,'[1]LISTADO ATM'!$A$2:$C$821,3,0)</f>
        <v>SUR</v>
      </c>
      <c r="B125" s="135">
        <v>764</v>
      </c>
      <c r="C125" s="135" t="str">
        <f>VLOOKUP(B125,'[1]LISTADO ATM'!$A$2:$B$821,2,0)</f>
        <v xml:space="preserve">ATM Oficina Elías Piña </v>
      </c>
      <c r="D125" s="163" t="s">
        <v>2516</v>
      </c>
      <c r="E125" s="164"/>
    </row>
    <row r="126" spans="1:5" ht="18" x14ac:dyDescent="0.25">
      <c r="A126" s="135" t="str">
        <f>VLOOKUP(B126,'[1]LISTADO ATM'!$A$2:$C$821,3,0)</f>
        <v>DISTRITO NACIONAL</v>
      </c>
      <c r="B126" s="135">
        <v>993</v>
      </c>
      <c r="C126" s="135" t="str">
        <f>VLOOKUP(B126,'[1]LISTADO ATM'!$A$2:$B$821,2,0)</f>
        <v xml:space="preserve">ATM Centro Medico Integral II </v>
      </c>
      <c r="D126" s="163" t="s">
        <v>2516</v>
      </c>
      <c r="E126" s="164"/>
    </row>
    <row r="127" spans="1:5" ht="18" x14ac:dyDescent="0.25">
      <c r="A127" s="135" t="str">
        <f>VLOOKUP(B127,'[1]LISTADO ATM'!$A$2:$C$821,3,0)</f>
        <v>SUR</v>
      </c>
      <c r="B127" s="135">
        <v>356</v>
      </c>
      <c r="C127" s="135" t="str">
        <f>VLOOKUP(B127,'[1]LISTADO ATM'!$A$2:$B$821,2,0)</f>
        <v xml:space="preserve">ATM Estación Sigma (San Cristóbal) </v>
      </c>
      <c r="D127" s="163" t="s">
        <v>2516</v>
      </c>
      <c r="E127" s="164"/>
    </row>
    <row r="128" spans="1:5" ht="18" x14ac:dyDescent="0.25">
      <c r="A128" s="135" t="str">
        <f>VLOOKUP(B128,'[1]LISTADO ATM'!$A$2:$C$821,3,0)</f>
        <v>DISTRITO NACIONAL</v>
      </c>
      <c r="B128" s="135">
        <v>446</v>
      </c>
      <c r="C128" s="135" t="str">
        <f>VLOOKUP(B128,'[1]LISTADO ATM'!$A$2:$B$821,2,0)</f>
        <v>ATM Hipodromo V Centenario</v>
      </c>
      <c r="D128" s="163" t="s">
        <v>2521</v>
      </c>
      <c r="E128" s="164"/>
    </row>
    <row r="129" spans="1:5" ht="18" x14ac:dyDescent="0.25">
      <c r="A129" s="135" t="str">
        <f>VLOOKUP(B129,'[1]LISTADO ATM'!$A$2:$C$821,3,0)</f>
        <v>DISTRITO NACIONAL</v>
      </c>
      <c r="B129" s="135">
        <v>629</v>
      </c>
      <c r="C129" s="135" t="str">
        <f>VLOOKUP(B129,'[1]LISTADO ATM'!$A$2:$B$821,2,0)</f>
        <v xml:space="preserve">ATM Oficina Americana Independencia I </v>
      </c>
      <c r="D129" s="163" t="s">
        <v>2516</v>
      </c>
      <c r="E129" s="164"/>
    </row>
    <row r="130" spans="1:5" ht="18" x14ac:dyDescent="0.25">
      <c r="A130" s="135" t="e">
        <f>VLOOKUP(B130,'[1]LISTADO ATM'!$A$2:$C$821,3,0)</f>
        <v>#N/A</v>
      </c>
      <c r="B130" s="135"/>
      <c r="C130" s="135" t="e">
        <f>VLOOKUP(B130,'[1]LISTADO ATM'!$A$2:$B$821,2,0)</f>
        <v>#N/A</v>
      </c>
      <c r="D130" s="163" t="s">
        <v>2516</v>
      </c>
      <c r="E130" s="164"/>
    </row>
    <row r="131" spans="1:5" ht="18" x14ac:dyDescent="0.25">
      <c r="A131" s="135" t="e">
        <f>VLOOKUP(B131,'[1]LISTADO ATM'!$A$2:$C$821,3,0)</f>
        <v>#N/A</v>
      </c>
      <c r="B131" s="135"/>
      <c r="C131" s="135" t="e">
        <f>VLOOKUP(B131,'[1]LISTADO ATM'!$A$2:$B$821,2,0)</f>
        <v>#N/A</v>
      </c>
      <c r="D131" s="151"/>
      <c r="E131" s="152"/>
    </row>
    <row r="132" spans="1:5" ht="18" x14ac:dyDescent="0.25">
      <c r="A132" s="135" t="e">
        <f>VLOOKUP(B132,'[1]LISTADO ATM'!$A$2:$C$821,3,0)</f>
        <v>#N/A</v>
      </c>
      <c r="B132" s="135"/>
      <c r="C132" s="135" t="e">
        <f>VLOOKUP(B132,'[1]LISTADO ATM'!$A$2:$B$821,2,0)</f>
        <v>#N/A</v>
      </c>
      <c r="D132" s="151"/>
      <c r="E132" s="152"/>
    </row>
    <row r="133" spans="1:5" ht="18" x14ac:dyDescent="0.25">
      <c r="A133" s="135" t="e">
        <f>VLOOKUP(B133,'[1]LISTADO ATM'!$A$2:$C$821,3,0)</f>
        <v>#N/A</v>
      </c>
      <c r="B133" s="135"/>
      <c r="C133" s="135" t="e">
        <f>VLOOKUP(B133,'[1]LISTADO ATM'!$A$2:$B$821,2,0)</f>
        <v>#N/A</v>
      </c>
      <c r="D133" s="151"/>
      <c r="E133" s="152"/>
    </row>
    <row r="134" spans="1:5" ht="18" x14ac:dyDescent="0.25">
      <c r="A134" s="135" t="e">
        <f>VLOOKUP(B134,'[1]LISTADO ATM'!$A$2:$C$821,3,0)</f>
        <v>#N/A</v>
      </c>
      <c r="B134" s="135"/>
      <c r="C134" s="135" t="e">
        <f>VLOOKUP(B134,'[1]LISTADO ATM'!$A$2:$B$821,2,0)</f>
        <v>#N/A</v>
      </c>
      <c r="D134" s="151"/>
      <c r="E134" s="152"/>
    </row>
    <row r="135" spans="1:5" ht="18" x14ac:dyDescent="0.25">
      <c r="A135" s="135" t="e">
        <f>VLOOKUP(B135,'[1]LISTADO ATM'!$A$2:$C$821,3,0)</f>
        <v>#N/A</v>
      </c>
      <c r="B135" s="135"/>
      <c r="C135" s="135" t="e">
        <f>VLOOKUP(B135,'[1]LISTADO ATM'!$A$2:$B$821,2,0)</f>
        <v>#N/A</v>
      </c>
      <c r="D135" s="151"/>
      <c r="E135" s="152"/>
    </row>
    <row r="136" spans="1:5" ht="18" x14ac:dyDescent="0.25">
      <c r="A136" s="135" t="e">
        <f>VLOOKUP(B136,'[1]LISTADO ATM'!$A$2:$C$821,3,0)</f>
        <v>#N/A</v>
      </c>
      <c r="B136" s="135"/>
      <c r="C136" s="135" t="e">
        <f>VLOOKUP(B136,'[1]LISTADO ATM'!$A$2:$B$821,2,0)</f>
        <v>#N/A</v>
      </c>
      <c r="D136" s="151"/>
      <c r="E136" s="152"/>
    </row>
    <row r="137" spans="1:5" ht="18" x14ac:dyDescent="0.25">
      <c r="A137" s="135" t="e">
        <f>VLOOKUP(B137,'[1]LISTADO ATM'!$A$2:$C$821,3,0)</f>
        <v>#N/A</v>
      </c>
      <c r="B137" s="135"/>
      <c r="C137" s="135" t="e">
        <f>VLOOKUP(B137,'[1]LISTADO ATM'!$A$2:$B$821,2,0)</f>
        <v>#N/A</v>
      </c>
      <c r="D137" s="151"/>
      <c r="E137" s="152"/>
    </row>
    <row r="138" spans="1:5" ht="18.75" thickBot="1" x14ac:dyDescent="0.3">
      <c r="A138" s="117" t="s">
        <v>2497</v>
      </c>
      <c r="B138" s="100">
        <f>COUNT(B124:B137)</f>
        <v>6</v>
      </c>
      <c r="C138" s="145"/>
      <c r="D138" s="129"/>
      <c r="E138" s="129"/>
    </row>
  </sheetData>
  <autoFilter ref="A100:E116">
    <sortState ref="A101:E117">
      <sortCondition ref="D100:D116"/>
    </sortState>
  </autoFilter>
  <mergeCells count="20">
    <mergeCell ref="C41:E41"/>
    <mergeCell ref="A43:E43"/>
    <mergeCell ref="A74:E74"/>
    <mergeCell ref="A99:E99"/>
    <mergeCell ref="A119:B119"/>
    <mergeCell ref="A120:B120"/>
    <mergeCell ref="A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C30:E30"/>
    <mergeCell ref="A32:E32"/>
    <mergeCell ref="A1:E1"/>
    <mergeCell ref="A2:E2"/>
    <mergeCell ref="A7:E7"/>
  </mergeCells>
  <phoneticPr fontId="46" type="noConversion"/>
  <conditionalFormatting sqref="B1:B1048576">
    <cfRule type="duplicateValues" dxfId="165" priority="4"/>
  </conditionalFormatting>
  <conditionalFormatting sqref="E131:E1048576 E1:E128">
    <cfRule type="duplicateValues" dxfId="164" priority="3"/>
  </conditionalFormatting>
  <conditionalFormatting sqref="E129">
    <cfRule type="duplicateValues" dxfId="163" priority="2"/>
  </conditionalFormatting>
  <conditionalFormatting sqref="E130">
    <cfRule type="duplicateValues" dxfId="1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61" priority="119253"/>
  </conditionalFormatting>
  <conditionalFormatting sqref="A9:A11">
    <cfRule type="duplicateValues" dxfId="160" priority="119257"/>
    <cfRule type="duplicateValues" dxfId="159" priority="119258"/>
  </conditionalFormatting>
  <conditionalFormatting sqref="A9:A11">
    <cfRule type="duplicateValues" dxfId="158" priority="119261"/>
    <cfRule type="duplicateValues" dxfId="157" priority="119262"/>
  </conditionalFormatting>
  <conditionalFormatting sqref="A5">
    <cfRule type="duplicateValues" dxfId="156" priority="289"/>
  </conditionalFormatting>
  <conditionalFormatting sqref="A5">
    <cfRule type="duplicateValues" dxfId="155" priority="287"/>
    <cfRule type="duplicateValues" dxfId="154" priority="288"/>
  </conditionalFormatting>
  <conditionalFormatting sqref="A5">
    <cfRule type="duplicateValues" dxfId="153" priority="285"/>
    <cfRule type="duplicateValues" dxfId="152" priority="286"/>
  </conditionalFormatting>
  <conditionalFormatting sqref="A5">
    <cfRule type="duplicateValues" dxfId="151" priority="266"/>
  </conditionalFormatting>
  <conditionalFormatting sqref="A5">
    <cfRule type="duplicateValues" dxfId="150" priority="264"/>
    <cfRule type="duplicateValues" dxfId="149" priority="265"/>
  </conditionalFormatting>
  <conditionalFormatting sqref="A5">
    <cfRule type="duplicateValues" dxfId="148" priority="262"/>
    <cfRule type="duplicateValues" dxfId="147" priority="263"/>
  </conditionalFormatting>
  <conditionalFormatting sqref="B5:B6">
    <cfRule type="duplicateValues" dxfId="146" priority="259"/>
    <cfRule type="duplicateValues" dxfId="145" priority="260"/>
  </conditionalFormatting>
  <conditionalFormatting sqref="B5:B6">
    <cfRule type="duplicateValues" dxfId="144" priority="258"/>
  </conditionalFormatting>
  <conditionalFormatting sqref="B5:B6">
    <cfRule type="duplicateValues" dxfId="143" priority="257"/>
  </conditionalFormatting>
  <conditionalFormatting sqref="B5:B6">
    <cfRule type="duplicateValues" dxfId="142" priority="255"/>
    <cfRule type="duplicateValues" dxfId="141" priority="256"/>
  </conditionalFormatting>
  <conditionalFormatting sqref="B27:B30">
    <cfRule type="duplicateValues" dxfId="140" priority="101"/>
  </conditionalFormatting>
  <conditionalFormatting sqref="B27:B30">
    <cfRule type="duplicateValues" dxfId="139" priority="99"/>
    <cfRule type="duplicateValues" dxfId="138" priority="100"/>
  </conditionalFormatting>
  <conditionalFormatting sqref="B27:B30">
    <cfRule type="duplicateValues" dxfId="137" priority="97"/>
    <cfRule type="duplicateValues" dxfId="136" priority="98"/>
  </conditionalFormatting>
  <conditionalFormatting sqref="B27:B30">
    <cfRule type="duplicateValues" dxfId="135" priority="96"/>
  </conditionalFormatting>
  <conditionalFormatting sqref="B27:B30">
    <cfRule type="duplicateValues" dxfId="134" priority="95"/>
  </conditionalFormatting>
  <conditionalFormatting sqref="B27:B30">
    <cfRule type="duplicateValues" dxfId="133" priority="94"/>
  </conditionalFormatting>
  <conditionalFormatting sqref="B27:B30">
    <cfRule type="duplicateValues" dxfId="132" priority="93"/>
  </conditionalFormatting>
  <conditionalFormatting sqref="B27:B30">
    <cfRule type="duplicateValues" dxfId="131" priority="91"/>
    <cfRule type="duplicateValues" dxfId="130" priority="92"/>
  </conditionalFormatting>
  <conditionalFormatting sqref="B27:B30">
    <cfRule type="duplicateValues" dxfId="129" priority="90"/>
  </conditionalFormatting>
  <conditionalFormatting sqref="B27:B30">
    <cfRule type="duplicateValues" dxfId="128" priority="88"/>
    <cfRule type="duplicateValues" dxfId="127" priority="89"/>
  </conditionalFormatting>
  <conditionalFormatting sqref="A27:A30">
    <cfRule type="duplicateValues" dxfId="126" priority="87"/>
  </conditionalFormatting>
  <conditionalFormatting sqref="A27:A30">
    <cfRule type="duplicateValues" dxfId="125" priority="86"/>
  </conditionalFormatting>
  <conditionalFormatting sqref="A27:A30">
    <cfRule type="duplicateValues" dxfId="124" priority="84"/>
    <cfRule type="duplicateValues" dxfId="123" priority="85"/>
  </conditionalFormatting>
  <conditionalFormatting sqref="A27:A30">
    <cfRule type="duplicateValues" dxfId="122" priority="83"/>
  </conditionalFormatting>
  <conditionalFormatting sqref="A27:A30">
    <cfRule type="duplicateValues" dxfId="121" priority="82"/>
  </conditionalFormatting>
  <conditionalFormatting sqref="A27:A30">
    <cfRule type="duplicateValues" dxfId="120" priority="81"/>
  </conditionalFormatting>
  <conditionalFormatting sqref="A27:A30">
    <cfRule type="duplicateValues" dxfId="119" priority="79"/>
    <cfRule type="duplicateValues" dxfId="118" priority="80"/>
  </conditionalFormatting>
  <conditionalFormatting sqref="B3">
    <cfRule type="duplicateValues" dxfId="117" priority="78"/>
  </conditionalFormatting>
  <conditionalFormatting sqref="B3">
    <cfRule type="duplicateValues" dxfId="116" priority="76"/>
    <cfRule type="duplicateValues" dxfId="115" priority="77"/>
  </conditionalFormatting>
  <conditionalFormatting sqref="B3">
    <cfRule type="duplicateValues" dxfId="114" priority="74"/>
    <cfRule type="duplicateValues" dxfId="113" priority="75"/>
  </conditionalFormatting>
  <conditionalFormatting sqref="B3">
    <cfRule type="duplicateValues" dxfId="112" priority="73"/>
  </conditionalFormatting>
  <conditionalFormatting sqref="B3">
    <cfRule type="duplicateValues" dxfId="111" priority="72"/>
  </conditionalFormatting>
  <conditionalFormatting sqref="B3">
    <cfRule type="duplicateValues" dxfId="110" priority="71"/>
  </conditionalFormatting>
  <conditionalFormatting sqref="B3">
    <cfRule type="duplicateValues" dxfId="109" priority="70"/>
  </conditionalFormatting>
  <conditionalFormatting sqref="B3">
    <cfRule type="duplicateValues" dxfId="108" priority="68"/>
    <cfRule type="duplicateValues" dxfId="107" priority="69"/>
  </conditionalFormatting>
  <conditionalFormatting sqref="B3">
    <cfRule type="duplicateValues" dxfId="106" priority="67"/>
  </conditionalFormatting>
  <conditionalFormatting sqref="B3">
    <cfRule type="duplicateValues" dxfId="105" priority="65"/>
    <cfRule type="duplicateValues" dxfId="104" priority="66"/>
  </conditionalFormatting>
  <conditionalFormatting sqref="A3">
    <cfRule type="duplicateValues" dxfId="103" priority="64"/>
  </conditionalFormatting>
  <conditionalFormatting sqref="A3">
    <cfRule type="duplicateValues" dxfId="102" priority="63"/>
  </conditionalFormatting>
  <conditionalFormatting sqref="A3">
    <cfRule type="duplicateValues" dxfId="101" priority="61"/>
    <cfRule type="duplicateValues" dxfId="100" priority="62"/>
  </conditionalFormatting>
  <conditionalFormatting sqref="A3">
    <cfRule type="duplicateValues" dxfId="99" priority="60"/>
  </conditionalFormatting>
  <conditionalFormatting sqref="A3">
    <cfRule type="duplicateValues" dxfId="98" priority="59"/>
  </conditionalFormatting>
  <conditionalFormatting sqref="A3">
    <cfRule type="duplicateValues" dxfId="97" priority="58"/>
  </conditionalFormatting>
  <conditionalFormatting sqref="A3">
    <cfRule type="duplicateValues" dxfId="96" priority="56"/>
    <cfRule type="duplicateValues" dxfId="95" priority="57"/>
  </conditionalFormatting>
  <conditionalFormatting sqref="B4">
    <cfRule type="duplicateValues" dxfId="94" priority="55"/>
  </conditionalFormatting>
  <conditionalFormatting sqref="B4">
    <cfRule type="duplicateValues" dxfId="93" priority="53"/>
    <cfRule type="duplicateValues" dxfId="92" priority="54"/>
  </conditionalFormatting>
  <conditionalFormatting sqref="B4">
    <cfRule type="duplicateValues" dxfId="91" priority="51"/>
    <cfRule type="duplicateValues" dxfId="90" priority="52"/>
  </conditionalFormatting>
  <conditionalFormatting sqref="B4">
    <cfRule type="duplicateValues" dxfId="89" priority="50"/>
  </conditionalFormatting>
  <conditionalFormatting sqref="B4">
    <cfRule type="duplicateValues" dxfId="88" priority="49"/>
  </conditionalFormatting>
  <conditionalFormatting sqref="B4">
    <cfRule type="duplicateValues" dxfId="87" priority="48"/>
  </conditionalFormatting>
  <conditionalFormatting sqref="B4">
    <cfRule type="duplicateValues" dxfId="86" priority="47"/>
  </conditionalFormatting>
  <conditionalFormatting sqref="B4">
    <cfRule type="duplicateValues" dxfId="85" priority="45"/>
    <cfRule type="duplicateValues" dxfId="84" priority="46"/>
  </conditionalFormatting>
  <conditionalFormatting sqref="B4">
    <cfRule type="duplicateValues" dxfId="83" priority="44"/>
  </conditionalFormatting>
  <conditionalFormatting sqref="B4">
    <cfRule type="duplicateValues" dxfId="82" priority="42"/>
    <cfRule type="duplicateValues" dxfId="81" priority="43"/>
  </conditionalFormatting>
  <conditionalFormatting sqref="A4">
    <cfRule type="duplicateValues" dxfId="80" priority="32"/>
  </conditionalFormatting>
  <conditionalFormatting sqref="A4">
    <cfRule type="duplicateValues" dxfId="79" priority="31"/>
  </conditionalFormatting>
  <conditionalFormatting sqref="A4">
    <cfRule type="duplicateValues" dxfId="78" priority="29"/>
    <cfRule type="duplicateValues" dxfId="77" priority="30"/>
  </conditionalFormatting>
  <conditionalFormatting sqref="A4">
    <cfRule type="duplicateValues" dxfId="76" priority="28"/>
  </conditionalFormatting>
  <conditionalFormatting sqref="A4">
    <cfRule type="duplicateValues" dxfId="75" priority="27"/>
  </conditionalFormatting>
  <conditionalFormatting sqref="A4">
    <cfRule type="duplicateValues" dxfId="74" priority="26"/>
  </conditionalFormatting>
  <conditionalFormatting sqref="A4">
    <cfRule type="duplicateValues" dxfId="73" priority="24"/>
    <cfRule type="duplicateValues" dxfId="72" priority="25"/>
  </conditionalFormatting>
  <conditionalFormatting sqref="B31:B43">
    <cfRule type="duplicateValues" dxfId="71" priority="23"/>
  </conditionalFormatting>
  <conditionalFormatting sqref="B31:B43">
    <cfRule type="duplicateValues" dxfId="70" priority="21"/>
    <cfRule type="duplicateValues" dxfId="69" priority="22"/>
  </conditionalFormatting>
  <conditionalFormatting sqref="B31:B43">
    <cfRule type="duplicateValues" dxfId="68" priority="19"/>
    <cfRule type="duplicateValues" dxfId="67" priority="20"/>
  </conditionalFormatting>
  <conditionalFormatting sqref="B31:B43">
    <cfRule type="duplicateValues" dxfId="66" priority="18"/>
  </conditionalFormatting>
  <conditionalFormatting sqref="B31:B43">
    <cfRule type="duplicateValues" dxfId="65" priority="17"/>
  </conditionalFormatting>
  <conditionalFormatting sqref="B31:B43">
    <cfRule type="duplicateValues" dxfId="64" priority="16"/>
  </conditionalFormatting>
  <conditionalFormatting sqref="B31:B43">
    <cfRule type="duplicateValues" dxfId="63" priority="15"/>
  </conditionalFormatting>
  <conditionalFormatting sqref="B31:B43">
    <cfRule type="duplicateValues" dxfId="62" priority="13"/>
    <cfRule type="duplicateValues" dxfId="61" priority="14"/>
  </conditionalFormatting>
  <conditionalFormatting sqref="B31:B43">
    <cfRule type="duplicateValues" dxfId="60" priority="12"/>
  </conditionalFormatting>
  <conditionalFormatting sqref="B31:B43">
    <cfRule type="duplicateValues" dxfId="59" priority="10"/>
    <cfRule type="duplicateValues" dxfId="58" priority="11"/>
  </conditionalFormatting>
  <conditionalFormatting sqref="A31:A39 A42:A43">
    <cfRule type="duplicateValues" dxfId="57" priority="9"/>
  </conditionalFormatting>
  <conditionalFormatting sqref="A31:A39 A42:A43">
    <cfRule type="duplicateValues" dxfId="56" priority="8"/>
  </conditionalFormatting>
  <conditionalFormatting sqref="A31:A39 A42:A43">
    <cfRule type="duplicateValues" dxfId="55" priority="6"/>
    <cfRule type="duplicateValues" dxfId="54" priority="7"/>
  </conditionalFormatting>
  <conditionalFormatting sqref="A31:A39 A42:A43">
    <cfRule type="duplicateValues" dxfId="53" priority="5"/>
  </conditionalFormatting>
  <conditionalFormatting sqref="A31:A39 A42:A43">
    <cfRule type="duplicateValues" dxfId="52" priority="4"/>
  </conditionalFormatting>
  <conditionalFormatting sqref="A31:A39 A42:A43">
    <cfRule type="duplicateValues" dxfId="51" priority="3"/>
  </conditionalFormatting>
  <conditionalFormatting sqref="A31:A39 A42:A43">
    <cfRule type="duplicateValues" dxfId="50" priority="1"/>
    <cfRule type="duplicateValues" dxfId="49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0" customFormat="1" ht="31.5" x14ac:dyDescent="0.25">
      <c r="A337" s="132">
        <v>495</v>
      </c>
      <c r="B337" s="133" t="s">
        <v>2522</v>
      </c>
      <c r="C337" s="133" t="s">
        <v>2469</v>
      </c>
      <c r="D337" s="133" t="s">
        <v>72</v>
      </c>
      <c r="E337" s="133" t="s">
        <v>1276</v>
      </c>
      <c r="F337" s="133" t="s">
        <v>2039</v>
      </c>
      <c r="G337" s="133" t="s">
        <v>2041</v>
      </c>
      <c r="H337" s="133" t="s">
        <v>2041</v>
      </c>
      <c r="I337" s="133" t="s">
        <v>2039</v>
      </c>
      <c r="J337" s="133" t="s">
        <v>2041</v>
      </c>
      <c r="K337" s="133" t="s">
        <v>2041</v>
      </c>
      <c r="L337" s="133" t="s">
        <v>2041</v>
      </c>
      <c r="M337" s="133" t="s">
        <v>2041</v>
      </c>
      <c r="N337" s="133" t="s">
        <v>2041</v>
      </c>
      <c r="O337" s="133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0" customFormat="1" ht="15.75" x14ac:dyDescent="0.25">
      <c r="A443" s="132">
        <v>614</v>
      </c>
      <c r="B443" s="133" t="s">
        <v>2523</v>
      </c>
      <c r="C443" s="133" t="s">
        <v>2487</v>
      </c>
      <c r="D443" s="133" t="s">
        <v>72</v>
      </c>
      <c r="E443" s="133" t="s">
        <v>105</v>
      </c>
      <c r="F443" s="133" t="s">
        <v>2039</v>
      </c>
      <c r="G443" s="133" t="s">
        <v>2041</v>
      </c>
      <c r="H443" s="133" t="s">
        <v>2039</v>
      </c>
      <c r="I443" s="133" t="s">
        <v>2039</v>
      </c>
      <c r="J443" s="133" t="s">
        <v>2524</v>
      </c>
      <c r="K443" s="133" t="s">
        <v>2041</v>
      </c>
      <c r="L443" s="133" t="s">
        <v>2041</v>
      </c>
      <c r="M443" s="133" t="s">
        <v>2039</v>
      </c>
      <c r="N443" s="133" t="s">
        <v>2039</v>
      </c>
      <c r="O443" s="133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2021-04-05T15:31:46Z</dcterms:modified>
</cp:coreProperties>
</file>