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6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90" i="16" l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B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7" i="16" l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A120" i="1"/>
  <c r="A119" i="1"/>
  <c r="A118" i="1"/>
  <c r="A117" i="1"/>
  <c r="A115" i="1"/>
  <c r="A38" i="1" l="1"/>
  <c r="F38" i="1"/>
  <c r="G38" i="1"/>
  <c r="H38" i="1"/>
  <c r="I38" i="1"/>
  <c r="J38" i="1"/>
  <c r="K38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39" i="1"/>
  <c r="G39" i="1"/>
  <c r="H39" i="1"/>
  <c r="I39" i="1"/>
  <c r="J39" i="1"/>
  <c r="K39" i="1"/>
  <c r="F17" i="1"/>
  <c r="G17" i="1"/>
  <c r="H17" i="1"/>
  <c r="I17" i="1"/>
  <c r="J17" i="1"/>
  <c r="K17" i="1"/>
  <c r="F14" i="1"/>
  <c r="G14" i="1"/>
  <c r="H14" i="1"/>
  <c r="I14" i="1"/>
  <c r="J14" i="1"/>
  <c r="K14" i="1"/>
  <c r="A116" i="1"/>
  <c r="A114" i="1"/>
  <c r="A113" i="1"/>
  <c r="A112" i="1"/>
  <c r="A111" i="1"/>
  <c r="A110" i="1"/>
  <c r="A39" i="1"/>
  <c r="A17" i="1"/>
  <c r="A14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08" i="1"/>
  <c r="A107" i="1"/>
  <c r="A106" i="1"/>
  <c r="A104" i="1"/>
  <c r="A102" i="1"/>
  <c r="A101" i="1"/>
  <c r="A100" i="1"/>
  <c r="F109" i="1"/>
  <c r="G109" i="1"/>
  <c r="H109" i="1"/>
  <c r="I109" i="1"/>
  <c r="J109" i="1"/>
  <c r="K109" i="1"/>
  <c r="A109" i="1"/>
  <c r="F103" i="1"/>
  <c r="G103" i="1"/>
  <c r="H103" i="1"/>
  <c r="I103" i="1"/>
  <c r="J103" i="1"/>
  <c r="K103" i="1"/>
  <c r="F105" i="1"/>
  <c r="G105" i="1"/>
  <c r="H105" i="1"/>
  <c r="I105" i="1"/>
  <c r="J105" i="1"/>
  <c r="K105" i="1"/>
  <c r="A103" i="1"/>
  <c r="A105" i="1"/>
  <c r="F96" i="1" l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A96" i="1"/>
  <c r="A97" i="1"/>
  <c r="A98" i="1"/>
  <c r="A99" i="1"/>
  <c r="F95" i="1" l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95" i="1"/>
  <c r="A94" i="1"/>
  <c r="A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7" i="1" l="1"/>
  <c r="A36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/>
  <c r="A34" i="1"/>
  <c r="A33" i="1"/>
  <c r="A32" i="1"/>
  <c r="A31" i="1"/>
  <c r="A30" i="1"/>
  <c r="A29" i="1"/>
  <c r="A28" i="1"/>
  <c r="A27" i="1"/>
  <c r="A26" i="1"/>
  <c r="A25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4" i="1" l="1"/>
  <c r="A23" i="1"/>
  <c r="A22" i="1"/>
  <c r="A21" i="1"/>
  <c r="A20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A16" i="1" l="1"/>
  <c r="A15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A11" i="1" l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<sst xmlns="http://schemas.openxmlformats.org/spreadsheetml/2006/main" count="13526" uniqueCount="2563">
  <si>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</si>
  <si>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</si>
  <si>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</si>
  <si>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</si>
  <si>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</si>
  <si>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</si>
  <si>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</si>
  <si>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</si>
  <si>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</si>
  <si>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</si>
  <si>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</si>
  <si>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</si>
  <si>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</si>
  <si>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</si>
  <si>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</si>
  <si>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</si>
  <si>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</si>
  <si>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</si>
  <si>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</si>
  <si>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</si>
  <si>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</si>
  <si>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</si>
  <si>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</si>
  <si>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</si>
  <si>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</si>
  <si>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</si>
  <si>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</si>
  <si>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</si>
  <si>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</si>
  <si>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</si>
  <si>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</si>
  <si>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</si>
  <si>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</si>
  <si>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</si>
  <si>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</si>
  <si>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</si>
  <si>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</si>
  <si>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</si>
  <si>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</si>
  <si>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</si>
  <si>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</si>
  <si>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</si>
  <si>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</si>
  <si>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</si>
  <si>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</si>
  <si>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</si>
  <si>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</si>
  <si>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</si>
  <si>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</si>
  <si>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</si>
  <si>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</si>
  <si>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</si>
  <si>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</si>
  <si>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</si>
  <si>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</si>
  <si>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</si>
  <si>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</si>
  <si>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</si>
  <si>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</si>
  <si>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</si>
  <si>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</si>
  <si>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</si>
  <si>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</si>
  <si>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</si>
  <si>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</si>
  <si>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</si>
  <si>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</si>
  <si>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</si>
  <si>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</si>
  <si>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</si>
  <si>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</si>
  <si>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</si>
  <si>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</si>
  <si>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</si>
  <si>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</si>
  <si>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</si>
  <si>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</si>
  <si>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</si>
  <si>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</si>
  <si>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</si>
  <si>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</si>
  <si>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</si>
  <si>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</si>
  <si>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</si>
  <si>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</si>
  <si>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</si>
  <si>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</si>
  <si>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</si>
  <si>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</si>
  <si>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</si>
  <si>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</si>
  <si>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</si>
  <si>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</si>
  <si>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</si>
  <si>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</si>
  <si>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</si>
  <si>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</si>
  <si>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</si>
  <si>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</si>
  <si>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</si>
  <si>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</si>
  <si>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</si>
  <si>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</si>
  <si>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</si>
  <si>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</si>
  <si>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</si>
  <si>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</si>
  <si>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</si>
  <si>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</si>
  <si>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</si>
  <si>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</si>
  <si>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</si>
  <si>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</si>
  <si>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</si>
  <si>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</si>
  <si>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</si>
  <si>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</si>
  <si>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</si>
  <si>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</si>
  <si>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</si>
  <si>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</si>
  <si>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</si>
  <si>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</si>
  <si>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</si>
  <si>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</si>
  <si>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</si>
  <si>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</si>
  <si>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</si>
  <si>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</si>
  <si>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</si>
  <si>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</si>
  <si>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</si>
  <si>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</si>
  <si>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</si>
  <si>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</si>
  <si>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</si>
  <si>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</si>
  <si>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</si>
  <si>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</si>
  <si>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</si>
  <si>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</si>
  <si>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</si>
  <si>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</si>
  <si>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</si>
  <si>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</si>
  <si>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</si>
  <si>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</si>
  <si>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</si>
  <si>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</si>
  <si>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</si>
  <si>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</si>
  <si>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</si>
  <si>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</si>
  <si>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</si>
  <si>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</si>
  <si>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</si>
  <si>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</si>
  <si>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</si>
  <si>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</si>
  <si>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</si>
  <si>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</si>
  <si>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</si>
  <si>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</si>
  <si>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</si>
  <si>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</si>
  <si>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</si>
  <si>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</si>
  <si>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</si>
  <si>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</si>
  <si>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</si>
  <si>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</si>
  <si>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</si>
  <si>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</si>
  <si>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</si>
  <si>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</si>
  <si>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</si>
  <si>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</si>
  <si>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</si>
  <si>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</si>
  <si>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</si>
  <si>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</si>
  <si>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</si>
  <si>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</si>
  <si>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</si>
  <si>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</si>
  <si>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</si>
  <si>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</si>
  <si>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</si>
  <si>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</si>
  <si>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</si>
  <si>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</si>
  <si>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</si>
  <si>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</si>
  <si>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</si>
  <si>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</si>
  <si>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</si>
  <si>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</si>
  <si>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</si>
  <si>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</si>
  <si>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</si>
  <si>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</si>
  <si>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</si>
  <si>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</si>
  <si>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</si>
  <si>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</si>
  <si>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</si>
  <si>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</si>
  <si>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</si>
  <si>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</si>
  <si>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</si>
  <si>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</si>
  <si>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</si>
  <si>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</si>
  <si>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</si>
  <si>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</si>
  <si>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</si>
  <si>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</si>
  <si>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</si>
  <si>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</si>
  <si>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</si>
  <si>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</si>
  <si>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</si>
  <si>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</si>
  <si>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</si>
  <si>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</si>
  <si>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</si>
  <si>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</si>
  <si>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</si>
  <si>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</si>
  <si>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</si>
  <si>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</si>
  <si>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</si>
  <si>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</si>
  <si>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</si>
  <si>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</si>
  <si>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</si>
  <si>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</si>
  <si>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</si>
  <si>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</si>
  <si>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</si>
  <si>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</si>
  <si>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</si>
  <si>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</si>
  <si>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</si>
  <si>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</si>
  <si>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</si>
  <si>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</si>
  <si>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</si>
  <si>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</si>
  <si>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</si>
  <si>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</si>
  <si>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</si>
  <si>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</si>
  <si>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</si>
  <si>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</si>
  <si>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</si>
  <si>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</si>
  <si>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</si>
  <si>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</si>
  <si>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</si>
  <si>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</si>
  <si>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</si>
  <si>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</si>
  <si>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</si>
  <si>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</si>
  <si>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</si>
  <si>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</si>
  <si>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</si>
  <si>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</si>
  <si>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</si>
  <si>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</si>
  <si>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</si>
  <si>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</si>
  <si>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</si>
  <si>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</si>
  <si>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</si>
  <si>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</si>
  <si>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</si>
  <si>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</si>
  <si>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</si>
  <si>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</si>
  <si>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</si>
  <si>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</si>
  <si>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</si>
  <si>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</si>
  <si>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</si>
  <si>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</si>
  <si>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</si>
  <si>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</si>
  <si>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</si>
  <si>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</si>
  <si>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</si>
  <si>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</si>
  <si>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</si>
  <si>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</si>
  <si>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</si>
  <si>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</si>
  <si>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</si>
  <si>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</si>
  <si>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</si>
  <si>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</si>
  <si>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</si>
  <si>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</si>
  <si>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</si>
  <si>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</si>
  <si>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</si>
  <si>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</si>
  <si>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</si>
  <si>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</si>
  <si>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</si>
  <si>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</si>
  <si>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</si>
  <si>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</si>
  <si>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</si>
  <si>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</si>
  <si>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</si>
  <si>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</si>
  <si>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</si>
  <si>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</si>
  <si>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</si>
  <si>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</si>
  <si>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</si>
  <si>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</si>
  <si>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</si>
  <si>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</si>
  <si>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</si>
  <si>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</si>
  <si>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</si>
  <si>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</si>
  <si>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</si>
  <si>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</si>
  <si>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</si>
  <si>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</si>
  <si>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</si>
  <si>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</si>
  <si>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</si>
  <si>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</si>
  <si>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</si>
  <si>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</si>
  <si>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</si>
  <si>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</si>
  <si>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</si>
  <si>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</si>
  <si>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</si>
  <si>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</si>
  <si>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</si>
  <si>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</si>
  <si>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</si>
  <si>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</si>
  <si>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</si>
  <si>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</si>
  <si>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</si>
  <si>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</si>
  <si>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</si>
  <si>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</si>
  <si>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</si>
  <si>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</si>
  <si>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</si>
  <si>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</si>
  <si>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</si>
  <si>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</si>
  <si>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</si>
  <si>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</si>
  <si>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</si>
  <si>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</si>
  <si>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</si>
  <si>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</si>
  <si>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</si>
  <si>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</si>
  <si>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</si>
  <si>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</si>
  <si>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</si>
  <si>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</si>
  <si>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</si>
  <si>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</si>
  <si>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</si>
  <si>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</si>
  <si>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</si>
  <si>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</si>
  <si>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</si>
  <si>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</si>
  <si>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</si>
  <si>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</si>
  <si>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</si>
  <si>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</si>
  <si>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</si>
  <si>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</si>
  <si>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</si>
  <si>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</si>
  <si>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</si>
  <si>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</si>
  <si>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</si>
  <si>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</si>
  <si>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</si>
  <si>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</si>
  <si>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</si>
  <si>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</si>
  <si>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</si>
  <si>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</si>
  <si>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</si>
  <si>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</si>
  <si>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</si>
  <si>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</si>
  <si>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</si>
  <si>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</si>
  <si>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</si>
  <si>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</si>
  <si>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</si>
  <si>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</si>
  <si>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</si>
  <si>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</si>
  <si>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</si>
  <si>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</si>
  <si>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</si>
  <si>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</si>
  <si>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</si>
  <si>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</si>
  <si>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</si>
  <si>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</si>
  <si>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</si>
  <si>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</si>
  <si>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</si>
  <si>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</si>
  <si>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</si>
  <si>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</si>
  <si>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</si>
  <si>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</si>
  <si>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</si>
  <si>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</si>
  <si>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</si>
  <si>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</si>
  <si>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</si>
  <si>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</si>
  <si>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</si>
  <si>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</si>
  <si>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</si>
  <si>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</si>
  <si>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</si>
  <si>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</si>
  <si>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</si>
  <si>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</si>
  <si>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</si>
  <si>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</si>
  <si>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</si>
  <si>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</si>
  <si>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</si>
  <si>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</si>
  <si>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</si>
  <si>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</si>
  <si>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</si>
  <si>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</si>
  <si>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</si>
  <si>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</si>
  <si>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</si>
  <si>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</si>
  <si>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</si>
  <si>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</si>
  <si>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</si>
  <si>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</si>
  <si>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</si>
  <si>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</si>
  <si>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</si>
  <si>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</si>
  <si>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</si>
  <si>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</si>
  <si>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</si>
  <si>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</si>
  <si>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</si>
  <si>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</si>
  <si>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</si>
  <si>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</si>
  <si>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</si>
  <si>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</si>
  <si>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</si>
  <si>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</si>
  <si>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</si>
  <si>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</si>
  <si>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</si>
  <si>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</si>
  <si>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</si>
  <si>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</si>
  <si>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</si>
  <si>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</si>
  <si>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</si>
  <si>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</si>
  <si>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</si>
  <si>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</si>
  <si>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</si>
  <si>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</si>
  <si>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</si>
  <si>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</si>
  <si>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</si>
  <si>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</si>
  <si>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</si>
  <si>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</si>
  <si>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</si>
  <si>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</si>
  <si>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</si>
  <si>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</si>
  <si>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</si>
  <si>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</si>
  <si>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</si>
  <si>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</si>
  <si>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</si>
  <si>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</si>
  <si>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</si>
  <si>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</si>
  <si>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</si>
  <si>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</si>
  <si>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</si>
  <si>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</si>
  <si>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</si>
  <si>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</si>
  <si>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</si>
  <si>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</si>
  <si>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</si>
  <si>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</si>
  <si>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</si>
  <si>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</si>
  <si>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</si>
  <si>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</si>
  <si>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</si>
  <si>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</si>
  <si>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</si>
  <si>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</si>
  <si>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</si>
  <si>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</si>
  <si>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</si>
  <si>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</si>
  <si>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</si>
  <si>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</si>
  <si>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</si>
  <si>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</si>
  <si>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</si>
  <si>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</si>
  <si>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</si>
  <si>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</si>
  <si>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</si>
  <si>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</si>
  <si>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</si>
  <si>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</si>
  <si>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</si>
  <si>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</si>
  <si>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</si>
  <si>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</si>
  <si>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</si>
  <si>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</si>
  <si>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</si>
  <si>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</si>
  <si>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</si>
  <si>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</si>
  <si>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</si>
  <si>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</si>
  <si>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</si>
  <si>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</si>
  <si>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</si>
  <si>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</si>
  <si>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</si>
  <si>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</si>
  <si>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</si>
  <si>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</si>
  <si>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</si>
  <si>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</si>
  <si>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</si>
  <si>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</si>
  <si>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</si>
  <si>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</si>
  <si>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</si>
  <si>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</si>
  <si>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</si>
  <si>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</si>
  <si>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</si>
  <si>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</si>
  <si>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</si>
  <si>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</si>
  <si>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</si>
  <si>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</si>
  <si>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</si>
  <si>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</si>
  <si>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</si>
  <si>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</si>
  <si>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</si>
  <si>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</si>
  <si>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</si>
  <si>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</si>
  <si>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</si>
  <si>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</si>
  <si>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</si>
  <si>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</si>
  <si>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</si>
  <si>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</si>
  <si>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</si>
  <si>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</si>
  <si>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</si>
  <si>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</si>
  <si>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</si>
  <si>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</si>
  <si>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</si>
  <si>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</si>
  <si>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</si>
  <si>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</si>
  <si>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</si>
  <si>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</si>
  <si>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</si>
  <si>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</si>
  <si>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</si>
  <si>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</si>
  <si>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</si>
  <si>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</si>
  <si>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</si>
  <si>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</si>
  <si>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</si>
  <si>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</si>
  <si>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</si>
  <si>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</si>
  <si>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</si>
  <si>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</si>
  <si>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</si>
  <si>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</si>
  <si>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</si>
  <si>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</si>
  <si>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</si>
  <si>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</si>
  <si>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</si>
  <si>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</si>
  <si>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</si>
  <si>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</si>
  <si>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</si>
  <si>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</si>
  <si>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</si>
  <si>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</si>
  <si>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</si>
  <si>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</si>
  <si>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</si>
  <si>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</si>
  <si>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</si>
  <si>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</si>
  <si>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</si>
  <si>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</si>
  <si>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</si>
  <si>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</si>
  <si>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</si>
  <si>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</si>
  <si>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</si>
  <si>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</si>
  <si>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</si>
  <si>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</si>
  <si>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</si>
  <si>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</si>
  <si>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</si>
  <si>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</si>
  <si>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</si>
  <si>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</si>
  <si>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</si>
  <si>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</si>
  <si>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</si>
  <si>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</si>
  <si>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</si>
  <si>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</si>
  <si>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</si>
  <si>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</si>
  <si>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</si>
  <si>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</si>
  <si>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</si>
  <si>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</si>
  <si>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</si>
  <si>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</si>
  <si>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</si>
  <si>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</si>
  <si>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</si>
  <si>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</si>
  <si>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</si>
  <si>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</si>
  <si>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</si>
  <si>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</si>
  <si>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</si>
  <si>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</si>
  <si>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</si>
  <si>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</si>
  <si>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</si>
  <si>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</si>
  <si>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</si>
  <si>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</si>
  <si>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</si>
  <si>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</si>
  <si>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</si>
  <si>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</si>
  <si>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</si>
  <si>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</si>
  <si>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</si>
  <si>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</si>
  <si>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</si>
  <si>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</si>
  <si>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</si>
  <si>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</si>
  <si>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</si>
  <si>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</si>
  <si>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</si>
  <si>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</si>
  <si>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</si>
  <si>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</si>
  <si>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</si>
  <si>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</si>
  <si>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</si>
  <si>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</si>
  <si>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</si>
  <si>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</si>
  <si>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</si>
  <si>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</si>
  <si>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</si>
  <si>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</si>
  <si>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</si>
  <si>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</si>
  <si>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</si>
  <si>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</si>
  <si>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</si>
  <si>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</si>
  <si>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</si>
  <si>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</si>
  <si>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</si>
  <si>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</si>
  <si>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</si>
  <si>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</si>
  <si>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</si>
  <si>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</si>
  <si>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</si>
  <si>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</si>
  <si>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</si>
  <si>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</si>
  <si>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</si>
  <si>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</si>
  <si>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</si>
  <si>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</si>
  <si>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</si>
  <si>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</si>
  <si>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</si>
  <si>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</si>
  <si>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</si>
  <si>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</si>
  <si>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</si>
  <si>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</si>
  <si>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</si>
  <si>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</si>
  <si>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</si>
  <si>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</si>
  <si>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</si>
  <si>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</si>
  <si>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</si>
  <si>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</si>
  <si>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</si>
  <si>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</si>
  <si>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</si>
  <si>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</si>
  <si>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</si>
  <si>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</si>
  <si>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</si>
  <si>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</si>
  <si>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</si>
  <si>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</si>
  <si>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</si>
  <si>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</si>
  <si>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</si>
  <si>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</si>
  <si>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</si>
  <si>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</si>
  <si>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</si>
  <si>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</si>
  <si>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</si>
  <si>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</si>
  <si>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</si>
  <si>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</si>
  <si>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</si>
  <si>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</si>
  <si>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</si>
  <si>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</si>
  <si>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</si>
  <si>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</si>
  <si>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</si>
  <si>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</si>
  <si>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</si>
  <si>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</si>
  <si>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</si>
  <si>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</si>
  <si>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</si>
  <si>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</si>
  <si>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</si>
  <si>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</si>
  <si>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</si>
  <si>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</si>
  <si>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</si>
  <si>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</si>
  <si>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</si>
  <si>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</si>
  <si>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</si>
  <si>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</si>
  <si>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</si>
  <si>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</si>
  <si>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</si>
  <si>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</si>
  <si>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</si>
  <si>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</si>
  <si>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</si>
  <si>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</si>
  <si>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</si>
  <si>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</si>
  <si>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</si>
  <si>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</si>
  <si>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</si>
  <si>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</si>
  <si>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</si>
  <si>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</si>
  <si>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</si>
  <si>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</si>
  <si>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</si>
  <si>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</si>
  <si>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</si>
  <si>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</si>
  <si>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</si>
  <si>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</si>
  <si>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</si>
  <si>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</si>
  <si>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</si>
  <si>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</si>
  <si>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</si>
  <si>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</si>
  <si>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</si>
  <si>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</si>
  <si>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</si>
  <si>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</si>
  <si>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</si>
  <si>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</si>
  <si>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</si>
  <si>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</si>
  <si>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</si>
  <si>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</si>
  <si>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</si>
  <si>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</si>
  <si>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</si>
  <si>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</si>
  <si>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</si>
  <si>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</si>
  <si>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</si>
  <si>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</si>
  <si>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</si>
  <si>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</si>
  <si>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</si>
  <si>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</si>
  <si>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</si>
  <si>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</si>
  <si>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</si>
  <si>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</si>
  <si>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</si>
  <si>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</si>
  <si>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</si>
  <si>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</si>
  <si>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</si>
  <si>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</si>
  <si>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</si>
  <si>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</si>
  <si>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</si>
  <si>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</si>
  <si>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</si>
  <si>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</si>
  <si>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</si>
  <si>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</si>
  <si>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</si>
  <si>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</si>
  <si>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</si>
  <si>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</si>
  <si>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</si>
  <si>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</si>
  <si>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</si>
  <si>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</si>
  <si>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</si>
  <si>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</si>
  <si>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</si>
  <si>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</si>
  <si>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</si>
  <si>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</si>
  <si>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</si>
  <si>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</si>
  <si>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</si>
  <si>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</si>
  <si>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</si>
  <si>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</si>
  <si>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</si>
  <si>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</si>
  <si>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</si>
  <si>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</si>
  <si>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</si>
  <si>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</si>
  <si>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</si>
  <si>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</si>
  <si>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</si>
  <si>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</si>
  <si>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</si>
  <si>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</si>
  <si>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</si>
  <si>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</si>
  <si>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</si>
  <si>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</si>
  <si>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</si>
  <si>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</si>
  <si>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</si>
  <si>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</si>
  <si>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</si>
  <si>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</si>
  <si>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</si>
  <si>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</si>
  <si>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</si>
  <si>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</si>
  <si>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</si>
  <si>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</si>
  <si>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</si>
  <si>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</si>
  <si>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</si>
  <si>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</si>
  <si>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</si>
  <si>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</si>
  <si>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</si>
  <si>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</si>
  <si>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</si>
  <si>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</si>
  <si>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</si>
  <si>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</si>
  <si>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</si>
  <si>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</si>
  <si>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</si>
  <si>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</si>
  <si>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</si>
  <si>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</si>
  <si>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</si>
  <si>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</si>
  <si>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</si>
  <si>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</si>
  <si>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</si>
  <si>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</si>
  <si>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</si>
  <si>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</si>
  <si>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</si>
  <si>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</si>
  <si>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</si>
  <si>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</si>
  <si>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</si>
  <si>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</si>
  <si>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</si>
  <si>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</si>
  <si>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</si>
  <si>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</si>
  <si>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</si>
  <si>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</si>
  <si>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</si>
  <si>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</si>
  <si>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</si>
  <si>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</si>
  <si>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</si>
  <si>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</si>
  <si>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</si>
  <si>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</si>
  <si>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</si>
  <si>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</si>
  <si>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</si>
  <si>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</si>
  <si>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</si>
  <si>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</si>
  <si>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</si>
  <si>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</si>
  <si>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</si>
  <si>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</si>
  <si>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</si>
  <si>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</si>
  <si>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</si>
  <si>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</si>
  <si>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</si>
  <si>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</si>
  <si>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</si>
  <si>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</si>
  <si>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</si>
  <si>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</si>
  <si>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</si>
  <si>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</si>
  <si>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</si>
  <si>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</si>
  <si>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</si>
  <si>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</si>
  <si>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</si>
  <si>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</si>
  <si>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</si>
  <si>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</si>
  <si>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</si>
  <si>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</si>
  <si>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</si>
  <si>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</si>
  <si>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</si>
  <si>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</si>
  <si>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</si>
  <si>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</si>
  <si>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</si>
  <si>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</si>
  <si>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</si>
  <si>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</si>
  <si>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</si>
  <si>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</si>
  <si>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</si>
  <si>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</si>
  <si>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</si>
  <si>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</si>
  <si>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</si>
  <si>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</si>
  <si>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</si>
  <si>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</si>
  <si>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</si>
  <si>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</si>
  <si>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</si>
  <si>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</si>
  <si>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</si>
  <si>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</si>
  <si>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</si>
  <si>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</si>
  <si>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</si>
  <si>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</si>
  <si>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</si>
  <si>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</si>
  <si>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</si>
  <si>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</si>
  <si>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</si>
  <si>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</si>
  <si>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</si>
  <si>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</si>
  <si>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</si>
  <si>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</si>
  <si>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</si>
  <si>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</si>
  <si>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</si>
  <si>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</si>
  <si>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</si>
  <si>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</si>
  <si>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</si>
  <si>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</si>
  <si>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</si>
  <si>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</si>
  <si>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</si>
  <si>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</si>
  <si>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</si>
  <si>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</si>
  <si>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</si>
  <si>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</si>
  <si>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</si>
  <si>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</si>
  <si>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</si>
  <si>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</si>
  <si>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</si>
  <si>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</si>
  <si>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</si>
  <si>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</si>
  <si>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</si>
  <si>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</si>
  <si>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</si>
  <si>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</si>
  <si>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</si>
  <si>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</si>
  <si>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</si>
  <si>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</si>
  <si>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</si>
  <si>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</si>
  <si>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</si>
  <si>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</si>
  <si>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</si>
  <si>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</si>
  <si>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</si>
  <si>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</si>
  <si>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</si>
  <si>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</si>
  <si>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</si>
  <si>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</si>
  <si>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</si>
  <si>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</si>
  <si>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</si>
  <si>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</si>
  <si>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</si>
  <si>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</si>
  <si>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</si>
  <si>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</si>
  <si>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</si>
  <si>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</si>
  <si>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</si>
  <si>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</si>
  <si>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</si>
  <si>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</si>
  <si>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</si>
  <si>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</si>
  <si>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</si>
  <si>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</si>
  <si>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</si>
  <si>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</si>
  <si>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</si>
  <si>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</si>
  <si>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</si>
  <si>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</si>
  <si>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</si>
  <si>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</si>
  <si>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</si>
  <si>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</si>
  <si>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</si>
  <si>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</si>
  <si>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</si>
  <si>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</si>
  <si>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</si>
  <si>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</si>
  <si>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</si>
  <si>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</si>
  <si>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</si>
  <si>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</si>
  <si>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</si>
  <si>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</si>
  <si>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</si>
  <si>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</si>
  <si>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</si>
  <si>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</si>
  <si>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</si>
  <si>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</si>
  <si>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</si>
  <si>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</si>
  <si>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</si>
  <si>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</si>
  <si>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</si>
  <si>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</si>
  <si>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</si>
  <si>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</si>
  <si>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</si>
  <si>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</si>
  <si>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</si>
  <si>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</si>
  <si>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</si>
  <si>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</si>
  <si>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</si>
  <si>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</si>
  <si>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</si>
  <si>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</si>
  <si>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</si>
  <si>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</si>
  <si>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</si>
  <si>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</si>
  <si>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</si>
  <si>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</si>
  <si>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</si>
  <si>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</si>
  <si>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</si>
  <si>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</si>
  <si>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</si>
  <si>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</si>
  <si>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</si>
  <si>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</si>
  <si>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</si>
  <si>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</si>
  <si>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</si>
  <si>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</si>
  <si>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</si>
  <si>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</si>
  <si>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</si>
  <si>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</si>
  <si>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</si>
  <si>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</si>
  <si>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</si>
  <si>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</si>
  <si>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</si>
  <si>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</si>
  <si>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</si>
  <si>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</si>
  <si>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</si>
  <si>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</si>
  <si>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</si>
  <si>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</si>
  <si>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</si>
  <si>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</si>
  <si>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</si>
  <si>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</si>
  <si>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</si>
  <si>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</si>
  <si>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</si>
  <si>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</si>
  <si>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</si>
  <si>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</si>
  <si>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</si>
  <si>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</si>
  <si>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</si>
  <si>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</si>
  <si>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</si>
  <si>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</si>
  <si>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</si>
  <si>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</si>
  <si>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</si>
  <si>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</si>
  <si>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</si>
  <si>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</si>
  <si>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</si>
  <si>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</si>
  <si>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</si>
  <si>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</si>
  <si>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</si>
  <si>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</si>
  <si>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</si>
  <si>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</si>
  <si>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</si>
  <si>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</si>
  <si>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</si>
  <si>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</si>
  <si>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</si>
  <si>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</si>
  <si>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</si>
  <si>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</si>
  <si>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</si>
  <si>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</si>
  <si>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</si>
  <si>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</si>
  <si>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</si>
  <si>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</si>
  <si>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</si>
  <si>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</si>
  <si>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</si>
  <si>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</si>
  <si>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</si>
  <si>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</si>
  <si>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</si>
  <si>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</si>
  <si>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</si>
  <si>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</si>
  <si>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</si>
  <si>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</si>
  <si>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</si>
  <si>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</si>
  <si>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</si>
  <si>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</si>
  <si>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</si>
  <si>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</si>
  <si>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</si>
  <si>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</si>
  <si>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</si>
  <si>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</si>
  <si>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</si>
  <si>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</si>
  <si>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</si>
  <si>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</si>
  <si>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</si>
  <si>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</si>
  <si>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</si>
  <si>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</si>
  <si>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</si>
  <si>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</si>
  <si>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</si>
  <si>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</si>
  <si>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</si>
  <si>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</si>
  <si>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</si>
  <si>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</si>
  <si>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</si>
  <si>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</si>
  <si>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</si>
  <si>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</si>
  <si>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</si>
  <si>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</si>
  <si>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</si>
  <si>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</si>
  <si>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</si>
  <si>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</si>
  <si>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</si>
  <si>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</si>
  <si>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</si>
  <si>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</si>
  <si>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</si>
  <si>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</si>
  <si>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</si>
  <si>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</si>
  <si>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</si>
  <si>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</si>
  <si>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</si>
  <si>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</si>
  <si>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</si>
  <si>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</si>
  <si>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</si>
  <si>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</si>
  <si>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</si>
  <si>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</si>
  <si>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</si>
  <si>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</si>
  <si>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</si>
  <si>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</si>
  <si>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</si>
  <si>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</si>
  <si>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</si>
  <si>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</si>
  <si>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</si>
  <si>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</si>
  <si>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</si>
  <si>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</si>
  <si>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</si>
  <si>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</si>
  <si>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</si>
  <si>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</si>
  <si>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</si>
  <si>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</si>
  <si>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</si>
  <si>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</si>
  <si>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</si>
  <si>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</si>
  <si>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</si>
  <si>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</si>
  <si>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</si>
  <si>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</si>
  <si>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</si>
  <si>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</si>
  <si>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</si>
  <si>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</si>
  <si>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</si>
  <si>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</si>
  <si>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</si>
  <si>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</si>
  <si>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</si>
  <si>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</si>
  <si>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</si>
  <si>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</si>
  <si>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</si>
  <si>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</si>
  <si>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</si>
  <si>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</si>
  <si>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</si>
  <si>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</si>
  <si>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</si>
  <si>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</si>
  <si>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</si>
  <si>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</si>
  <si>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</si>
  <si>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</si>
  <si>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</si>
  <si>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</si>
  <si>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</si>
  <si>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</si>
  <si>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</si>
  <si>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</si>
  <si>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</si>
  <si>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</si>
  <si>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</si>
  <si>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</si>
  <si>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</si>
  <si>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</si>
  <si>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</si>
  <si>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</si>
  <si>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</si>
  <si>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</si>
  <si>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</si>
  <si>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</si>
  <si>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</si>
  <si>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</si>
  <si>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</si>
  <si>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</si>
  <si>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</si>
  <si>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</si>
  <si>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</si>
  <si>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</si>
  <si>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</si>
  <si>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</si>
  <si>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</si>
  <si>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</si>
  <si>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</si>
  <si>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</si>
  <si>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</si>
  <si>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</si>
  <si>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</si>
  <si>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</si>
  <si>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</si>
  <si>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</si>
  <si>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</si>
  <si>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</si>
  <si>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</si>
  <si>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</si>
  <si>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</si>
  <si>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</si>
  <si>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</si>
  <si>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</si>
  <si>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</si>
  <si>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</si>
  <si>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</si>
  <si>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</si>
  <si>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</si>
  <si>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</si>
  <si>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</si>
  <si>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</si>
  <si>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</si>
  <si>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</si>
  <si>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</si>
  <si>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</si>
  <si>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</si>
  <si>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</si>
  <si>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</si>
  <si>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</si>
  <si>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</si>
  <si>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</si>
  <si>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</si>
  <si>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</si>
  <si>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</si>
  <si>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</si>
  <si>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</si>
  <si>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</si>
  <si>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</si>
  <si>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</si>
  <si>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</si>
  <si>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</si>
  <si>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</si>
  <si>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</si>
  <si>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</si>
  <si>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</si>
  <si>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</si>
  <si>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</si>
  <si>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</si>
  <si>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</si>
  <si>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</si>
  <si>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</si>
  <si>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</si>
  <si>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</si>
  <si>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</si>
  <si>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</si>
  <si>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</si>
  <si>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</si>
  <si>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</si>
  <si>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</si>
  <si>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</si>
  <si>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</si>
  <si>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</si>
  <si>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</si>
  <si>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</si>
  <si>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</si>
  <si>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</si>
  <si>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</si>
  <si>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</si>
  <si>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</si>
  <si>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</si>
  <si>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</si>
  <si>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</si>
  <si>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</si>
  <si>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</si>
  <si>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</si>
  <si>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</si>
  <si>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</si>
  <si>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</si>
  <si>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</si>
  <si>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</si>
  <si>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</si>
  <si>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</si>
  <si>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</si>
  <si>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</si>
  <si>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</si>
  <si>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</si>
  <si>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</si>
  <si>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</si>
  <si>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</si>
  <si>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</si>
  <si>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</si>
  <si>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</si>
  <si>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</si>
  <si>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</si>
  <si>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</si>
  <si>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</si>
  <si>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</si>
  <si>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</si>
  <si>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</si>
  <si>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</si>
  <si>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</si>
  <si>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</si>
  <si>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</si>
  <si>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</si>
  <si>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</si>
  <si>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</si>
  <si>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</si>
  <si>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</si>
  <si>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</si>
  <si>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</si>
  <si>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</si>
  <si>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</si>
  <si>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</si>
  <si>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</si>
  <si>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</si>
  <si>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</si>
  <si>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</si>
  <si>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</si>
  <si>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</si>
  <si>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</si>
  <si>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</si>
  <si>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</si>
  <si>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</si>
  <si>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</si>
  <si>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</si>
  <si>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</si>
  <si>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</si>
  <si>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</si>
  <si>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</si>
  <si>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</si>
  <si>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</si>
  <si>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</si>
  <si>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</si>
  <si>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</si>
  <si>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</si>
  <si>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</si>
  <si>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</si>
  <si>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</si>
  <si>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</si>
  <si>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</si>
  <si>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</si>
  <si>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</si>
  <si>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</si>
  <si>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</si>
  <si>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</si>
  <si>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</si>
  <si>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</si>
  <si>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</si>
  <si>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</si>
  <si>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</si>
  <si>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</si>
  <si>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</si>
  <si>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</si>
  <si>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</si>
  <si>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</si>
  <si>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</si>
  <si>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</si>
  <si>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</si>
  <si>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</si>
  <si>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</si>
  <si>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</si>
  <si>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</si>
  <si>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</si>
  <si>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</si>
  <si>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</si>
  <si>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</si>
  <si>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</si>
  <si>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</si>
  <si>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</si>
  <si>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</si>
  <si>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</si>
  <si>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</si>
  <si>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</si>
  <si>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</si>
  <si>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</si>
  <si>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</si>
  <si>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</si>
  <si>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</si>
  <si>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</si>
  <si>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</si>
  <si>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</si>
  <si>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</si>
  <si>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</si>
  <si>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</si>
  <si>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</si>
  <si>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</si>
  <si>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</si>
  <si>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</si>
  <si>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</si>
  <si>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</si>
  <si>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</si>
  <si>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</si>
  <si>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</si>
  <si>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</si>
  <si>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</si>
  <si>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</si>
  <si>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</si>
  <si>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</si>
  <si>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</si>
  <si>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</si>
  <si>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</si>
  <si>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</si>
  <si>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</si>
  <si>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</si>
  <si>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</si>
  <si>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</si>
  <si>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</si>
  <si>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</si>
  <si>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</si>
  <si>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</si>
  <si>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</si>
  <si>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</si>
  <si>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</si>
  <si>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</si>
  <si>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</si>
  <si>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</si>
  <si>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</si>
  <si>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</si>
  <si>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</si>
  <si>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</si>
  <si>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</si>
  <si>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</si>
  <si>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</si>
  <si>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</si>
  <si>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</si>
  <si>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</si>
  <si>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</si>
  <si>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</si>
  <si>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</si>
  <si>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</si>
  <si>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</si>
  <si>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</si>
  <si>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</si>
  <si>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</si>
  <si>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</si>
  <si>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</si>
  <si>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</si>
  <si>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</si>
  <si>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</si>
  <si>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</si>
  <si>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</si>
  <si>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</si>
  <si>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</si>
  <si>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</si>
  <si>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</si>
  <si>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</si>
  <si>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</si>
  <si>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</si>
  <si>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</si>
  <si>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</si>
  <si>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</si>
  <si>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</si>
  <si>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</si>
  <si>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</si>
  <si>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</si>
  <si>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</si>
  <si>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</si>
  <si>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</si>
  <si>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</si>
  <si>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</si>
  <si>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</si>
  <si>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</si>
  <si>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</si>
  <si>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</si>
  <si>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</si>
  <si>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</si>
  <si>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</si>
  <si>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</si>
  <si>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</si>
  <si>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</si>
  <si>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</si>
  <si>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</si>
  <si>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</si>
  <si>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</si>
  <si>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</si>
  <si>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</si>
  <si>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</si>
  <si>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</si>
  <si>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</si>
  <si>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</si>
  <si>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</si>
  <si>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</si>
  <si>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</si>
  <si>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</si>
  <si>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</si>
  <si>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</si>
  <si>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</si>
  <si>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</si>
  <si>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</si>
  <si>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</si>
  <si>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</si>
  <si>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</si>
  <si>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</si>
  <si>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</si>
  <si>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</si>
  <si>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</si>
  <si>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</si>
  <si>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</si>
  <si>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</si>
  <si>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</si>
  <si>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</si>
  <si>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</si>
  <si>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</si>
  <si>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</si>
  <si>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</si>
  <si>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</si>
  <si>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</si>
  <si>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</si>
  <si>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</si>
  <si>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</si>
  <si>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</si>
  <si>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</si>
  <si>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</si>
  <si>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</si>
  <si>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</si>
  <si>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</si>
  <si>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</si>
  <si>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</si>
  <si>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</si>
  <si>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</si>
  <si>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</si>
  <si>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</si>
  <si>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</si>
  <si>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</si>
  <si>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</si>
  <si>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</si>
  <si>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</si>
  <si>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</si>
  <si>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</si>
  <si>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</si>
  <si>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</si>
  <si>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</si>
  <si>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</si>
  <si>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</si>
  <si>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</si>
  <si>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</si>
  <si>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</si>
  <si>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</si>
  <si>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</si>
  <si>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</si>
  <si>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</si>
  <si>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</si>
  <si>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</si>
  <si>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</si>
  <si>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</si>
  <si>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</si>
  <si>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</si>
  <si>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</si>
  <si>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</si>
  <si>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</si>
  <si>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</si>
  <si>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</si>
  <si>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</si>
  <si>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</si>
  <si>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</si>
  <si>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</si>
  <si>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</si>
  <si>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</si>
  <si>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</si>
  <si>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</si>
  <si>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</si>
  <si>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</si>
  <si>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</si>
  <si>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</si>
  <si>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</si>
  <si>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</si>
  <si>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</si>
  <si>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</si>
  <si>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</si>
  <si>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</si>
  <si>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</si>
  <si>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</si>
  <si>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</si>
  <si>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</si>
  <si>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</si>
  <si>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</si>
  <si>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</si>
  <si>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</si>
  <si>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</si>
  <si>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</si>
  <si>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</si>
  <si>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</si>
  <si>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</si>
  <si>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</si>
  <si>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</si>
  <si>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</si>
  <si>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</si>
  <si>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</si>
  <si>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</si>
  <si>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</si>
  <si>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</si>
  <si>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</si>
  <si>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</si>
  <si>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</si>
  <si>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</si>
  <si>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</si>
  <si>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</si>
  <si>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</si>
  <si>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</si>
  <si>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</si>
  <si>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</si>
  <si>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</si>
  <si>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</si>
  <si>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</si>
  <si>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</si>
  <si>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</si>
  <si>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</si>
  <si>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</si>
  <si>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</si>
  <si>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</si>
  <si>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</si>
  <si>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</si>
  <si>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</si>
  <si>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</si>
  <si>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</si>
  <si>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</si>
  <si>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</si>
  <si>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</si>
  <si>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</si>
  <si>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</si>
  <si>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</si>
  <si>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</si>
  <si>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</si>
  <si>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</si>
  <si>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</si>
  <si>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</si>
  <si>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</si>
  <si>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</si>
  <si>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</si>
  <si>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</si>
  <si>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</si>
  <si>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</si>
  <si>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</si>
  <si>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</si>
  <si>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</si>
  <si>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</si>
  <si>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</si>
  <si>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</si>
  <si>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</si>
  <si>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</si>
  <si>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</si>
  <si>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</si>
  <si>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</si>
  <si>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</si>
  <si>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</si>
  <si>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</si>
  <si>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</si>
  <si>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</si>
  <si>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</si>
  <si>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</si>
  <si>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</si>
  <si>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</si>
  <si>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</si>
  <si>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</si>
  <si>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</si>
  <si>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</si>
  <si>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</si>
  <si>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</si>
  <si>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</si>
  <si>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</si>
  <si>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</si>
  <si>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</si>
  <si>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</si>
  <si>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</si>
  <si>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</si>
  <si>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</si>
  <si>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</si>
  <si>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</si>
  <si>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</si>
  <si>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</si>
  <si>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</si>
  <si>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</si>
  <si>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</si>
  <si>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</si>
  <si>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</si>
  <si>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</si>
  <si>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</si>
  <si>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</si>
  <si>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</si>
  <si>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</si>
  <si>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</si>
  <si>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</si>
  <si>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</si>
  <si>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</si>
  <si>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</si>
  <si>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</si>
  <si>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</si>
  <si>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</si>
  <si>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</si>
  <si>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</si>
  <si>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</si>
  <si>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</si>
  <si>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</si>
  <si>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</si>
  <si>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</si>
  <si>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</si>
  <si>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</si>
  <si>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</si>
  <si>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</si>
  <si>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</si>
  <si>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</si>
  <si>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</si>
  <si>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</si>
  <si>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</si>
  <si>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</si>
  <si>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</si>
  <si>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</si>
  <si>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</si>
  <si>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</si>
  <si>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</si>
  <si>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</si>
  <si>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</si>
  <si>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</si>
  <si>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</si>
  <si>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</si>
  <si>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</si>
  <si>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</si>
  <si>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</si>
  <si>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</si>
  <si>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</si>
  <si>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</si>
  <si>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</si>
  <si>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</si>
  <si>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</si>
  <si>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</si>
  <si>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</si>
  <si>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</si>
  <si>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</si>
  <si>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</si>
  <si>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</si>
  <si>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</si>
  <si>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</si>
  <si>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</si>
  <si>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</si>
  <si>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</si>
  <si>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</si>
  <si>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</si>
  <si>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</si>
  <si>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</si>
  <si>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</si>
  <si>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</si>
  <si>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</si>
  <si>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</si>
  <si>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</si>
  <si>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</si>
  <si>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</si>
  <si>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</si>
  <si>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</si>
  <si>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</si>
  <si>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</si>
  <si>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</si>
  <si>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</si>
  <si>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</si>
  <si>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</si>
  <si>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</si>
  <si>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</si>
  <si>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</si>
  <si>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</si>
  <si>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</si>
  <si>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</si>
  <si>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</si>
  <si>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</si>
  <si>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</si>
  <si>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</si>
  <si>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</si>
  <si>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</si>
  <si>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</si>
  <si>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</si>
  <si>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</si>
  <si>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</si>
  <si>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</si>
  <si>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</si>
  <si>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</si>
  <si>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</si>
  <si>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</si>
  <si>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</si>
  <si>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</si>
  <si>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</si>
  <si>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</si>
  <si>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</si>
  <si>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</si>
  <si>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</si>
  <si>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</si>
  <si>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</si>
  <si>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</si>
  <si>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</si>
  <si>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</si>
  <si>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</si>
  <si>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</si>
  <si>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</si>
  <si>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</si>
  <si>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</si>
  <si>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</si>
  <si>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</si>
  <si>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</si>
  <si>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</si>
  <si>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</si>
  <si>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</si>
  <si>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</si>
  <si>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</si>
  <si>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</si>
  <si>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</si>
  <si>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</si>
  <si>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</si>
  <si>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</si>
  <si>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</si>
  <si>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</si>
  <si>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</si>
  <si>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</si>
  <si>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</si>
  <si>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</si>
  <si>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</si>
  <si>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</si>
  <si>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</si>
  <si>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</si>
  <si>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</si>
  <si>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</si>
  <si>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</si>
  <si>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</si>
  <si>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</si>
  <si>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</si>
  <si>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</si>
  <si>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</si>
  <si>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</si>
  <si>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</si>
  <si>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</si>
  <si>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</si>
  <si>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</si>
  <si>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</si>
  <si>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</si>
  <si>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</si>
  <si>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</si>
  <si>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</si>
  <si>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</si>
  <si>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</si>
  <si>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</si>
  <si>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</si>
  <si>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</si>
  <si>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</si>
  <si>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</si>
  <si>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</si>
  <si>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</si>
  <si>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</si>
  <si>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</si>
  <si>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</si>
  <si>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</si>
  <si>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</si>
  <si>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</si>
  <si>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</si>
  <si>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</si>
  <si>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</si>
  <si>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</si>
  <si>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</si>
  <si>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</si>
  <si>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</si>
  <si>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</si>
  <si>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</si>
  <si>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</si>
  <si>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</si>
  <si>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</si>
  <si>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</si>
  <si>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</si>
  <si>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</si>
  <si>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</si>
  <si>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</si>
  <si>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</si>
  <si>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</si>
  <si>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</si>
  <si>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</si>
  <si>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</si>
  <si>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</si>
  <si>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</si>
  <si>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</si>
  <si>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</si>
  <si>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</si>
  <si>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</si>
  <si>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</si>
  <si>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</si>
  <si>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</si>
  <si>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</si>
  <si>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</si>
  <si>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</si>
  <si>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</si>
  <si>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</si>
  <si>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</si>
  <si>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</si>
  <si>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</si>
  <si>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</si>
  <si>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</si>
  <si>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</si>
  <si>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</si>
  <si>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</si>
  <si>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</si>
  <si>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</si>
  <si>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</si>
  <si>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</si>
  <si>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</si>
  <si>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</si>
  <si>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</si>
  <si>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</si>
  <si>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</si>
  <si>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</si>
  <si>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</si>
  <si>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</si>
  <si>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</si>
  <si>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</si>
  <si>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</si>
  <si>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</si>
  <si>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</si>
  <si>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</si>
  <si>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</si>
  <si>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</si>
  <si>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</si>
  <si>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</si>
  <si>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</si>
  <si>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</si>
  <si>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</si>
  <si>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</si>
  <si>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</si>
  <si>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</si>
  <si>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</si>
  <si>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</si>
  <si>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</si>
  <si>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</si>
  <si>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</si>
  <si>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</si>
  <si>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</si>
  <si>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</si>
  <si>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</si>
  <si>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</si>
  <si>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</si>
  <si>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</si>
  <si>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</si>
  <si>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</si>
  <si>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</si>
  <si>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</si>
  <si>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</si>
  <si>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</si>
  <si>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</si>
  <si>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</si>
  <si>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</si>
  <si>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</si>
  <si>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</si>
  <si>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</si>
  <si>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</si>
  <si>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</si>
  <si>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</si>
  <si>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</si>
  <si>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</si>
  <si>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</si>
  <si>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</si>
  <si>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</si>
  <si>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</si>
  <si>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</si>
  <si>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</si>
  <si>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</si>
  <si>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</si>
  <si>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</si>
  <si>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</si>
  <si>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</si>
  <si>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</si>
  <si>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</si>
  <si>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</si>
  <si>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</si>
  <si>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</si>
  <si>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</si>
  <si>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</si>
  <si>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</si>
  <si>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</si>
  <si>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</si>
  <si>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</si>
  <si>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</si>
  <si>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</si>
  <si>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</si>
  <si>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</si>
  <si>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</si>
  <si>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</si>
  <si>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</si>
  <si>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</si>
  <si>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</si>
  <si>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</si>
  <si>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</si>
  <si>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</si>
  <si>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</si>
  <si>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</si>
  <si>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</si>
  <si>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</si>
  <si>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</si>
  <si>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</si>
  <si>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</si>
  <si>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</si>
  <si>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</si>
  <si>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</si>
  <si>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</si>
  <si>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</si>
  <si>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</si>
  <si>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</si>
  <si>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</si>
  <si>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</si>
  <si>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</si>
  <si>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</si>
  <si>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</si>
  <si>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</si>
  <si>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</si>
  <si>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</si>
  <si>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</si>
  <si>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</si>
  <si>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</si>
  <si>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</si>
  <si>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</si>
  <si>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</si>
  <si>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</si>
  <si>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</si>
  <si>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</si>
  <si>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</si>
  <si>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</si>
  <si>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</si>
  <si>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</si>
  <si>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</si>
  <si>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</si>
  <si>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</si>
  <si>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</si>
  <si>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</si>
  <si>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</si>
  <si>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</si>
  <si>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</si>
  <si>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</si>
  <si>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</si>
  <si>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</si>
  <si>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</si>
  <si>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</si>
  <si>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</si>
  <si>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</si>
  <si>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</si>
  <si>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</si>
  <si>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</si>
  <si>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</si>
  <si>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</si>
  <si>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</si>
  <si>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</si>
  <si>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</si>
  <si>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</si>
  <si>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</si>
  <si>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</si>
  <si>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</si>
  <si>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</si>
  <si>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</si>
  <si>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</si>
  <si>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</si>
  <si>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</si>
  <si>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</si>
  <si>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</si>
  <si>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</si>
  <si>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</si>
  <si>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</si>
  <si>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</si>
  <si>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</si>
  <si>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</si>
  <si>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</si>
  <si>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</si>
  <si>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</si>
  <si>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</si>
  <si>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</si>
  <si>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</si>
  <si>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</si>
  <si>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</si>
  <si>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</si>
  <si>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</si>
  <si>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</si>
  <si>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</si>
  <si>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</si>
  <si>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</si>
  <si>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</si>
  <si>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</si>
  <si>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</si>
  <si>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</si>
  <si>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</si>
  <si>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</si>
  <si>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</si>
  <si>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</si>
  <si>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</si>
  <si>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</si>
  <si>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</si>
  <si>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</si>
  <si>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</si>
  <si>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</si>
  <si>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</si>
  <si>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</si>
  <si>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</si>
  <si>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</si>
  <si>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</si>
  <si>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</si>
  <si>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</si>
  <si>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</si>
  <si>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</si>
  <si>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</si>
  <si>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</si>
  <si>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</si>
  <si>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</si>
  <si>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</si>
  <si>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</si>
  <si>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</si>
  <si>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</si>
  <si>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</si>
  <si>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</si>
  <si>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</si>
  <si>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</si>
  <si>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</si>
  <si>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</si>
  <si>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</si>
  <si>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</si>
  <si>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</si>
  <si>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</si>
  <si>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</si>
  <si>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</si>
  <si>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</si>
  <si>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</si>
  <si>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</si>
  <si>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</si>
  <si>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</si>
  <si>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</si>
  <si>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</si>
  <si>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</si>
  <si>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</si>
  <si>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</si>
  <si>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</si>
  <si>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</si>
  <si>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</si>
  <si>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</si>
  <si>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</si>
  <si>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</si>
  <si>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</si>
  <si>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</si>
  <si>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</si>
  <si>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</si>
  <si>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</si>
  <si>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</si>
  <si>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</si>
  <si>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</si>
  <si>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</si>
  <si>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</si>
  <si>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</si>
  <si>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</si>
  <si>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</si>
  <si>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</si>
  <si>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</si>
  <si>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</si>
  <si>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</si>
  <si>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</si>
  <si>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</si>
  <si>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</si>
  <si>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</si>
  <si>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</si>
  <si>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</si>
  <si>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</si>
  <si>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</si>
  <si>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</si>
  <si>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</si>
  <si>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</si>
  <si>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</si>
  <si>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</si>
  <si>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</si>
  <si>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</si>
  <si>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</si>
  <si>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</si>
  <si>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</si>
  <si>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</si>
  <si>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</si>
  <si>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</si>
  <si>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</si>
  <si>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</si>
  <si>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</si>
  <si>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</si>
  <si>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</si>
  <si>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</si>
  <si>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</si>
  <si>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</si>
  <si>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</si>
  <si>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</si>
  <si>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</si>
  <si>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</si>
  <si>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</si>
  <si>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</si>
  <si>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</si>
  <si>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</si>
  <si>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</si>
  <si>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</si>
  <si>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</si>
  <si>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</si>
  <si>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</si>
  <si>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</si>
  <si>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</si>
  <si>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</si>
  <si>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</si>
  <si>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</si>
  <si>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</si>
  <si>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</si>
  <si>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</si>
  <si>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</si>
  <si>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</si>
  <si>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</si>
  <si>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</si>
  <si>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</si>
  <si>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</si>
  <si>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</si>
  <si>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</si>
  <si>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</si>
  <si>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</si>
  <si>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</si>
  <si>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</si>
  <si>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</si>
  <si>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</si>
  <si>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</si>
  <si>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</si>
  <si>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</si>
  <si>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</si>
  <si>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</si>
  <si>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</si>
  <si>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</si>
  <si>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</si>
  <si>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</si>
  <si>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</si>
  <si>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</si>
  <si>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</si>
  <si>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</si>
  <si>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</si>
  <si>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</si>
  <si>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</si>
  <si>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</si>
  <si>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</si>
  <si>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</si>
  <si>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</si>
  <si>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</si>
  <si>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</si>
  <si>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</si>
  <si>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</si>
  <si>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</si>
  <si>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</si>
  <si>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</si>
  <si>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</si>
  <si>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</si>
  <si>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</si>
  <si>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</si>
  <si>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</si>
  <si>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</si>
  <si>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</si>
  <si>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</si>
  <si>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</si>
  <si>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</si>
  <si>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</si>
  <si>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</si>
  <si>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</si>
  <si>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</si>
  <si>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</si>
  <si>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</si>
  <si>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</si>
  <si>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</si>
  <si>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</si>
  <si>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</si>
  <si>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</si>
  <si>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</si>
  <si>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</si>
  <si>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</si>
  <si>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</si>
  <si>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</si>
  <si>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</si>
  <si>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</si>
  <si>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</si>
  <si>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</si>
  <si>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</si>
  <si>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</si>
  <si>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</si>
  <si>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</si>
  <si>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</si>
  <si>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</si>
  <si>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</si>
  <si>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</si>
  <si>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</si>
  <si>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</si>
  <si>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</si>
  <si>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</si>
  <si>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</si>
  <si>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</si>
  <si>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</si>
  <si>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</si>
  <si>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</si>
  <si>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</si>
  <si>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</si>
  <si>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</si>
  <si>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</si>
  <si>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</si>
  <si>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</si>
  <si>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</si>
  <si>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</si>
  <si>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</si>
  <si>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</si>
  <si>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</si>
  <si>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</si>
  <si>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</si>
  <si>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</si>
  <si>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</si>
  <si>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</si>
  <si>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</si>
  <si>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</si>
  <si>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</si>
  <si>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</si>
  <si>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</si>
  <si>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</si>
  <si>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</si>
  <si>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</si>
  <si>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</si>
  <si>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</si>
  <si>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</si>
  <si>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</si>
  <si>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</si>
  <si>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</si>
  <si>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</si>
  <si>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</si>
  <si>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</si>
  <si>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</si>
  <si>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</si>
  <si>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</si>
  <si>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</si>
  <si>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</si>
  <si>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</si>
  <si>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</si>
  <si>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</si>
  <si>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</si>
  <si>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</si>
  <si>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</si>
  <si>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</si>
  <si>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</si>
  <si>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</si>
  <si>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</si>
  <si>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</si>
  <si>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</si>
  <si>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</si>
  <si>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</si>
  <si>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</si>
  <si>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</si>
  <si>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</si>
  <si>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</si>
  <si>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</si>
  <si>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</si>
  <si>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</si>
  <si>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</si>
  <si>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</si>
  <si>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</si>
  <si>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</si>
  <si>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</si>
  <si>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</si>
  <si>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</si>
  <si>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</si>
  <si>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</si>
  <si>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</si>
  <si>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</si>
  <si>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</si>
  <si>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</si>
  <si>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</si>
  <si>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</si>
  <si>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</si>
  <si>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GAVETA DE RECHAZO LLENA</t>
  </si>
  <si>
    <t xml:space="preserve">SIN EFECTIVO </t>
  </si>
  <si>
    <t>Hold</t>
  </si>
  <si>
    <t>06 Abril de 2021</t>
  </si>
  <si>
    <t>Abastecido</t>
  </si>
  <si>
    <t>Gaveta de Rechazo Llena</t>
  </si>
  <si>
    <t>335842737 </t>
  </si>
  <si>
    <t>Lector</t>
  </si>
  <si>
    <t>Closed</t>
  </si>
  <si>
    <t>Gonzalez Ceballos, Dionisio</t>
  </si>
  <si>
    <t>335843005</t>
  </si>
  <si>
    <t>335842990</t>
  </si>
  <si>
    <t>335842973</t>
  </si>
  <si>
    <t>335842955</t>
  </si>
  <si>
    <t>335842860</t>
  </si>
  <si>
    <t>335842849</t>
  </si>
  <si>
    <t>335842846</t>
  </si>
  <si>
    <t>335843065</t>
  </si>
  <si>
    <t>335843031</t>
  </si>
  <si>
    <t>335843025</t>
  </si>
  <si>
    <t>335843023</t>
  </si>
  <si>
    <t>335843019</t>
  </si>
  <si>
    <t>335843014</t>
  </si>
  <si>
    <t>335842376</t>
  </si>
  <si>
    <t>335841481</t>
  </si>
  <si>
    <t>335840905</t>
  </si>
  <si>
    <t>En Servicio</t>
  </si>
  <si>
    <t>Ballast, Carlos Alexis</t>
  </si>
  <si>
    <t>Envio de Carga</t>
  </si>
  <si>
    <t>ERROR EN EL DISPOSITIVO</t>
  </si>
  <si>
    <t>Reinicio por ATMCentre</t>
  </si>
  <si>
    <t>335843160</t>
  </si>
  <si>
    <t>335843151</t>
  </si>
  <si>
    <t>335843150</t>
  </si>
  <si>
    <t>335843111</t>
  </si>
  <si>
    <t>335843044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</si>
</sst>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7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1" fillId="5" borderId="67" xfId="0" applyFont="1" applyFill="1" applyBorder="1" applyAlignment="1">
      <alignment horizontal="center" vertical="center" wrapText="1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  <xf numFmtId="0" fontId="0" fillId="0" borderId="0" xfId="0"/>
    <xf numFmtId="0" fontId="33" fillId="5" borderId="67" xfId="0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7" fillId="5" borderId="67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7"/>
      <tableStyleElement type="headerRow" dxfId="206"/>
      <tableStyleElement type="totalRow" dxfId="205"/>
      <tableStyleElement type="firstColumn" dxfId="204"/>
      <tableStyleElement type="lastColumn" dxfId="203"/>
      <tableStyleElement type="firstRowStripe" dxfId="202"/>
      <tableStyleElement type="firstColumnStripe" dxfId="2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0"/>
  <sheetViews>
    <sheetView tabSelected="1" zoomScale="95" zoomScaleNormal="95" workbookViewId="0">
      <pane ySplit="4" topLeftCell="A5" activePane="bottomLeft" state="frozen"/>
      <selection pane="bottomLeft" activeCell="P22" sqref="P22"/>
    </sheetView>
  </sheetViews>
  <sheetFormatPr baseColWidth="10" defaultColWidth="27.5703125" defaultRowHeight="15" x14ac:dyDescent="0.25"/>
  <cols>
    <col min="1" max="1" width="25.5703125" style="93" bestFit="1" customWidth="1"/>
    <col min="2" max="2" width="20.28515625" style="88" bestFit="1" customWidth="1"/>
    <col min="3" max="3" width="16.42578125" style="47" bestFit="1" customWidth="1"/>
    <col min="4" max="4" width="27.42578125" style="93" bestFit="1" customWidth="1"/>
    <col min="5" max="5" width="12.7109375" style="87" bestFit="1" customWidth="1"/>
    <col min="6" max="6" width="11" style="48" bestFit="1" customWidth="1"/>
    <col min="7" max="7" width="49.85546875" style="48" bestFit="1" customWidth="1"/>
    <col min="8" max="11" width="6.28515625" style="48" bestFit="1" customWidth="1"/>
    <col min="12" max="12" width="48.28515625" style="48" bestFit="1" customWidth="1"/>
    <col min="13" max="13" width="18.85546875" style="93" bestFit="1" customWidth="1"/>
    <col min="14" max="14" width="16.5703125" style="93" bestFit="1" customWidth="1"/>
    <col min="15" max="15" width="40.140625" style="93" bestFit="1" customWidth="1"/>
    <col min="16" max="16" width="26" style="97" bestFit="1" customWidth="1"/>
    <col min="17" max="17" width="52" style="80" bestFit="1" customWidth="1"/>
    <col min="18" max="16384" width="27.5703125" style="45"/>
  </cols>
  <sheetData>
    <row r="1" spans="1:18" ht="18" x14ac:dyDescent="0.25">
      <c r="A1" s="160" t="s">
        <v>2161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8" ht="18" x14ac:dyDescent="0.25">
      <c r="A2" s="159" t="s">
        <v>2158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8" ht="18.75" thickBot="1" x14ac:dyDescent="0.3">
      <c r="A3" s="161" t="s">
        <v>2530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2495</v>
      </c>
      <c r="Q4" s="74" t="s">
        <v>2453</v>
      </c>
    </row>
    <row r="5" spans="1:18" s="113" customFormat="1" ht="18" x14ac:dyDescent="0.25">
      <c r="A5" s="100" t="str">
        <f>VLOOKUP(E5,'LISTADO ATM'!$A$2:$C$901,3,0)</f>
        <v>DISTRITO NACIONAL</v>
      </c>
      <c r="B5" s="108">
        <v>335840348</v>
      </c>
      <c r="C5" s="103">
        <v>44287.434039351851</v>
      </c>
      <c r="D5" s="100" t="s">
        <v>2468</v>
      </c>
      <c r="E5" s="114">
        <v>539</v>
      </c>
      <c r="F5" s="109" t="str">
        <f>VLOOKUP(E5,VIP!$A$2:$O12396,2,0)</f>
        <v>DRBR539</v>
      </c>
      <c r="G5" s="109" t="str">
        <f>VLOOKUP(E5,'LISTADO ATM'!$A$2:$B$900,2,0)</f>
        <v>ATM S/M La Cadena Los Proceres</v>
      </c>
      <c r="H5" s="109" t="str">
        <f>VLOOKUP(E5,VIP!$A$2:$O17317,7,FALSE)</f>
        <v>Si</v>
      </c>
      <c r="I5" s="109" t="str">
        <f>VLOOKUP(E5,VIP!$A$2:$O9282,8,FALSE)</f>
        <v>Si</v>
      </c>
      <c r="J5" s="109" t="str">
        <f>VLOOKUP(E5,VIP!$A$2:$O9232,8,FALSE)</f>
        <v>Si</v>
      </c>
      <c r="K5" s="109" t="str">
        <f>VLOOKUP(E5,VIP!$A$2:$O12806,6,0)</f>
        <v>NO</v>
      </c>
      <c r="L5" s="101" t="s">
        <v>2459</v>
      </c>
      <c r="M5" s="99" t="s">
        <v>2465</v>
      </c>
      <c r="N5" s="99" t="s">
        <v>2472</v>
      </c>
      <c r="O5" s="115" t="s">
        <v>2473</v>
      </c>
      <c r="P5" s="98"/>
      <c r="Q5" s="102" t="s">
        <v>2459</v>
      </c>
    </row>
    <row r="6" spans="1:18" s="113" customFormat="1" ht="18" x14ac:dyDescent="0.25">
      <c r="A6" s="100" t="str">
        <f>VLOOKUP(E6,'LISTADO ATM'!$A$2:$C$901,3,0)</f>
        <v>DISTRITO NACIONAL</v>
      </c>
      <c r="B6" s="108">
        <v>335840604</v>
      </c>
      <c r="C6" s="103">
        <v>44287.610300925924</v>
      </c>
      <c r="D6" s="100" t="s">
        <v>2468</v>
      </c>
      <c r="E6" s="114">
        <v>54</v>
      </c>
      <c r="F6" s="109" t="str">
        <f>VLOOKUP(E6,VIP!$A$2:$O12353,2,0)</f>
        <v>DRBR054</v>
      </c>
      <c r="G6" s="109" t="str">
        <f>VLOOKUP(E6,'LISTADO ATM'!$A$2:$B$900,2,0)</f>
        <v xml:space="preserve">ATM Autoservicio Galería 360 </v>
      </c>
      <c r="H6" s="109" t="str">
        <f>VLOOKUP(E6,VIP!$A$2:$O17274,7,FALSE)</f>
        <v>Si</v>
      </c>
      <c r="I6" s="109" t="str">
        <f>VLOOKUP(E6,VIP!$A$2:$O9239,8,FALSE)</f>
        <v>Si</v>
      </c>
      <c r="J6" s="109" t="str">
        <f>VLOOKUP(E6,VIP!$A$2:$O9189,8,FALSE)</f>
        <v>Si</v>
      </c>
      <c r="K6" s="109" t="str">
        <f>VLOOKUP(E6,VIP!$A$2:$O12763,6,0)</f>
        <v>NO</v>
      </c>
      <c r="L6" s="101" t="s">
        <v>2518</v>
      </c>
      <c r="M6" s="99" t="s">
        <v>2465</v>
      </c>
      <c r="N6" s="99" t="s">
        <v>2472</v>
      </c>
      <c r="O6" s="115" t="s">
        <v>2473</v>
      </c>
      <c r="P6" s="98"/>
      <c r="Q6" s="102" t="s">
        <v>2518</v>
      </c>
    </row>
    <row r="7" spans="1:18" s="113" customFormat="1" ht="18" x14ac:dyDescent="0.25">
      <c r="A7" s="100" t="str">
        <f>VLOOKUP(E7,'LISTADO ATM'!$A$2:$C$901,3,0)</f>
        <v>DISTRITO NACIONAL</v>
      </c>
      <c r="B7" s="108">
        <v>335840651</v>
      </c>
      <c r="C7" s="103">
        <v>44287.826481481483</v>
      </c>
      <c r="D7" s="100" t="s">
        <v>2468</v>
      </c>
      <c r="E7" s="114">
        <v>600</v>
      </c>
      <c r="F7" s="109" t="str">
        <f>VLOOKUP(E7,VIP!$A$2:$O12360,2,0)</f>
        <v>DRBR600</v>
      </c>
      <c r="G7" s="109" t="str">
        <f>VLOOKUP(E7,'LISTADO ATM'!$A$2:$B$900,2,0)</f>
        <v>ATM S/M Bravo Hipica</v>
      </c>
      <c r="H7" s="109" t="str">
        <f>VLOOKUP(E7,VIP!$A$2:$O17281,7,FALSE)</f>
        <v>N/A</v>
      </c>
      <c r="I7" s="109" t="str">
        <f>VLOOKUP(E7,VIP!$A$2:$O9246,8,FALSE)</f>
        <v>N/A</v>
      </c>
      <c r="J7" s="109" t="str">
        <f>VLOOKUP(E7,VIP!$A$2:$O9196,8,FALSE)</f>
        <v>N/A</v>
      </c>
      <c r="K7" s="109" t="str">
        <f>VLOOKUP(E7,VIP!$A$2:$O12770,6,0)</f>
        <v>N/A</v>
      </c>
      <c r="L7" s="101" t="s">
        <v>2459</v>
      </c>
      <c r="M7" s="99" t="s">
        <v>2465</v>
      </c>
      <c r="N7" s="99" t="s">
        <v>2472</v>
      </c>
      <c r="O7" s="115" t="s">
        <v>2473</v>
      </c>
      <c r="P7" s="98"/>
      <c r="Q7" s="102" t="s">
        <v>2459</v>
      </c>
    </row>
    <row r="8" spans="1:18" s="113" customFormat="1" ht="18" x14ac:dyDescent="0.25">
      <c r="A8" s="100" t="str">
        <f>VLOOKUP(E8,'LISTADO ATM'!$A$2:$C$901,3,0)</f>
        <v>DISTRITO NACIONAL</v>
      </c>
      <c r="B8" s="108">
        <v>335840700</v>
      </c>
      <c r="C8" s="103">
        <v>44288.517708333333</v>
      </c>
      <c r="D8" s="100" t="s">
        <v>2468</v>
      </c>
      <c r="E8" s="114">
        <v>377</v>
      </c>
      <c r="F8" s="109" t="str">
        <f>VLOOKUP(E8,VIP!$A$2:$O12367,2,0)</f>
        <v>DRBR377</v>
      </c>
      <c r="G8" s="109" t="str">
        <f>VLOOKUP(E8,'LISTADO ATM'!$A$2:$B$900,2,0)</f>
        <v>ATM Estación del Metro Eduardo Brito</v>
      </c>
      <c r="H8" s="109" t="str">
        <f>VLOOKUP(E8,VIP!$A$2:$O17288,7,FALSE)</f>
        <v>Si</v>
      </c>
      <c r="I8" s="109" t="str">
        <f>VLOOKUP(E8,VIP!$A$2:$O9253,8,FALSE)</f>
        <v>Si</v>
      </c>
      <c r="J8" s="109" t="str">
        <f>VLOOKUP(E8,VIP!$A$2:$O9203,8,FALSE)</f>
        <v>Si</v>
      </c>
      <c r="K8" s="109" t="str">
        <f>VLOOKUP(E8,VIP!$A$2:$O12777,6,0)</f>
        <v>NO</v>
      </c>
      <c r="L8" s="101" t="s">
        <v>2428</v>
      </c>
      <c r="M8" s="99" t="s">
        <v>2465</v>
      </c>
      <c r="N8" s="99" t="s">
        <v>2472</v>
      </c>
      <c r="O8" s="115" t="s">
        <v>2473</v>
      </c>
      <c r="P8" s="98"/>
      <c r="Q8" s="102" t="s">
        <v>2428</v>
      </c>
    </row>
    <row r="9" spans="1:18" s="113" customFormat="1" ht="18" x14ac:dyDescent="0.25">
      <c r="A9" s="100" t="str">
        <f>VLOOKUP(E9,'LISTADO ATM'!$A$2:$C$901,3,0)</f>
        <v>SUR</v>
      </c>
      <c r="B9" s="108">
        <v>335840821</v>
      </c>
      <c r="C9" s="103">
        <v>44289.878055555557</v>
      </c>
      <c r="D9" s="100" t="s">
        <v>2189</v>
      </c>
      <c r="E9" s="114">
        <v>764</v>
      </c>
      <c r="F9" s="109" t="str">
        <f>VLOOKUP(E9,VIP!$A$2:$O12378,2,0)</f>
        <v>DRBR451</v>
      </c>
      <c r="G9" s="109" t="str">
        <f>VLOOKUP(E9,'LISTADO ATM'!$A$2:$B$900,2,0)</f>
        <v xml:space="preserve">ATM Oficina Elías Piña </v>
      </c>
      <c r="H9" s="109" t="str">
        <f>VLOOKUP(E9,VIP!$A$2:$O17299,7,FALSE)</f>
        <v>Si</v>
      </c>
      <c r="I9" s="109" t="str">
        <f>VLOOKUP(E9,VIP!$A$2:$O9264,8,FALSE)</f>
        <v>Si</v>
      </c>
      <c r="J9" s="109" t="str">
        <f>VLOOKUP(E9,VIP!$A$2:$O9214,8,FALSE)</f>
        <v>Si</v>
      </c>
      <c r="K9" s="109" t="str">
        <f>VLOOKUP(E9,VIP!$A$2:$O12788,6,0)</f>
        <v>NO</v>
      </c>
      <c r="L9" s="101" t="s">
        <v>2228</v>
      </c>
      <c r="M9" s="152" t="s">
        <v>2553</v>
      </c>
      <c r="N9" s="99" t="s">
        <v>2472</v>
      </c>
      <c r="O9" s="115" t="s">
        <v>2474</v>
      </c>
      <c r="P9" s="98"/>
      <c r="Q9" s="151">
        <v>44292.435416666667</v>
      </c>
    </row>
    <row r="10" spans="1:18" s="113" customFormat="1" ht="18" x14ac:dyDescent="0.25">
      <c r="A10" s="100" t="str">
        <f>VLOOKUP(E10,'LISTADO ATM'!$A$2:$C$901,3,0)</f>
        <v>DISTRITO NACIONAL</v>
      </c>
      <c r="B10" s="108">
        <v>335840839</v>
      </c>
      <c r="C10" s="103">
        <v>44290.384328703702</v>
      </c>
      <c r="D10" s="100" t="s">
        <v>2189</v>
      </c>
      <c r="E10" s="114">
        <v>706</v>
      </c>
      <c r="F10" s="109" t="str">
        <f>VLOOKUP(E10,VIP!$A$2:$O12382,2,0)</f>
        <v>DRBR706</v>
      </c>
      <c r="G10" s="109" t="str">
        <f>VLOOKUP(E10,'LISTADO ATM'!$A$2:$B$900,2,0)</f>
        <v xml:space="preserve">ATM S/M Pristine </v>
      </c>
      <c r="H10" s="109" t="str">
        <f>VLOOKUP(E10,VIP!$A$2:$O17303,7,FALSE)</f>
        <v>Si</v>
      </c>
      <c r="I10" s="109" t="str">
        <f>VLOOKUP(E10,VIP!$A$2:$O9268,8,FALSE)</f>
        <v>Si</v>
      </c>
      <c r="J10" s="109" t="str">
        <f>VLOOKUP(E10,VIP!$A$2:$O9218,8,FALSE)</f>
        <v>Si</v>
      </c>
      <c r="K10" s="109" t="str">
        <f>VLOOKUP(E10,VIP!$A$2:$O12792,6,0)</f>
        <v>NO</v>
      </c>
      <c r="L10" s="101" t="s">
        <v>2228</v>
      </c>
      <c r="M10" s="99" t="s">
        <v>2465</v>
      </c>
      <c r="N10" s="99" t="s">
        <v>2472</v>
      </c>
      <c r="O10" s="115" t="s">
        <v>2474</v>
      </c>
      <c r="P10" s="98"/>
      <c r="Q10" s="102" t="s">
        <v>2228</v>
      </c>
    </row>
    <row r="11" spans="1:18" s="113" customFormat="1" ht="18" x14ac:dyDescent="0.25">
      <c r="A11" s="100" t="str">
        <f>VLOOKUP(E11,'LISTADO ATM'!$A$2:$C$901,3,0)</f>
        <v>SUR</v>
      </c>
      <c r="B11" s="108">
        <v>335840857</v>
      </c>
      <c r="C11" s="103">
        <v>44290.613171296296</v>
      </c>
      <c r="D11" s="100" t="s">
        <v>2468</v>
      </c>
      <c r="E11" s="114">
        <v>582</v>
      </c>
      <c r="F11" s="109" t="e">
        <f>VLOOKUP(E11,VIP!$A$2:$O12391,2,0)</f>
        <v>#N/A</v>
      </c>
      <c r="G11" s="109" t="str">
        <f>VLOOKUP(E11,'LISTADO ATM'!$A$2:$B$900,2,0)</f>
        <v>ATM Estación Sabana Yegua</v>
      </c>
      <c r="H11" s="109" t="e">
        <f>VLOOKUP(E11,VIP!$A$2:$O17312,7,FALSE)</f>
        <v>#N/A</v>
      </c>
      <c r="I11" s="109" t="e">
        <f>VLOOKUP(E11,VIP!$A$2:$O9277,8,FALSE)</f>
        <v>#N/A</v>
      </c>
      <c r="J11" s="109" t="e">
        <f>VLOOKUP(E11,VIP!$A$2:$O9227,8,FALSE)</f>
        <v>#N/A</v>
      </c>
      <c r="K11" s="109" t="e">
        <f>VLOOKUP(E11,VIP!$A$2:$O12801,6,0)</f>
        <v>#N/A</v>
      </c>
      <c r="L11" s="101" t="s">
        <v>2428</v>
      </c>
      <c r="M11" s="99" t="s">
        <v>2465</v>
      </c>
      <c r="N11" s="99" t="s">
        <v>2472</v>
      </c>
      <c r="O11" s="115" t="s">
        <v>2473</v>
      </c>
      <c r="P11" s="98"/>
      <c r="Q11" s="102" t="s">
        <v>2428</v>
      </c>
    </row>
    <row r="12" spans="1:18" s="113" customFormat="1" ht="18" x14ac:dyDescent="0.25">
      <c r="A12" s="100" t="str">
        <f>VLOOKUP(E12,'LISTADO ATM'!$A$2:$C$901,3,0)</f>
        <v>DISTRITO NACIONAL</v>
      </c>
      <c r="B12" s="108">
        <v>335840894</v>
      </c>
      <c r="C12" s="103">
        <v>44290.661956018521</v>
      </c>
      <c r="D12" s="100" t="s">
        <v>2468</v>
      </c>
      <c r="E12" s="114">
        <v>26</v>
      </c>
      <c r="F12" s="109" t="str">
        <f>VLOOKUP(E12,VIP!$A$2:$O12430,2,0)</f>
        <v>DRBR221</v>
      </c>
      <c r="G12" s="109" t="str">
        <f>VLOOKUP(E12,'LISTADO ATM'!$A$2:$B$900,2,0)</f>
        <v>ATM S/M Jumbo San Isidro</v>
      </c>
      <c r="H12" s="109" t="str">
        <f>VLOOKUP(E12,VIP!$A$2:$O17351,7,FALSE)</f>
        <v>Si</v>
      </c>
      <c r="I12" s="109" t="str">
        <f>VLOOKUP(E12,VIP!$A$2:$O9316,8,FALSE)</f>
        <v>Si</v>
      </c>
      <c r="J12" s="109" t="str">
        <f>VLOOKUP(E12,VIP!$A$2:$O9266,8,FALSE)</f>
        <v>Si</v>
      </c>
      <c r="K12" s="109" t="str">
        <f>VLOOKUP(E12,VIP!$A$2:$O12840,6,0)</f>
        <v>NO</v>
      </c>
      <c r="L12" s="101" t="s">
        <v>2528</v>
      </c>
      <c r="M12" s="99" t="s">
        <v>2465</v>
      </c>
      <c r="N12" s="99" t="s">
        <v>2472</v>
      </c>
      <c r="O12" s="115" t="s">
        <v>2473</v>
      </c>
      <c r="P12" s="98"/>
      <c r="Q12" s="102" t="s">
        <v>2528</v>
      </c>
    </row>
    <row r="13" spans="1:18" s="113" customFormat="1" ht="18" x14ac:dyDescent="0.25">
      <c r="A13" s="100" t="str">
        <f>VLOOKUP(E13,'LISTADO ATM'!$A$2:$C$901,3,0)</f>
        <v>ESTE</v>
      </c>
      <c r="B13" s="108">
        <v>335840895</v>
      </c>
      <c r="C13" s="103">
        <v>44290.692870370367</v>
      </c>
      <c r="D13" s="100" t="s">
        <v>2493</v>
      </c>
      <c r="E13" s="114">
        <v>158</v>
      </c>
      <c r="F13" s="109" t="str">
        <f>VLOOKUP(E13,VIP!$A$2:$O12429,2,0)</f>
        <v>DRBR158</v>
      </c>
      <c r="G13" s="109" t="str">
        <f>VLOOKUP(E13,'LISTADO ATM'!$A$2:$B$900,2,0)</f>
        <v xml:space="preserve">ATM Oficina Romana Norte </v>
      </c>
      <c r="H13" s="109" t="str">
        <f>VLOOKUP(E13,VIP!$A$2:$O17350,7,FALSE)</f>
        <v>Si</v>
      </c>
      <c r="I13" s="109" t="str">
        <f>VLOOKUP(E13,VIP!$A$2:$O9315,8,FALSE)</f>
        <v>Si</v>
      </c>
      <c r="J13" s="109" t="str">
        <f>VLOOKUP(E13,VIP!$A$2:$O9265,8,FALSE)</f>
        <v>Si</v>
      </c>
      <c r="K13" s="109" t="str">
        <f>VLOOKUP(E13,VIP!$A$2:$O12839,6,0)</f>
        <v>SI</v>
      </c>
      <c r="L13" s="101" t="s">
        <v>2518</v>
      </c>
      <c r="M13" s="99" t="s">
        <v>2465</v>
      </c>
      <c r="N13" s="99" t="s">
        <v>2472</v>
      </c>
      <c r="O13" s="115" t="s">
        <v>2494</v>
      </c>
      <c r="P13" s="98"/>
      <c r="Q13" s="102" t="s">
        <v>2518</v>
      </c>
    </row>
    <row r="14" spans="1:18" s="113" customFormat="1" ht="18" x14ac:dyDescent="0.25">
      <c r="A14" s="100" t="str">
        <f>VLOOKUP(E14,'LISTADO ATM'!$A$2:$C$901,3,0)</f>
        <v>DISTRITO NACIONAL</v>
      </c>
      <c r="B14" s="108" t="s">
        <v>2552</v>
      </c>
      <c r="C14" s="103">
        <v>44290.924351851849</v>
      </c>
      <c r="D14" s="100" t="s">
        <v>2189</v>
      </c>
      <c r="E14" s="114">
        <v>896</v>
      </c>
      <c r="F14" s="109" t="str">
        <f>VLOOKUP(E14,VIP!$A$2:$O12470,2,0)</f>
        <v>DRBR896</v>
      </c>
      <c r="G14" s="109" t="str">
        <f>VLOOKUP(E14,'LISTADO ATM'!$A$2:$B$900,2,0)</f>
        <v xml:space="preserve">ATM Campamento Militar 16 de Agosto I </v>
      </c>
      <c r="H14" s="109" t="str">
        <f>VLOOKUP(E14,VIP!$A$2:$O17391,7,FALSE)</f>
        <v>Si</v>
      </c>
      <c r="I14" s="109" t="str">
        <f>VLOOKUP(E14,VIP!$A$2:$O9356,8,FALSE)</f>
        <v>Si</v>
      </c>
      <c r="J14" s="109" t="str">
        <f>VLOOKUP(E14,VIP!$A$2:$O9306,8,FALSE)</f>
        <v>Si</v>
      </c>
      <c r="K14" s="109" t="str">
        <f>VLOOKUP(E14,VIP!$A$2:$O12880,6,0)</f>
        <v>NO</v>
      </c>
      <c r="L14" s="101" t="s">
        <v>2254</v>
      </c>
      <c r="M14" s="152" t="s">
        <v>2553</v>
      </c>
      <c r="N14" s="152" t="s">
        <v>2535</v>
      </c>
      <c r="O14" s="115" t="s">
        <v>2474</v>
      </c>
      <c r="P14" s="98"/>
      <c r="Q14" s="151">
        <v>44292.379293981481</v>
      </c>
    </row>
    <row r="15" spans="1:18" s="113" customFormat="1" ht="18" x14ac:dyDescent="0.25">
      <c r="A15" s="100" t="str">
        <f>VLOOKUP(E15,'LISTADO ATM'!$A$2:$C$901,3,0)</f>
        <v>SUR</v>
      </c>
      <c r="B15" s="108">
        <v>335840914</v>
      </c>
      <c r="C15" s="103">
        <v>44291.022696759261</v>
      </c>
      <c r="D15" s="100" t="s">
        <v>2468</v>
      </c>
      <c r="E15" s="114">
        <v>311</v>
      </c>
      <c r="F15" s="109" t="str">
        <f>VLOOKUP(E15,VIP!$A$2:$O12426,2,0)</f>
        <v>DRBR311</v>
      </c>
      <c r="G15" s="109" t="str">
        <f>VLOOKUP(E15,'LISTADO ATM'!$A$2:$B$900,2,0)</f>
        <v>ATM Plaza Eroski</v>
      </c>
      <c r="H15" s="109" t="str">
        <f>VLOOKUP(E15,VIP!$A$2:$O17347,7,FALSE)</f>
        <v>Si</v>
      </c>
      <c r="I15" s="109" t="str">
        <f>VLOOKUP(E15,VIP!$A$2:$O9312,8,FALSE)</f>
        <v>Si</v>
      </c>
      <c r="J15" s="109" t="str">
        <f>VLOOKUP(E15,VIP!$A$2:$O9262,8,FALSE)</f>
        <v>Si</v>
      </c>
      <c r="K15" s="109" t="str">
        <f>VLOOKUP(E15,VIP!$A$2:$O12836,6,0)</f>
        <v>NO</v>
      </c>
      <c r="L15" s="101" t="s">
        <v>2459</v>
      </c>
      <c r="M15" s="99" t="s">
        <v>2465</v>
      </c>
      <c r="N15" s="99" t="s">
        <v>2472</v>
      </c>
      <c r="O15" s="115" t="s">
        <v>2473</v>
      </c>
      <c r="P15" s="98"/>
      <c r="Q15" s="102" t="s">
        <v>2459</v>
      </c>
    </row>
    <row r="16" spans="1:18" s="113" customFormat="1" ht="18" x14ac:dyDescent="0.25">
      <c r="A16" s="100" t="str">
        <f>VLOOKUP(E16,'LISTADO ATM'!$A$2:$C$901,3,0)</f>
        <v>DISTRITO NACIONAL</v>
      </c>
      <c r="B16" s="108">
        <v>335840916</v>
      </c>
      <c r="C16" s="103">
        <v>44291.031122685185</v>
      </c>
      <c r="D16" s="100" t="s">
        <v>2468</v>
      </c>
      <c r="E16" s="114">
        <v>577</v>
      </c>
      <c r="F16" s="109" t="str">
        <f>VLOOKUP(E16,VIP!$A$2:$O12424,2,0)</f>
        <v>DRBR173</v>
      </c>
      <c r="G16" s="109" t="str">
        <f>VLOOKUP(E16,'LISTADO ATM'!$A$2:$B$900,2,0)</f>
        <v xml:space="preserve">ATM Olé Ave. Duarte </v>
      </c>
      <c r="H16" s="109" t="str">
        <f>VLOOKUP(E16,VIP!$A$2:$O17345,7,FALSE)</f>
        <v>Si</v>
      </c>
      <c r="I16" s="109" t="str">
        <f>VLOOKUP(E16,VIP!$A$2:$O9310,8,FALSE)</f>
        <v>Si</v>
      </c>
      <c r="J16" s="109" t="str">
        <f>VLOOKUP(E16,VIP!$A$2:$O9260,8,FALSE)</f>
        <v>Si</v>
      </c>
      <c r="K16" s="109" t="str">
        <f>VLOOKUP(E16,VIP!$A$2:$O12834,6,0)</f>
        <v>SI</v>
      </c>
      <c r="L16" s="101" t="s">
        <v>2459</v>
      </c>
      <c r="M16" s="99" t="s">
        <v>2465</v>
      </c>
      <c r="N16" s="99" t="s">
        <v>2472</v>
      </c>
      <c r="O16" s="115" t="s">
        <v>2473</v>
      </c>
      <c r="P16" s="98"/>
      <c r="Q16" s="102" t="s">
        <v>2459</v>
      </c>
    </row>
    <row r="17" spans="1:17" s="113" customFormat="1" ht="18" x14ac:dyDescent="0.25">
      <c r="A17" s="100" t="str">
        <f>VLOOKUP(E17,'LISTADO ATM'!$A$2:$C$901,3,0)</f>
        <v>DISTRITO NACIONAL</v>
      </c>
      <c r="B17" s="108" t="s">
        <v>2551</v>
      </c>
      <c r="C17" s="103">
        <v>44291.433240740742</v>
      </c>
      <c r="D17" s="100" t="s">
        <v>2189</v>
      </c>
      <c r="E17" s="114">
        <v>929</v>
      </c>
      <c r="F17" s="109" t="str">
        <f>VLOOKUP(E17,VIP!$A$2:$O12469,2,0)</f>
        <v>DRBR929</v>
      </c>
      <c r="G17" s="109" t="str">
        <f>VLOOKUP(E17,'LISTADO ATM'!$A$2:$B$900,2,0)</f>
        <v>ATM Autoservicio Nacional El Conde</v>
      </c>
      <c r="H17" s="109" t="str">
        <f>VLOOKUP(E17,VIP!$A$2:$O17390,7,FALSE)</f>
        <v>Si</v>
      </c>
      <c r="I17" s="109" t="str">
        <f>VLOOKUP(E17,VIP!$A$2:$O9355,8,FALSE)</f>
        <v>Si</v>
      </c>
      <c r="J17" s="109" t="str">
        <f>VLOOKUP(E17,VIP!$A$2:$O9305,8,FALSE)</f>
        <v>Si</v>
      </c>
      <c r="K17" s="109" t="str">
        <f>VLOOKUP(E17,VIP!$A$2:$O12879,6,0)</f>
        <v>NO</v>
      </c>
      <c r="L17" s="101" t="s">
        <v>2228</v>
      </c>
      <c r="M17" s="152" t="s">
        <v>2553</v>
      </c>
      <c r="N17" s="152" t="s">
        <v>2535</v>
      </c>
      <c r="O17" s="115" t="s">
        <v>2474</v>
      </c>
      <c r="P17" s="98"/>
      <c r="Q17" s="151">
        <v>44292.379293981481</v>
      </c>
    </row>
    <row r="18" spans="1:17" s="113" customFormat="1" ht="18" x14ac:dyDescent="0.25">
      <c r="A18" s="100" t="str">
        <f>VLOOKUP(E18,'LISTADO ATM'!$A$2:$C$901,3,0)</f>
        <v>DISTRITO NACIONAL</v>
      </c>
      <c r="B18" s="108">
        <v>335841504</v>
      </c>
      <c r="C18" s="103">
        <v>44291.437071759261</v>
      </c>
      <c r="D18" s="100" t="s">
        <v>2189</v>
      </c>
      <c r="E18" s="114">
        <v>113</v>
      </c>
      <c r="F18" s="109" t="str">
        <f>VLOOKUP(E18,VIP!$A$2:$O12430,2,0)</f>
        <v>DRBR113</v>
      </c>
      <c r="G18" s="109" t="str">
        <f>VLOOKUP(E18,'LISTADO ATM'!$A$2:$B$900,2,0)</f>
        <v xml:space="preserve">ATM Autoservicio Atalaya del Mar </v>
      </c>
      <c r="H18" s="109" t="str">
        <f>VLOOKUP(E18,VIP!$A$2:$O17351,7,FALSE)</f>
        <v>Si</v>
      </c>
      <c r="I18" s="109" t="str">
        <f>VLOOKUP(E18,VIP!$A$2:$O9316,8,FALSE)</f>
        <v>No</v>
      </c>
      <c r="J18" s="109" t="str">
        <f>VLOOKUP(E18,VIP!$A$2:$O9266,8,FALSE)</f>
        <v>No</v>
      </c>
      <c r="K18" s="109" t="str">
        <f>VLOOKUP(E18,VIP!$A$2:$O12840,6,0)</f>
        <v>NO</v>
      </c>
      <c r="L18" s="101" t="s">
        <v>2228</v>
      </c>
      <c r="M18" s="99" t="s">
        <v>2465</v>
      </c>
      <c r="N18" s="99" t="s">
        <v>2472</v>
      </c>
      <c r="O18" s="115" t="s">
        <v>2474</v>
      </c>
      <c r="P18" s="98"/>
      <c r="Q18" s="102" t="s">
        <v>2228</v>
      </c>
    </row>
    <row r="19" spans="1:17" s="113" customFormat="1" ht="18" x14ac:dyDescent="0.25">
      <c r="A19" s="100" t="str">
        <f>VLOOKUP(E19,'LISTADO ATM'!$A$2:$C$901,3,0)</f>
        <v>DISTRITO NACIONAL</v>
      </c>
      <c r="B19" s="108">
        <v>335841535</v>
      </c>
      <c r="C19" s="103">
        <v>44291.442499999997</v>
      </c>
      <c r="D19" s="100" t="s">
        <v>2189</v>
      </c>
      <c r="E19" s="114">
        <v>199</v>
      </c>
      <c r="F19" s="109" t="str">
        <f>VLOOKUP(E19,VIP!$A$2:$O12429,2,0)</f>
        <v>DRBR199</v>
      </c>
      <c r="G19" s="109" t="str">
        <f>VLOOKUP(E19,'LISTADO ATM'!$A$2:$B$900,2,0)</f>
        <v xml:space="preserve">ATM S/M Amigo </v>
      </c>
      <c r="H19" s="109" t="str">
        <f>VLOOKUP(E19,VIP!$A$2:$O17350,7,FALSE)</f>
        <v>Si</v>
      </c>
      <c r="I19" s="109" t="str">
        <f>VLOOKUP(E19,VIP!$A$2:$O9315,8,FALSE)</f>
        <v>Si</v>
      </c>
      <c r="J19" s="109" t="str">
        <f>VLOOKUP(E19,VIP!$A$2:$O9265,8,FALSE)</f>
        <v>Si</v>
      </c>
      <c r="K19" s="109" t="str">
        <f>VLOOKUP(E19,VIP!$A$2:$O12839,6,0)</f>
        <v>NO</v>
      </c>
      <c r="L19" s="101" t="s">
        <v>2228</v>
      </c>
      <c r="M19" s="99" t="s">
        <v>2465</v>
      </c>
      <c r="N19" s="99" t="s">
        <v>2472</v>
      </c>
      <c r="O19" s="115" t="s">
        <v>2474</v>
      </c>
      <c r="P19" s="98"/>
      <c r="Q19" s="102" t="s">
        <v>2228</v>
      </c>
    </row>
    <row r="20" spans="1:17" s="113" customFormat="1" ht="18" x14ac:dyDescent="0.25">
      <c r="A20" s="100" t="str">
        <f>VLOOKUP(E20,'LISTADO ATM'!$A$2:$C$901,3,0)</f>
        <v>NORTE</v>
      </c>
      <c r="B20" s="108">
        <v>335841773</v>
      </c>
      <c r="C20" s="103">
        <v>44291.486319444448</v>
      </c>
      <c r="D20" s="100" t="s">
        <v>2493</v>
      </c>
      <c r="E20" s="114">
        <v>638</v>
      </c>
      <c r="F20" s="109" t="str">
        <f>VLOOKUP(E20,VIP!$A$2:$O12457,2,0)</f>
        <v>DRBR638</v>
      </c>
      <c r="G20" s="109" t="str">
        <f>VLOOKUP(E20,'LISTADO ATM'!$A$2:$B$900,2,0)</f>
        <v xml:space="preserve">ATM S/M Yoma </v>
      </c>
      <c r="H20" s="109" t="str">
        <f>VLOOKUP(E20,VIP!$A$2:$O17378,7,FALSE)</f>
        <v>Si</v>
      </c>
      <c r="I20" s="109" t="str">
        <f>VLOOKUP(E20,VIP!$A$2:$O9343,8,FALSE)</f>
        <v>Si</v>
      </c>
      <c r="J20" s="109" t="str">
        <f>VLOOKUP(E20,VIP!$A$2:$O9293,8,FALSE)</f>
        <v>Si</v>
      </c>
      <c r="K20" s="109" t="str">
        <f>VLOOKUP(E20,VIP!$A$2:$O12867,6,0)</f>
        <v>NO</v>
      </c>
      <c r="L20" s="101" t="s">
        <v>2459</v>
      </c>
      <c r="M20" s="99" t="s">
        <v>2465</v>
      </c>
      <c r="N20" s="99" t="s">
        <v>2472</v>
      </c>
      <c r="O20" s="115" t="s">
        <v>2494</v>
      </c>
      <c r="P20" s="98"/>
      <c r="Q20" s="102" t="s">
        <v>2459</v>
      </c>
    </row>
    <row r="21" spans="1:17" s="113" customFormat="1" ht="18" x14ac:dyDescent="0.25">
      <c r="A21" s="100" t="str">
        <f>VLOOKUP(E21,'LISTADO ATM'!$A$2:$C$901,3,0)</f>
        <v>NORTE</v>
      </c>
      <c r="B21" s="108">
        <v>335841804</v>
      </c>
      <c r="C21" s="103">
        <v>44291.493310185186</v>
      </c>
      <c r="D21" s="100" t="s">
        <v>2190</v>
      </c>
      <c r="E21" s="114">
        <v>262</v>
      </c>
      <c r="F21" s="109" t="str">
        <f>VLOOKUP(E21,VIP!$A$2:$O12456,2,0)</f>
        <v>DRBR262</v>
      </c>
      <c r="G21" s="109" t="str">
        <f>VLOOKUP(E21,'LISTADO ATM'!$A$2:$B$900,2,0)</f>
        <v xml:space="preserve">ATM Oficina Obras Públicas (Santiago) </v>
      </c>
      <c r="H21" s="109" t="str">
        <f>VLOOKUP(E21,VIP!$A$2:$O17377,7,FALSE)</f>
        <v>Si</v>
      </c>
      <c r="I21" s="109" t="str">
        <f>VLOOKUP(E21,VIP!$A$2:$O9342,8,FALSE)</f>
        <v>Si</v>
      </c>
      <c r="J21" s="109" t="str">
        <f>VLOOKUP(E21,VIP!$A$2:$O9292,8,FALSE)</f>
        <v>Si</v>
      </c>
      <c r="K21" s="109" t="str">
        <f>VLOOKUP(E21,VIP!$A$2:$O12866,6,0)</f>
        <v>SI</v>
      </c>
      <c r="L21" s="101" t="s">
        <v>2228</v>
      </c>
      <c r="M21" s="99" t="s">
        <v>2465</v>
      </c>
      <c r="N21" s="99" t="s">
        <v>2472</v>
      </c>
      <c r="O21" s="115" t="s">
        <v>2503</v>
      </c>
      <c r="P21" s="98"/>
      <c r="Q21" s="102" t="s">
        <v>2228</v>
      </c>
    </row>
    <row r="22" spans="1:17" s="113" customFormat="1" ht="18" x14ac:dyDescent="0.25">
      <c r="A22" s="100" t="str">
        <f>VLOOKUP(E22,'LISTADO ATM'!$A$2:$C$901,3,0)</f>
        <v>NORTE</v>
      </c>
      <c r="B22" s="108">
        <v>335841826</v>
      </c>
      <c r="C22" s="103">
        <v>44291.497662037036</v>
      </c>
      <c r="D22" s="100" t="s">
        <v>2493</v>
      </c>
      <c r="E22" s="114">
        <v>990</v>
      </c>
      <c r="F22" s="109" t="str">
        <f>VLOOKUP(E22,VIP!$A$2:$O12455,2,0)</f>
        <v>DRBR742</v>
      </c>
      <c r="G22" s="109" t="str">
        <f>VLOOKUP(E22,'LISTADO ATM'!$A$2:$B$900,2,0)</f>
        <v xml:space="preserve">ATM Autoservicio Bonao II </v>
      </c>
      <c r="H22" s="109" t="str">
        <f>VLOOKUP(E22,VIP!$A$2:$O17376,7,FALSE)</f>
        <v>Si</v>
      </c>
      <c r="I22" s="109" t="str">
        <f>VLOOKUP(E22,VIP!$A$2:$O9341,8,FALSE)</f>
        <v>Si</v>
      </c>
      <c r="J22" s="109" t="str">
        <f>VLOOKUP(E22,VIP!$A$2:$O9291,8,FALSE)</f>
        <v>Si</v>
      </c>
      <c r="K22" s="109" t="str">
        <f>VLOOKUP(E22,VIP!$A$2:$O12865,6,0)</f>
        <v>NO</v>
      </c>
      <c r="L22" s="101" t="s">
        <v>2428</v>
      </c>
      <c r="M22" s="99" t="s">
        <v>2465</v>
      </c>
      <c r="N22" s="99" t="s">
        <v>2472</v>
      </c>
      <c r="O22" s="115" t="s">
        <v>2494</v>
      </c>
      <c r="P22" s="98"/>
      <c r="Q22" s="102" t="s">
        <v>2428</v>
      </c>
    </row>
    <row r="23" spans="1:17" s="113" customFormat="1" ht="18" x14ac:dyDescent="0.25">
      <c r="A23" s="100" t="str">
        <f>VLOOKUP(E23,'LISTADO ATM'!$A$2:$C$901,3,0)</f>
        <v>DISTRITO NACIONAL</v>
      </c>
      <c r="B23" s="108">
        <v>335841843</v>
      </c>
      <c r="C23" s="103">
        <v>44291.504606481481</v>
      </c>
      <c r="D23" s="100" t="s">
        <v>2468</v>
      </c>
      <c r="E23" s="114">
        <v>239</v>
      </c>
      <c r="F23" s="109" t="str">
        <f>VLOOKUP(E23,VIP!$A$2:$O12454,2,0)</f>
        <v>DRBR239</v>
      </c>
      <c r="G23" s="109" t="str">
        <f>VLOOKUP(E23,'LISTADO ATM'!$A$2:$B$900,2,0)</f>
        <v xml:space="preserve">ATM Autobanco Charles de Gaulle </v>
      </c>
      <c r="H23" s="109" t="str">
        <f>VLOOKUP(E23,VIP!$A$2:$O17375,7,FALSE)</f>
        <v>Si</v>
      </c>
      <c r="I23" s="109" t="str">
        <f>VLOOKUP(E23,VIP!$A$2:$O9340,8,FALSE)</f>
        <v>Si</v>
      </c>
      <c r="J23" s="109" t="str">
        <f>VLOOKUP(E23,VIP!$A$2:$O9290,8,FALSE)</f>
        <v>Si</v>
      </c>
      <c r="K23" s="109" t="str">
        <f>VLOOKUP(E23,VIP!$A$2:$O12864,6,0)</f>
        <v>SI</v>
      </c>
      <c r="L23" s="101" t="s">
        <v>2459</v>
      </c>
      <c r="M23" s="99" t="s">
        <v>2465</v>
      </c>
      <c r="N23" s="99" t="s">
        <v>2472</v>
      </c>
      <c r="O23" s="115" t="s">
        <v>2473</v>
      </c>
      <c r="P23" s="98"/>
      <c r="Q23" s="102" t="s">
        <v>2459</v>
      </c>
    </row>
    <row r="24" spans="1:17" s="113" customFormat="1" ht="18" x14ac:dyDescent="0.25">
      <c r="A24" s="100" t="str">
        <f>VLOOKUP(E24,'LISTADO ATM'!$A$2:$C$901,3,0)</f>
        <v>DISTRITO NACIONAL</v>
      </c>
      <c r="B24" s="108">
        <v>335841848</v>
      </c>
      <c r="C24" s="103">
        <v>44291.506504629629</v>
      </c>
      <c r="D24" s="100" t="s">
        <v>2189</v>
      </c>
      <c r="E24" s="114">
        <v>622</v>
      </c>
      <c r="F24" s="109" t="str">
        <f>VLOOKUP(E24,VIP!$A$2:$O12453,2,0)</f>
        <v>DRBR622</v>
      </c>
      <c r="G24" s="109" t="str">
        <f>VLOOKUP(E24,'LISTADO ATM'!$A$2:$B$900,2,0)</f>
        <v xml:space="preserve">ATM Ayuntamiento D.N. </v>
      </c>
      <c r="H24" s="109" t="str">
        <f>VLOOKUP(E24,VIP!$A$2:$O17374,7,FALSE)</f>
        <v>Si</v>
      </c>
      <c r="I24" s="109" t="str">
        <f>VLOOKUP(E24,VIP!$A$2:$O9339,8,FALSE)</f>
        <v>Si</v>
      </c>
      <c r="J24" s="109" t="str">
        <f>VLOOKUP(E24,VIP!$A$2:$O9289,8,FALSE)</f>
        <v>Si</v>
      </c>
      <c r="K24" s="109" t="str">
        <f>VLOOKUP(E24,VIP!$A$2:$O12863,6,0)</f>
        <v>NO</v>
      </c>
      <c r="L24" s="101" t="s">
        <v>2228</v>
      </c>
      <c r="M24" s="152" t="s">
        <v>2553</v>
      </c>
      <c r="N24" s="99" t="s">
        <v>2472</v>
      </c>
      <c r="O24" s="115" t="s">
        <v>2474</v>
      </c>
      <c r="P24" s="98"/>
      <c r="Q24" s="151">
        <v>44292.427083333336</v>
      </c>
    </row>
    <row r="25" spans="1:17" s="113" customFormat="1" ht="18" x14ac:dyDescent="0.25">
      <c r="A25" s="100" t="str">
        <f>VLOOKUP(E25,'LISTADO ATM'!$A$2:$C$901,3,0)</f>
        <v>NORTE</v>
      </c>
      <c r="B25" s="108">
        <v>335841971</v>
      </c>
      <c r="C25" s="103">
        <v>44291.543680555558</v>
      </c>
      <c r="D25" s="100" t="s">
        <v>2493</v>
      </c>
      <c r="E25" s="114">
        <v>119</v>
      </c>
      <c r="F25" s="109" t="str">
        <f>VLOOKUP(E25,VIP!$A$2:$O12473,2,0)</f>
        <v>DRBR119</v>
      </c>
      <c r="G25" s="109" t="str">
        <f>VLOOKUP(E25,'LISTADO ATM'!$A$2:$B$900,2,0)</f>
        <v>ATM Oficina La Barranquita</v>
      </c>
      <c r="H25" s="109" t="str">
        <f>VLOOKUP(E25,VIP!$A$2:$O17394,7,FALSE)</f>
        <v>N/A</v>
      </c>
      <c r="I25" s="109" t="str">
        <f>VLOOKUP(E25,VIP!$A$2:$O9359,8,FALSE)</f>
        <v>N/A</v>
      </c>
      <c r="J25" s="109" t="str">
        <f>VLOOKUP(E25,VIP!$A$2:$O9309,8,FALSE)</f>
        <v>N/A</v>
      </c>
      <c r="K25" s="109" t="str">
        <f>VLOOKUP(E25,VIP!$A$2:$O12883,6,0)</f>
        <v>N/A</v>
      </c>
      <c r="L25" s="101" t="s">
        <v>2428</v>
      </c>
      <c r="M25" s="99" t="s">
        <v>2465</v>
      </c>
      <c r="N25" s="99" t="s">
        <v>2472</v>
      </c>
      <c r="O25" s="115" t="s">
        <v>2494</v>
      </c>
      <c r="P25" s="98"/>
      <c r="Q25" s="102" t="s">
        <v>2428</v>
      </c>
    </row>
    <row r="26" spans="1:17" s="113" customFormat="1" ht="18" x14ac:dyDescent="0.25">
      <c r="A26" s="100" t="str">
        <f>VLOOKUP(E26,'LISTADO ATM'!$A$2:$C$901,3,0)</f>
        <v>SUR</v>
      </c>
      <c r="B26" s="108">
        <v>335841981</v>
      </c>
      <c r="C26" s="103">
        <v>44291.545590277776</v>
      </c>
      <c r="D26" s="100" t="s">
        <v>2468</v>
      </c>
      <c r="E26" s="114">
        <v>783</v>
      </c>
      <c r="F26" s="109" t="str">
        <f>VLOOKUP(E26,VIP!$A$2:$O12472,2,0)</f>
        <v>DRBR303</v>
      </c>
      <c r="G26" s="109" t="str">
        <f>VLOOKUP(E26,'LISTADO ATM'!$A$2:$B$900,2,0)</f>
        <v xml:space="preserve">ATM Autobanco Alfa y Omega (Barahona) </v>
      </c>
      <c r="H26" s="109" t="str">
        <f>VLOOKUP(E26,VIP!$A$2:$O17393,7,FALSE)</f>
        <v>Si</v>
      </c>
      <c r="I26" s="109" t="str">
        <f>VLOOKUP(E26,VIP!$A$2:$O9358,8,FALSE)</f>
        <v>Si</v>
      </c>
      <c r="J26" s="109" t="str">
        <f>VLOOKUP(E26,VIP!$A$2:$O9308,8,FALSE)</f>
        <v>Si</v>
      </c>
      <c r="K26" s="109" t="str">
        <f>VLOOKUP(E26,VIP!$A$2:$O12882,6,0)</f>
        <v>NO</v>
      </c>
      <c r="L26" s="101" t="s">
        <v>2428</v>
      </c>
      <c r="M26" s="152" t="s">
        <v>2553</v>
      </c>
      <c r="N26" s="99" t="s">
        <v>2472</v>
      </c>
      <c r="O26" s="115" t="s">
        <v>2473</v>
      </c>
      <c r="P26" s="98"/>
      <c r="Q26" s="151">
        <v>44292.440972222219</v>
      </c>
    </row>
    <row r="27" spans="1:17" s="113" customFormat="1" ht="18" x14ac:dyDescent="0.25">
      <c r="A27" s="100" t="str">
        <f>VLOOKUP(E27,'LISTADO ATM'!$A$2:$C$901,3,0)</f>
        <v>DISTRITO NACIONAL</v>
      </c>
      <c r="B27" s="108">
        <v>335842000</v>
      </c>
      <c r="C27" s="103">
        <v>44291.552743055552</v>
      </c>
      <c r="D27" s="100" t="s">
        <v>2468</v>
      </c>
      <c r="E27" s="114">
        <v>486</v>
      </c>
      <c r="F27" s="109" t="str">
        <f>VLOOKUP(E27,VIP!$A$2:$O12469,2,0)</f>
        <v>DRBR486</v>
      </c>
      <c r="G27" s="109" t="str">
        <f>VLOOKUP(E27,'LISTADO ATM'!$A$2:$B$900,2,0)</f>
        <v xml:space="preserve">ATM Olé La Caleta </v>
      </c>
      <c r="H27" s="109" t="str">
        <f>VLOOKUP(E27,VIP!$A$2:$O17390,7,FALSE)</f>
        <v>Si</v>
      </c>
      <c r="I27" s="109" t="str">
        <f>VLOOKUP(E27,VIP!$A$2:$O9355,8,FALSE)</f>
        <v>Si</v>
      </c>
      <c r="J27" s="109" t="str">
        <f>VLOOKUP(E27,VIP!$A$2:$O9305,8,FALSE)</f>
        <v>Si</v>
      </c>
      <c r="K27" s="109" t="str">
        <f>VLOOKUP(E27,VIP!$A$2:$O12879,6,0)</f>
        <v>NO</v>
      </c>
      <c r="L27" s="101" t="s">
        <v>2428</v>
      </c>
      <c r="M27" s="99" t="s">
        <v>2465</v>
      </c>
      <c r="N27" s="99" t="s">
        <v>2472</v>
      </c>
      <c r="O27" s="115" t="s">
        <v>2473</v>
      </c>
      <c r="P27" s="98"/>
      <c r="Q27" s="102" t="s">
        <v>2428</v>
      </c>
    </row>
    <row r="28" spans="1:17" s="113" customFormat="1" ht="18" x14ac:dyDescent="0.25">
      <c r="A28" s="100" t="str">
        <f>VLOOKUP(E28,'LISTADO ATM'!$A$2:$C$901,3,0)</f>
        <v>DISTRITO NACIONAL</v>
      </c>
      <c r="B28" s="108">
        <v>335842033</v>
      </c>
      <c r="C28" s="103">
        <v>44291.565208333333</v>
      </c>
      <c r="D28" s="100" t="s">
        <v>2468</v>
      </c>
      <c r="E28" s="114">
        <v>446</v>
      </c>
      <c r="F28" s="109" t="str">
        <f>VLOOKUP(E28,VIP!$A$2:$O12468,2,0)</f>
        <v>DRBR446</v>
      </c>
      <c r="G28" s="109" t="str">
        <f>VLOOKUP(E28,'LISTADO ATM'!$A$2:$B$900,2,0)</f>
        <v>ATM Hipodromo V Centenario</v>
      </c>
      <c r="H28" s="109" t="str">
        <f>VLOOKUP(E28,VIP!$A$2:$O17389,7,FALSE)</f>
        <v>Si</v>
      </c>
      <c r="I28" s="109" t="str">
        <f>VLOOKUP(E28,VIP!$A$2:$O9354,8,FALSE)</f>
        <v>Si</v>
      </c>
      <c r="J28" s="109" t="str">
        <f>VLOOKUP(E28,VIP!$A$2:$O9304,8,FALSE)</f>
        <v>Si</v>
      </c>
      <c r="K28" s="109" t="str">
        <f>VLOOKUP(E28,VIP!$A$2:$O12878,6,0)</f>
        <v>NO</v>
      </c>
      <c r="L28" s="101" t="s">
        <v>2459</v>
      </c>
      <c r="M28" s="99" t="s">
        <v>2465</v>
      </c>
      <c r="N28" s="99" t="s">
        <v>2472</v>
      </c>
      <c r="O28" s="115" t="s">
        <v>2473</v>
      </c>
      <c r="P28" s="98"/>
      <c r="Q28" s="102" t="s">
        <v>2459</v>
      </c>
    </row>
    <row r="29" spans="1:17" s="113" customFormat="1" ht="18" x14ac:dyDescent="0.25">
      <c r="A29" s="100" t="str">
        <f>VLOOKUP(E29,'LISTADO ATM'!$A$2:$C$901,3,0)</f>
        <v>SUR</v>
      </c>
      <c r="B29" s="108">
        <v>335842040</v>
      </c>
      <c r="C29" s="103">
        <v>44291.568472222221</v>
      </c>
      <c r="D29" s="100" t="s">
        <v>2468</v>
      </c>
      <c r="E29" s="114">
        <v>537</v>
      </c>
      <c r="F29" s="109" t="str">
        <f>VLOOKUP(E29,VIP!$A$2:$O12466,2,0)</f>
        <v>DRBR537</v>
      </c>
      <c r="G29" s="109" t="str">
        <f>VLOOKUP(E29,'LISTADO ATM'!$A$2:$B$900,2,0)</f>
        <v xml:space="preserve">ATM Estación Texaco Enriquillo (Barahona) </v>
      </c>
      <c r="H29" s="109" t="str">
        <f>VLOOKUP(E29,VIP!$A$2:$O17387,7,FALSE)</f>
        <v>Si</v>
      </c>
      <c r="I29" s="109" t="str">
        <f>VLOOKUP(E29,VIP!$A$2:$O9352,8,FALSE)</f>
        <v>Si</v>
      </c>
      <c r="J29" s="109" t="str">
        <f>VLOOKUP(E29,VIP!$A$2:$O9302,8,FALSE)</f>
        <v>Si</v>
      </c>
      <c r="K29" s="109" t="str">
        <f>VLOOKUP(E29,VIP!$A$2:$O12876,6,0)</f>
        <v>NO</v>
      </c>
      <c r="L29" s="101" t="s">
        <v>2459</v>
      </c>
      <c r="M29" s="99" t="s">
        <v>2465</v>
      </c>
      <c r="N29" s="99" t="s">
        <v>2472</v>
      </c>
      <c r="O29" s="115" t="s">
        <v>2473</v>
      </c>
      <c r="P29" s="98"/>
      <c r="Q29" s="102" t="s">
        <v>2459</v>
      </c>
    </row>
    <row r="30" spans="1:17" s="113" customFormat="1" ht="18" x14ac:dyDescent="0.25">
      <c r="A30" s="100" t="str">
        <f>VLOOKUP(E30,'LISTADO ATM'!$A$2:$C$901,3,0)</f>
        <v>ESTE</v>
      </c>
      <c r="B30" s="108">
        <v>335842042</v>
      </c>
      <c r="C30" s="103">
        <v>44291.570219907408</v>
      </c>
      <c r="D30" s="100" t="s">
        <v>2468</v>
      </c>
      <c r="E30" s="114">
        <v>912</v>
      </c>
      <c r="F30" s="109" t="str">
        <f>VLOOKUP(E30,VIP!$A$2:$O12465,2,0)</f>
        <v>DRBR973</v>
      </c>
      <c r="G30" s="109" t="str">
        <f>VLOOKUP(E30,'LISTADO ATM'!$A$2:$B$900,2,0)</f>
        <v xml:space="preserve">ATM Oficina San Pedro II </v>
      </c>
      <c r="H30" s="109" t="str">
        <f>VLOOKUP(E30,VIP!$A$2:$O17386,7,FALSE)</f>
        <v>Si</v>
      </c>
      <c r="I30" s="109" t="str">
        <f>VLOOKUP(E30,VIP!$A$2:$O9351,8,FALSE)</f>
        <v>Si</v>
      </c>
      <c r="J30" s="109" t="str">
        <f>VLOOKUP(E30,VIP!$A$2:$O9301,8,FALSE)</f>
        <v>Si</v>
      </c>
      <c r="K30" s="109" t="str">
        <f>VLOOKUP(E30,VIP!$A$2:$O12875,6,0)</f>
        <v>SI</v>
      </c>
      <c r="L30" s="101" t="s">
        <v>2428</v>
      </c>
      <c r="M30" s="99" t="s">
        <v>2465</v>
      </c>
      <c r="N30" s="99" t="s">
        <v>2472</v>
      </c>
      <c r="O30" s="115" t="s">
        <v>2473</v>
      </c>
      <c r="P30" s="98"/>
      <c r="Q30" s="102" t="s">
        <v>2428</v>
      </c>
    </row>
    <row r="31" spans="1:17" s="113" customFormat="1" ht="18" x14ac:dyDescent="0.25">
      <c r="A31" s="100" t="str">
        <f>VLOOKUP(E31,'LISTADO ATM'!$A$2:$C$901,3,0)</f>
        <v>DISTRITO NACIONAL</v>
      </c>
      <c r="B31" s="108">
        <v>335842048</v>
      </c>
      <c r="C31" s="103">
        <v>44291.572430555556</v>
      </c>
      <c r="D31" s="100" t="s">
        <v>2468</v>
      </c>
      <c r="E31" s="114">
        <v>264</v>
      </c>
      <c r="F31" s="109" t="str">
        <f>VLOOKUP(E31,VIP!$A$2:$O12463,2,0)</f>
        <v>DRBR264</v>
      </c>
      <c r="G31" s="109" t="str">
        <f>VLOOKUP(E31,'LISTADO ATM'!$A$2:$B$900,2,0)</f>
        <v xml:space="preserve">ATM S/M Nacional Independencia </v>
      </c>
      <c r="H31" s="109" t="str">
        <f>VLOOKUP(E31,VIP!$A$2:$O17384,7,FALSE)</f>
        <v>Si</v>
      </c>
      <c r="I31" s="109" t="str">
        <f>VLOOKUP(E31,VIP!$A$2:$O9349,8,FALSE)</f>
        <v>Si</v>
      </c>
      <c r="J31" s="109" t="str">
        <f>VLOOKUP(E31,VIP!$A$2:$O9299,8,FALSE)</f>
        <v>Si</v>
      </c>
      <c r="K31" s="109" t="str">
        <f>VLOOKUP(E31,VIP!$A$2:$O12873,6,0)</f>
        <v>SI</v>
      </c>
      <c r="L31" s="101" t="s">
        <v>2459</v>
      </c>
      <c r="M31" s="152" t="s">
        <v>2553</v>
      </c>
      <c r="N31" s="99" t="s">
        <v>2472</v>
      </c>
      <c r="O31" s="116" t="s">
        <v>2473</v>
      </c>
      <c r="P31" s="98"/>
      <c r="Q31" s="151">
        <v>44292.4375</v>
      </c>
    </row>
    <row r="32" spans="1:17" ht="18" x14ac:dyDescent="0.25">
      <c r="A32" s="100" t="str">
        <f>VLOOKUP(E32,'LISTADO ATM'!$A$2:$C$901,3,0)</f>
        <v>DISTRITO NACIONAL</v>
      </c>
      <c r="B32" s="108">
        <v>335842099</v>
      </c>
      <c r="C32" s="103">
        <v>44291.589606481481</v>
      </c>
      <c r="D32" s="100" t="s">
        <v>2189</v>
      </c>
      <c r="E32" s="114">
        <v>517</v>
      </c>
      <c r="F32" s="109" t="str">
        <f>VLOOKUP(E32,VIP!$A$2:$O12461,2,0)</f>
        <v>DRBR517</v>
      </c>
      <c r="G32" s="109" t="str">
        <f>VLOOKUP(E32,'LISTADO ATM'!$A$2:$B$900,2,0)</f>
        <v xml:space="preserve">ATM Autobanco Oficina Sans Soucí </v>
      </c>
      <c r="H32" s="109" t="str">
        <f>VLOOKUP(E32,VIP!$A$2:$O17382,7,FALSE)</f>
        <v>Si</v>
      </c>
      <c r="I32" s="109" t="str">
        <f>VLOOKUP(E32,VIP!$A$2:$O9347,8,FALSE)</f>
        <v>Si</v>
      </c>
      <c r="J32" s="109" t="str">
        <f>VLOOKUP(E32,VIP!$A$2:$O9297,8,FALSE)</f>
        <v>Si</v>
      </c>
      <c r="K32" s="109" t="str">
        <f>VLOOKUP(E32,VIP!$A$2:$O12871,6,0)</f>
        <v>SI</v>
      </c>
      <c r="L32" s="101" t="s">
        <v>2228</v>
      </c>
      <c r="M32" s="99" t="s">
        <v>2465</v>
      </c>
      <c r="N32" s="99" t="s">
        <v>2472</v>
      </c>
      <c r="O32" s="116" t="s">
        <v>2474</v>
      </c>
      <c r="P32" s="98"/>
      <c r="Q32" s="102" t="s">
        <v>2228</v>
      </c>
    </row>
    <row r="33" spans="1:17" ht="18" x14ac:dyDescent="0.25">
      <c r="A33" s="100" t="str">
        <f>VLOOKUP(E33,'LISTADO ATM'!$A$2:$C$901,3,0)</f>
        <v>DISTRITO NACIONAL</v>
      </c>
      <c r="B33" s="108">
        <v>335842118</v>
      </c>
      <c r="C33" s="103">
        <v>44291.594976851855</v>
      </c>
      <c r="D33" s="100" t="s">
        <v>2189</v>
      </c>
      <c r="E33" s="114">
        <v>951</v>
      </c>
      <c r="F33" s="109" t="str">
        <f>VLOOKUP(E33,VIP!$A$2:$O12456,2,0)</f>
        <v>DRBR203</v>
      </c>
      <c r="G33" s="109" t="str">
        <f>VLOOKUP(E33,'LISTADO ATM'!$A$2:$B$900,2,0)</f>
        <v xml:space="preserve">ATM Oficina Plaza Haché JFK </v>
      </c>
      <c r="H33" s="109" t="str">
        <f>VLOOKUP(E33,VIP!$A$2:$O17377,7,FALSE)</f>
        <v>Si</v>
      </c>
      <c r="I33" s="109" t="str">
        <f>VLOOKUP(E33,VIP!$A$2:$O9342,8,FALSE)</f>
        <v>Si</v>
      </c>
      <c r="J33" s="109" t="str">
        <f>VLOOKUP(E33,VIP!$A$2:$O9292,8,FALSE)</f>
        <v>Si</v>
      </c>
      <c r="K33" s="109" t="str">
        <f>VLOOKUP(E33,VIP!$A$2:$O12866,6,0)</f>
        <v>NO</v>
      </c>
      <c r="L33" s="101" t="s">
        <v>2228</v>
      </c>
      <c r="M33" s="99" t="s">
        <v>2465</v>
      </c>
      <c r="N33" s="99" t="s">
        <v>2472</v>
      </c>
      <c r="O33" s="116" t="s">
        <v>2474</v>
      </c>
      <c r="P33" s="98"/>
      <c r="Q33" s="102" t="s">
        <v>2228</v>
      </c>
    </row>
    <row r="34" spans="1:17" ht="18" x14ac:dyDescent="0.25">
      <c r="A34" s="100" t="str">
        <f>VLOOKUP(E34,'LISTADO ATM'!$A$2:$C$901,3,0)</f>
        <v>DISTRITO NACIONAL</v>
      </c>
      <c r="B34" s="108">
        <v>335842124</v>
      </c>
      <c r="C34" s="103">
        <v>44291.597731481481</v>
      </c>
      <c r="D34" s="100" t="s">
        <v>2189</v>
      </c>
      <c r="E34" s="114">
        <v>416</v>
      </c>
      <c r="F34" s="109" t="str">
        <f>VLOOKUP(E34,VIP!$A$2:$O12454,2,0)</f>
        <v>DRBR416</v>
      </c>
      <c r="G34" s="109" t="str">
        <f>VLOOKUP(E34,'LISTADO ATM'!$A$2:$B$900,2,0)</f>
        <v xml:space="preserve">ATM Autobanco San Martín II </v>
      </c>
      <c r="H34" s="109" t="str">
        <f>VLOOKUP(E34,VIP!$A$2:$O17375,7,FALSE)</f>
        <v>Si</v>
      </c>
      <c r="I34" s="109" t="str">
        <f>VLOOKUP(E34,VIP!$A$2:$O9340,8,FALSE)</f>
        <v>Si</v>
      </c>
      <c r="J34" s="109" t="str">
        <f>VLOOKUP(E34,VIP!$A$2:$O9290,8,FALSE)</f>
        <v>Si</v>
      </c>
      <c r="K34" s="109" t="str">
        <f>VLOOKUP(E34,VIP!$A$2:$O12864,6,0)</f>
        <v>NO</v>
      </c>
      <c r="L34" s="101" t="s">
        <v>2488</v>
      </c>
      <c r="M34" s="99" t="s">
        <v>2465</v>
      </c>
      <c r="N34" s="99" t="s">
        <v>2472</v>
      </c>
      <c r="O34" s="116" t="s">
        <v>2474</v>
      </c>
      <c r="P34" s="98"/>
      <c r="Q34" s="102" t="s">
        <v>2488</v>
      </c>
    </row>
    <row r="35" spans="1:17" ht="18" x14ac:dyDescent="0.25">
      <c r="A35" s="100" t="str">
        <f>VLOOKUP(E35,'LISTADO ATM'!$A$2:$C$901,3,0)</f>
        <v>ESTE</v>
      </c>
      <c r="B35" s="108">
        <v>335842196</v>
      </c>
      <c r="C35" s="103">
        <v>44291.624756944446</v>
      </c>
      <c r="D35" s="100" t="s">
        <v>2468</v>
      </c>
      <c r="E35" s="114">
        <v>742</v>
      </c>
      <c r="F35" s="109" t="str">
        <f>VLOOKUP(E35,VIP!$A$2:$O12450,2,0)</f>
        <v>DRBR990</v>
      </c>
      <c r="G35" s="109" t="str">
        <f>VLOOKUP(E35,'LISTADO ATM'!$A$2:$B$900,2,0)</f>
        <v xml:space="preserve">ATM Oficina Plaza del Rey (La Romana) </v>
      </c>
      <c r="H35" s="109" t="str">
        <f>VLOOKUP(E35,VIP!$A$2:$O17371,7,FALSE)</f>
        <v>Si</v>
      </c>
      <c r="I35" s="109" t="str">
        <f>VLOOKUP(E35,VIP!$A$2:$O9336,8,FALSE)</f>
        <v>Si</v>
      </c>
      <c r="J35" s="109" t="str">
        <f>VLOOKUP(E35,VIP!$A$2:$O9286,8,FALSE)</f>
        <v>Si</v>
      </c>
      <c r="K35" s="109" t="str">
        <f>VLOOKUP(E35,VIP!$A$2:$O12860,6,0)</f>
        <v>NO</v>
      </c>
      <c r="L35" s="101" t="s">
        <v>2428</v>
      </c>
      <c r="M35" s="99" t="s">
        <v>2465</v>
      </c>
      <c r="N35" s="99" t="s">
        <v>2472</v>
      </c>
      <c r="O35" s="116" t="s">
        <v>2473</v>
      </c>
      <c r="P35" s="98"/>
      <c r="Q35" s="102" t="s">
        <v>2428</v>
      </c>
    </row>
    <row r="36" spans="1:17" ht="18" x14ac:dyDescent="0.25">
      <c r="A36" s="100" t="str">
        <f>VLOOKUP(E36,'LISTADO ATM'!$A$2:$C$901,3,0)</f>
        <v>DISTRITO NACIONAL</v>
      </c>
      <c r="B36" s="108">
        <v>335842241</v>
      </c>
      <c r="C36" s="103">
        <v>44291.640752314815</v>
      </c>
      <c r="D36" s="100" t="s">
        <v>2189</v>
      </c>
      <c r="E36" s="114">
        <v>60</v>
      </c>
      <c r="F36" s="109" t="str">
        <f>VLOOKUP(E36,VIP!$A$2:$O12453,2,0)</f>
        <v>DRBR060</v>
      </c>
      <c r="G36" s="109" t="str">
        <f>VLOOKUP(E36,'LISTADO ATM'!$A$2:$B$900,2,0)</f>
        <v xml:space="preserve">ATM Autobanco 27 de Febrero </v>
      </c>
      <c r="H36" s="109" t="str">
        <f>VLOOKUP(E36,VIP!$A$2:$O17374,7,FALSE)</f>
        <v>Si</v>
      </c>
      <c r="I36" s="109" t="str">
        <f>VLOOKUP(E36,VIP!$A$2:$O9339,8,FALSE)</f>
        <v>Si</v>
      </c>
      <c r="J36" s="109" t="str">
        <f>VLOOKUP(E36,VIP!$A$2:$O9289,8,FALSE)</f>
        <v>Si</v>
      </c>
      <c r="K36" s="109" t="str">
        <f>VLOOKUP(E36,VIP!$A$2:$O12863,6,0)</f>
        <v>NO</v>
      </c>
      <c r="L36" s="101" t="s">
        <v>2228</v>
      </c>
      <c r="M36" s="99" t="s">
        <v>2465</v>
      </c>
      <c r="N36" s="99" t="s">
        <v>2472</v>
      </c>
      <c r="O36" s="116" t="s">
        <v>2474</v>
      </c>
      <c r="P36" s="98"/>
      <c r="Q36" s="102" t="s">
        <v>2228</v>
      </c>
    </row>
    <row r="37" spans="1:17" ht="18" x14ac:dyDescent="0.25">
      <c r="A37" s="100" t="str">
        <f>VLOOKUP(E37,'LISTADO ATM'!$A$2:$C$901,3,0)</f>
        <v>DISTRITO NACIONAL</v>
      </c>
      <c r="B37" s="108">
        <v>335842243</v>
      </c>
      <c r="C37" s="103">
        <v>44291.641446759262</v>
      </c>
      <c r="D37" s="100" t="s">
        <v>2189</v>
      </c>
      <c r="E37" s="114">
        <v>835</v>
      </c>
      <c r="F37" s="109" t="str">
        <f>VLOOKUP(E37,VIP!$A$2:$O12452,2,0)</f>
        <v>DRBR835</v>
      </c>
      <c r="G37" s="109" t="str">
        <f>VLOOKUP(E37,'LISTADO ATM'!$A$2:$B$900,2,0)</f>
        <v xml:space="preserve">ATM UNP Megacentro </v>
      </c>
      <c r="H37" s="109" t="str">
        <f>VLOOKUP(E37,VIP!$A$2:$O17373,7,FALSE)</f>
        <v>Si</v>
      </c>
      <c r="I37" s="109" t="str">
        <f>VLOOKUP(E37,VIP!$A$2:$O9338,8,FALSE)</f>
        <v>Si</v>
      </c>
      <c r="J37" s="109" t="str">
        <f>VLOOKUP(E37,VIP!$A$2:$O9288,8,FALSE)</f>
        <v>Si</v>
      </c>
      <c r="K37" s="109" t="str">
        <f>VLOOKUP(E37,VIP!$A$2:$O12862,6,0)</f>
        <v>SI</v>
      </c>
      <c r="L37" s="101" t="s">
        <v>2228</v>
      </c>
      <c r="M37" s="99" t="s">
        <v>2465</v>
      </c>
      <c r="N37" s="99" t="s">
        <v>2472</v>
      </c>
      <c r="O37" s="116" t="s">
        <v>2474</v>
      </c>
      <c r="P37" s="98"/>
      <c r="Q37" s="102" t="s">
        <v>2228</v>
      </c>
    </row>
    <row r="38" spans="1:17" ht="18" x14ac:dyDescent="0.25">
      <c r="A38" s="100" t="str">
        <f>VLOOKUP(E38,'LISTADO ATM'!$A$2:$C$901,3,0)</f>
        <v>DISTRITO NACIONAL</v>
      </c>
      <c r="B38" s="108">
        <v>335842251</v>
      </c>
      <c r="C38" s="103">
        <v>44291.642812500002</v>
      </c>
      <c r="D38" s="100" t="s">
        <v>2189</v>
      </c>
      <c r="E38" s="114">
        <v>554</v>
      </c>
      <c r="F38" s="109" t="str">
        <f>VLOOKUP(E38,VIP!$A$2:$O12451,2,0)</f>
        <v>DRBR011</v>
      </c>
      <c r="G38" s="109" t="str">
        <f>VLOOKUP(E38,'LISTADO ATM'!$A$2:$B$900,2,0)</f>
        <v xml:space="preserve">ATM Oficina Isabel La Católica I </v>
      </c>
      <c r="H38" s="109" t="str">
        <f>VLOOKUP(E38,VIP!$A$2:$O17372,7,FALSE)</f>
        <v>Si</v>
      </c>
      <c r="I38" s="109" t="str">
        <f>VLOOKUP(E38,VIP!$A$2:$O9337,8,FALSE)</f>
        <v>Si</v>
      </c>
      <c r="J38" s="109" t="str">
        <f>VLOOKUP(E38,VIP!$A$2:$O9287,8,FALSE)</f>
        <v>Si</v>
      </c>
      <c r="K38" s="109" t="str">
        <f>VLOOKUP(E38,VIP!$A$2:$O12861,6,0)</f>
        <v>NO</v>
      </c>
      <c r="L38" s="101" t="s">
        <v>2228</v>
      </c>
      <c r="M38" s="152" t="s">
        <v>2553</v>
      </c>
      <c r="N38" s="99" t="s">
        <v>2472</v>
      </c>
      <c r="O38" s="116" t="s">
        <v>2474</v>
      </c>
      <c r="P38" s="98"/>
      <c r="Q38" s="151">
        <v>44292.417488425926</v>
      </c>
    </row>
    <row r="39" spans="1:17" ht="18" x14ac:dyDescent="0.25">
      <c r="A39" s="100" t="str">
        <f>VLOOKUP(E39,'LISTADO ATM'!$A$2:$C$901,3,0)</f>
        <v>DISTRITO NACIONAL</v>
      </c>
      <c r="B39" s="108" t="s">
        <v>2550</v>
      </c>
      <c r="C39" s="103">
        <v>44291.684629629628</v>
      </c>
      <c r="D39" s="100" t="s">
        <v>2493</v>
      </c>
      <c r="E39" s="114">
        <v>2</v>
      </c>
      <c r="F39" s="109" t="str">
        <f>VLOOKUP(E39,VIP!$A$2:$O12468,2,0)</f>
        <v>DRBR002</v>
      </c>
      <c r="G39" s="109" t="str">
        <f>VLOOKUP(E39,'LISTADO ATM'!$A$2:$B$900,2,0)</f>
        <v>ATM Autoservicio Padre Castellano</v>
      </c>
      <c r="H39" s="109" t="str">
        <f>VLOOKUP(E39,VIP!$A$2:$O17389,7,FALSE)</f>
        <v>Si</v>
      </c>
      <c r="I39" s="109" t="str">
        <f>VLOOKUP(E39,VIP!$A$2:$O9354,8,FALSE)</f>
        <v>Si</v>
      </c>
      <c r="J39" s="109" t="str">
        <f>VLOOKUP(E39,VIP!$A$2:$O9304,8,FALSE)</f>
        <v>Si</v>
      </c>
      <c r="K39" s="109" t="str">
        <f>VLOOKUP(E39,VIP!$A$2:$O12878,6,0)</f>
        <v>NO</v>
      </c>
      <c r="L39" s="101" t="s">
        <v>2428</v>
      </c>
      <c r="M39" s="152" t="s">
        <v>2553</v>
      </c>
      <c r="N39" s="152" t="s">
        <v>2535</v>
      </c>
      <c r="O39" s="116" t="s">
        <v>2494</v>
      </c>
      <c r="P39" s="98"/>
      <c r="Q39" s="151">
        <v>44292.379293981481</v>
      </c>
    </row>
    <row r="40" spans="1:17" ht="18" x14ac:dyDescent="0.25">
      <c r="A40" s="100" t="str">
        <f>VLOOKUP(E40,'LISTADO ATM'!$A$2:$C$901,3,0)</f>
        <v>DISTRITO NACIONAL</v>
      </c>
      <c r="B40" s="108">
        <v>335842396</v>
      </c>
      <c r="C40" s="103">
        <v>44291.691643518519</v>
      </c>
      <c r="D40" s="100" t="s">
        <v>2189</v>
      </c>
      <c r="E40" s="114">
        <v>744</v>
      </c>
      <c r="F40" s="109" t="str">
        <f>VLOOKUP(E40,VIP!$A$2:$O12499,2,0)</f>
        <v>DRBR289</v>
      </c>
      <c r="G40" s="109" t="str">
        <f>VLOOKUP(E40,'LISTADO ATM'!$A$2:$B$900,2,0)</f>
        <v xml:space="preserve">ATM Multicentro La Sirena Venezuela </v>
      </c>
      <c r="H40" s="109" t="str">
        <f>VLOOKUP(E40,VIP!$A$2:$O17420,7,FALSE)</f>
        <v>Si</v>
      </c>
      <c r="I40" s="109" t="str">
        <f>VLOOKUP(E40,VIP!$A$2:$O9385,8,FALSE)</f>
        <v>Si</v>
      </c>
      <c r="J40" s="109" t="str">
        <f>VLOOKUP(E40,VIP!$A$2:$O9335,8,FALSE)</f>
        <v>Si</v>
      </c>
      <c r="K40" s="109" t="str">
        <f>VLOOKUP(E40,VIP!$A$2:$O12909,6,0)</f>
        <v>SI</v>
      </c>
      <c r="L40" s="101" t="s">
        <v>2526</v>
      </c>
      <c r="M40" s="99" t="s">
        <v>2465</v>
      </c>
      <c r="N40" s="99" t="s">
        <v>2529</v>
      </c>
      <c r="O40" s="116" t="s">
        <v>2474</v>
      </c>
      <c r="P40" s="98"/>
      <c r="Q40" s="102" t="s">
        <v>2526</v>
      </c>
    </row>
    <row r="41" spans="1:17" ht="18" x14ac:dyDescent="0.25">
      <c r="A41" s="100" t="str">
        <f>VLOOKUP(E41,'LISTADO ATM'!$A$2:$C$901,3,0)</f>
        <v>DISTRITO NACIONAL</v>
      </c>
      <c r="B41" s="108">
        <v>335842423</v>
      </c>
      <c r="C41" s="103">
        <v>44291.697430555556</v>
      </c>
      <c r="D41" s="100" t="s">
        <v>2468</v>
      </c>
      <c r="E41" s="114">
        <v>438</v>
      </c>
      <c r="F41" s="109" t="str">
        <f>VLOOKUP(E41,VIP!$A$2:$O12498,2,0)</f>
        <v>DRBR438</v>
      </c>
      <c r="G41" s="109" t="str">
        <f>VLOOKUP(E41,'LISTADO ATM'!$A$2:$B$900,2,0)</f>
        <v xml:space="preserve">ATM Autobanco Torre IV </v>
      </c>
      <c r="H41" s="109" t="str">
        <f>VLOOKUP(E41,VIP!$A$2:$O17419,7,FALSE)</f>
        <v>Si</v>
      </c>
      <c r="I41" s="109" t="str">
        <f>VLOOKUP(E41,VIP!$A$2:$O9384,8,FALSE)</f>
        <v>Si</v>
      </c>
      <c r="J41" s="109" t="str">
        <f>VLOOKUP(E41,VIP!$A$2:$O9334,8,FALSE)</f>
        <v>Si</v>
      </c>
      <c r="K41" s="109" t="str">
        <f>VLOOKUP(E41,VIP!$A$2:$O12908,6,0)</f>
        <v>SI</v>
      </c>
      <c r="L41" s="101" t="s">
        <v>2459</v>
      </c>
      <c r="M41" s="99" t="s">
        <v>2465</v>
      </c>
      <c r="N41" s="99" t="s">
        <v>2472</v>
      </c>
      <c r="O41" s="116" t="s">
        <v>2473</v>
      </c>
      <c r="P41" s="98"/>
      <c r="Q41" s="102" t="s">
        <v>2459</v>
      </c>
    </row>
    <row r="42" spans="1:17" ht="18" x14ac:dyDescent="0.25">
      <c r="A42" s="100" t="str">
        <f>VLOOKUP(E42,'LISTADO ATM'!$A$2:$C$901,3,0)</f>
        <v>DISTRITO NACIONAL</v>
      </c>
      <c r="B42" s="108">
        <v>335842440</v>
      </c>
      <c r="C42" s="103">
        <v>44291.701608796298</v>
      </c>
      <c r="D42" s="100" t="s">
        <v>2189</v>
      </c>
      <c r="E42" s="114">
        <v>498</v>
      </c>
      <c r="F42" s="109" t="str">
        <f>VLOOKUP(E42,VIP!$A$2:$O12496,2,0)</f>
        <v>DRBR498</v>
      </c>
      <c r="G42" s="109" t="str">
        <f>VLOOKUP(E42,'LISTADO ATM'!$A$2:$B$900,2,0)</f>
        <v xml:space="preserve">ATM Estación Sunix 27 de Febrero </v>
      </c>
      <c r="H42" s="109" t="str">
        <f>VLOOKUP(E42,VIP!$A$2:$O17417,7,FALSE)</f>
        <v>Si</v>
      </c>
      <c r="I42" s="109" t="str">
        <f>VLOOKUP(E42,VIP!$A$2:$O9382,8,FALSE)</f>
        <v>Si</v>
      </c>
      <c r="J42" s="109" t="str">
        <f>VLOOKUP(E42,VIP!$A$2:$O9332,8,FALSE)</f>
        <v>Si</v>
      </c>
      <c r="K42" s="109" t="str">
        <f>VLOOKUP(E42,VIP!$A$2:$O12906,6,0)</f>
        <v>NO</v>
      </c>
      <c r="L42" s="101" t="s">
        <v>2228</v>
      </c>
      <c r="M42" s="99" t="s">
        <v>2465</v>
      </c>
      <c r="N42" s="99" t="s">
        <v>2529</v>
      </c>
      <c r="O42" s="116" t="s">
        <v>2474</v>
      </c>
      <c r="P42" s="98"/>
      <c r="Q42" s="102" t="s">
        <v>2228</v>
      </c>
    </row>
    <row r="43" spans="1:17" ht="18" x14ac:dyDescent="0.25">
      <c r="A43" s="100" t="str">
        <f>VLOOKUP(E43,'LISTADO ATM'!$A$2:$C$901,3,0)</f>
        <v>NORTE</v>
      </c>
      <c r="B43" s="108">
        <v>335842441</v>
      </c>
      <c r="C43" s="103">
        <v>44291.701956018522</v>
      </c>
      <c r="D43" s="100" t="s">
        <v>2190</v>
      </c>
      <c r="E43" s="114">
        <v>136</v>
      </c>
      <c r="F43" s="109" t="str">
        <f>VLOOKUP(E43,VIP!$A$2:$O12495,2,0)</f>
        <v>DRBR136</v>
      </c>
      <c r="G43" s="109" t="str">
        <f>VLOOKUP(E43,'LISTADO ATM'!$A$2:$B$900,2,0)</f>
        <v>ATM S/M Xtra (Santiago)</v>
      </c>
      <c r="H43" s="109" t="str">
        <f>VLOOKUP(E43,VIP!$A$2:$O17416,7,FALSE)</f>
        <v>Si</v>
      </c>
      <c r="I43" s="109" t="str">
        <f>VLOOKUP(E43,VIP!$A$2:$O9381,8,FALSE)</f>
        <v>Si</v>
      </c>
      <c r="J43" s="109" t="str">
        <f>VLOOKUP(E43,VIP!$A$2:$O9331,8,FALSE)</f>
        <v>Si</v>
      </c>
      <c r="K43" s="109" t="str">
        <f>VLOOKUP(E43,VIP!$A$2:$O12905,6,0)</f>
        <v>NO</v>
      </c>
      <c r="L43" s="101" t="s">
        <v>2228</v>
      </c>
      <c r="M43" s="99" t="s">
        <v>2465</v>
      </c>
      <c r="N43" s="99" t="s">
        <v>2472</v>
      </c>
      <c r="O43" s="116" t="s">
        <v>2503</v>
      </c>
      <c r="P43" s="98"/>
      <c r="Q43" s="102" t="s">
        <v>2228</v>
      </c>
    </row>
    <row r="44" spans="1:17" ht="18" x14ac:dyDescent="0.25">
      <c r="A44" s="100" t="str">
        <f>VLOOKUP(E44,'LISTADO ATM'!$A$2:$C$901,3,0)</f>
        <v>DISTRITO NACIONAL</v>
      </c>
      <c r="B44" s="108">
        <v>335842442</v>
      </c>
      <c r="C44" s="103">
        <v>44291.702094907407</v>
      </c>
      <c r="D44" s="100" t="s">
        <v>2189</v>
      </c>
      <c r="E44" s="114">
        <v>640</v>
      </c>
      <c r="F44" s="109" t="str">
        <f>VLOOKUP(E44,VIP!$A$2:$O12494,2,0)</f>
        <v>DRBR640</v>
      </c>
      <c r="G44" s="109" t="str">
        <f>VLOOKUP(E44,'LISTADO ATM'!$A$2:$B$900,2,0)</f>
        <v xml:space="preserve">ATM Ministerio Obras Públicas </v>
      </c>
      <c r="H44" s="109" t="str">
        <f>VLOOKUP(E44,VIP!$A$2:$O17415,7,FALSE)</f>
        <v>Si</v>
      </c>
      <c r="I44" s="109" t="str">
        <f>VLOOKUP(E44,VIP!$A$2:$O9380,8,FALSE)</f>
        <v>Si</v>
      </c>
      <c r="J44" s="109" t="str">
        <f>VLOOKUP(E44,VIP!$A$2:$O9330,8,FALSE)</f>
        <v>Si</v>
      </c>
      <c r="K44" s="109" t="str">
        <f>VLOOKUP(E44,VIP!$A$2:$O12904,6,0)</f>
        <v>NO</v>
      </c>
      <c r="L44" s="101" t="s">
        <v>2228</v>
      </c>
      <c r="M44" s="99" t="s">
        <v>2465</v>
      </c>
      <c r="N44" s="99" t="s">
        <v>2529</v>
      </c>
      <c r="O44" s="116" t="s">
        <v>2474</v>
      </c>
      <c r="P44" s="98"/>
      <c r="Q44" s="102" t="s">
        <v>2228</v>
      </c>
    </row>
    <row r="45" spans="1:17" ht="18" x14ac:dyDescent="0.25">
      <c r="A45" s="100" t="str">
        <f>VLOOKUP(E45,'LISTADO ATM'!$A$2:$C$901,3,0)</f>
        <v>SUR</v>
      </c>
      <c r="B45" s="108">
        <v>335842444</v>
      </c>
      <c r="C45" s="103">
        <v>44291.702870370369</v>
      </c>
      <c r="D45" s="100" t="s">
        <v>2189</v>
      </c>
      <c r="E45" s="114">
        <v>871</v>
      </c>
      <c r="F45" s="109" t="str">
        <f>VLOOKUP(E45,VIP!$A$2:$O12493,2,0)</f>
        <v>DRBR871</v>
      </c>
      <c r="G45" s="109" t="str">
        <f>VLOOKUP(E45,'LISTADO ATM'!$A$2:$B$900,2,0)</f>
        <v>ATM Plaza Cultural San Juan</v>
      </c>
      <c r="H45" s="109" t="str">
        <f>VLOOKUP(E45,VIP!$A$2:$O17414,7,FALSE)</f>
        <v>N/A</v>
      </c>
      <c r="I45" s="109" t="str">
        <f>VLOOKUP(E45,VIP!$A$2:$O9379,8,FALSE)</f>
        <v>N/A</v>
      </c>
      <c r="J45" s="109" t="str">
        <f>VLOOKUP(E45,VIP!$A$2:$O9329,8,FALSE)</f>
        <v>N/A</v>
      </c>
      <c r="K45" s="109" t="str">
        <f>VLOOKUP(E45,VIP!$A$2:$O12903,6,0)</f>
        <v>N/A</v>
      </c>
      <c r="L45" s="101" t="s">
        <v>2228</v>
      </c>
      <c r="M45" s="99" t="s">
        <v>2465</v>
      </c>
      <c r="N45" s="99" t="s">
        <v>2529</v>
      </c>
      <c r="O45" s="116" t="s">
        <v>2474</v>
      </c>
      <c r="P45" s="98"/>
      <c r="Q45" s="102" t="s">
        <v>2228</v>
      </c>
    </row>
    <row r="46" spans="1:17" ht="18" x14ac:dyDescent="0.25">
      <c r="A46" s="100" t="str">
        <f>VLOOKUP(E46,'LISTADO ATM'!$A$2:$C$901,3,0)</f>
        <v>DISTRITO NACIONAL</v>
      </c>
      <c r="B46" s="108">
        <v>335842457</v>
      </c>
      <c r="C46" s="103">
        <v>44291.708020833335</v>
      </c>
      <c r="D46" s="100" t="s">
        <v>2189</v>
      </c>
      <c r="E46" s="114">
        <v>160</v>
      </c>
      <c r="F46" s="109" t="str">
        <f>VLOOKUP(E46,VIP!$A$2:$O12492,2,0)</f>
        <v>DRBR160</v>
      </c>
      <c r="G46" s="109" t="str">
        <f>VLOOKUP(E46,'LISTADO ATM'!$A$2:$B$900,2,0)</f>
        <v xml:space="preserve">ATM Oficina Herrera </v>
      </c>
      <c r="H46" s="109" t="str">
        <f>VLOOKUP(E46,VIP!$A$2:$O17413,7,FALSE)</f>
        <v>Si</v>
      </c>
      <c r="I46" s="109" t="str">
        <f>VLOOKUP(E46,VIP!$A$2:$O9378,8,FALSE)</f>
        <v>Si</v>
      </c>
      <c r="J46" s="109" t="str">
        <f>VLOOKUP(E46,VIP!$A$2:$O9328,8,FALSE)</f>
        <v>Si</v>
      </c>
      <c r="K46" s="109" t="str">
        <f>VLOOKUP(E46,VIP!$A$2:$O12902,6,0)</f>
        <v>NO</v>
      </c>
      <c r="L46" s="101" t="s">
        <v>2228</v>
      </c>
      <c r="M46" s="99" t="s">
        <v>2465</v>
      </c>
      <c r="N46" s="99" t="s">
        <v>2529</v>
      </c>
      <c r="O46" s="116" t="s">
        <v>2474</v>
      </c>
      <c r="P46" s="98"/>
      <c r="Q46" s="102" t="s">
        <v>2228</v>
      </c>
    </row>
    <row r="47" spans="1:17" ht="18" x14ac:dyDescent="0.25">
      <c r="A47" s="100" t="str">
        <f>VLOOKUP(E47,'LISTADO ATM'!$A$2:$C$901,3,0)</f>
        <v>NORTE</v>
      </c>
      <c r="B47" s="108">
        <v>335842459</v>
      </c>
      <c r="C47" s="103">
        <v>44291.708518518521</v>
      </c>
      <c r="D47" s="100" t="s">
        <v>2190</v>
      </c>
      <c r="E47" s="114">
        <v>635</v>
      </c>
      <c r="F47" s="109" t="str">
        <f>VLOOKUP(E47,VIP!$A$2:$O12491,2,0)</f>
        <v>DRBR12J</v>
      </c>
      <c r="G47" s="109" t="str">
        <f>VLOOKUP(E47,'LISTADO ATM'!$A$2:$B$900,2,0)</f>
        <v xml:space="preserve">ATM Zona Franca Tamboril </v>
      </c>
      <c r="H47" s="109" t="str">
        <f>VLOOKUP(E47,VIP!$A$2:$O17412,7,FALSE)</f>
        <v>Si</v>
      </c>
      <c r="I47" s="109" t="str">
        <f>VLOOKUP(E47,VIP!$A$2:$O9377,8,FALSE)</f>
        <v>Si</v>
      </c>
      <c r="J47" s="109" t="str">
        <f>VLOOKUP(E47,VIP!$A$2:$O9327,8,FALSE)</f>
        <v>Si</v>
      </c>
      <c r="K47" s="109" t="str">
        <f>VLOOKUP(E47,VIP!$A$2:$O12901,6,0)</f>
        <v>NO</v>
      </c>
      <c r="L47" s="101" t="s">
        <v>2228</v>
      </c>
      <c r="M47" s="99" t="s">
        <v>2465</v>
      </c>
      <c r="N47" s="99" t="s">
        <v>2472</v>
      </c>
      <c r="O47" s="116" t="s">
        <v>2503</v>
      </c>
      <c r="P47" s="98"/>
      <c r="Q47" s="102" t="s">
        <v>2228</v>
      </c>
    </row>
    <row r="48" spans="1:17" ht="18" x14ac:dyDescent="0.25">
      <c r="A48" s="100" t="str">
        <f>VLOOKUP(E48,'LISTADO ATM'!$A$2:$C$901,3,0)</f>
        <v>DISTRITO NACIONAL</v>
      </c>
      <c r="B48" s="108">
        <v>335842460</v>
      </c>
      <c r="C48" s="103">
        <v>44291.708969907406</v>
      </c>
      <c r="D48" s="100" t="s">
        <v>2189</v>
      </c>
      <c r="E48" s="114">
        <v>966</v>
      </c>
      <c r="F48" s="109" t="str">
        <f>VLOOKUP(E48,VIP!$A$2:$O12490,2,0)</f>
        <v>DRBR966</v>
      </c>
      <c r="G48" s="109" t="str">
        <f>VLOOKUP(E48,'LISTADO ATM'!$A$2:$B$900,2,0)</f>
        <v>ATM Centro Medico Real</v>
      </c>
      <c r="H48" s="109" t="str">
        <f>VLOOKUP(E48,VIP!$A$2:$O17411,7,FALSE)</f>
        <v>Si</v>
      </c>
      <c r="I48" s="109" t="str">
        <f>VLOOKUP(E48,VIP!$A$2:$O9376,8,FALSE)</f>
        <v>Si</v>
      </c>
      <c r="J48" s="109" t="str">
        <f>VLOOKUP(E48,VIP!$A$2:$O9326,8,FALSE)</f>
        <v>Si</v>
      </c>
      <c r="K48" s="109" t="str">
        <f>VLOOKUP(E48,VIP!$A$2:$O12900,6,0)</f>
        <v>NO</v>
      </c>
      <c r="L48" s="101" t="s">
        <v>2228</v>
      </c>
      <c r="M48" s="99" t="s">
        <v>2465</v>
      </c>
      <c r="N48" s="99" t="s">
        <v>2529</v>
      </c>
      <c r="O48" s="116" t="s">
        <v>2474</v>
      </c>
      <c r="P48" s="98"/>
      <c r="Q48" s="102" t="s">
        <v>2228</v>
      </c>
    </row>
    <row r="49" spans="1:17" ht="18" x14ac:dyDescent="0.25">
      <c r="A49" s="100" t="str">
        <f>VLOOKUP(E49,'LISTADO ATM'!$A$2:$C$901,3,0)</f>
        <v>DISTRITO NACIONAL</v>
      </c>
      <c r="B49" s="108">
        <v>335842491</v>
      </c>
      <c r="C49" s="103">
        <v>44291.712476851855</v>
      </c>
      <c r="D49" s="100" t="s">
        <v>2189</v>
      </c>
      <c r="E49" s="114">
        <v>35</v>
      </c>
      <c r="F49" s="109" t="str">
        <f>VLOOKUP(E49,VIP!$A$2:$O12489,2,0)</f>
        <v>DRBR035</v>
      </c>
      <c r="G49" s="109" t="str">
        <f>VLOOKUP(E49,'LISTADO ATM'!$A$2:$B$900,2,0)</f>
        <v xml:space="preserve">ATM Dirección General de Aduanas I </v>
      </c>
      <c r="H49" s="109" t="str">
        <f>VLOOKUP(E49,VIP!$A$2:$O17410,7,FALSE)</f>
        <v>Si</v>
      </c>
      <c r="I49" s="109" t="str">
        <f>VLOOKUP(E49,VIP!$A$2:$O9375,8,FALSE)</f>
        <v>Si</v>
      </c>
      <c r="J49" s="109" t="str">
        <f>VLOOKUP(E49,VIP!$A$2:$O9325,8,FALSE)</f>
        <v>Si</v>
      </c>
      <c r="K49" s="109" t="str">
        <f>VLOOKUP(E49,VIP!$A$2:$O12899,6,0)</f>
        <v>NO</v>
      </c>
      <c r="L49" s="101" t="s">
        <v>2228</v>
      </c>
      <c r="M49" s="99" t="s">
        <v>2465</v>
      </c>
      <c r="N49" s="99" t="s">
        <v>2529</v>
      </c>
      <c r="O49" s="116" t="s">
        <v>2474</v>
      </c>
      <c r="P49" s="98"/>
      <c r="Q49" s="102" t="s">
        <v>2228</v>
      </c>
    </row>
    <row r="50" spans="1:17" ht="18" x14ac:dyDescent="0.25">
      <c r="A50" s="100" t="str">
        <f>VLOOKUP(E50,'LISTADO ATM'!$A$2:$C$901,3,0)</f>
        <v>ESTE</v>
      </c>
      <c r="B50" s="108">
        <v>335842503</v>
      </c>
      <c r="C50" s="103">
        <v>44291.715057870373</v>
      </c>
      <c r="D50" s="100" t="s">
        <v>2189</v>
      </c>
      <c r="E50" s="114">
        <v>963</v>
      </c>
      <c r="F50" s="109" t="str">
        <f>VLOOKUP(E50,VIP!$A$2:$O12488,2,0)</f>
        <v>DRBR963</v>
      </c>
      <c r="G50" s="109" t="str">
        <f>VLOOKUP(E50,'LISTADO ATM'!$A$2:$B$900,2,0)</f>
        <v xml:space="preserve">ATM Multiplaza La Romana </v>
      </c>
      <c r="H50" s="109" t="str">
        <f>VLOOKUP(E50,VIP!$A$2:$O17409,7,FALSE)</f>
        <v>Si</v>
      </c>
      <c r="I50" s="109" t="str">
        <f>VLOOKUP(E50,VIP!$A$2:$O9374,8,FALSE)</f>
        <v>Si</v>
      </c>
      <c r="J50" s="109" t="str">
        <f>VLOOKUP(E50,VIP!$A$2:$O9324,8,FALSE)</f>
        <v>Si</v>
      </c>
      <c r="K50" s="109" t="str">
        <f>VLOOKUP(E50,VIP!$A$2:$O12898,6,0)</f>
        <v>NO</v>
      </c>
      <c r="L50" s="101" t="s">
        <v>2488</v>
      </c>
      <c r="M50" s="99" t="s">
        <v>2465</v>
      </c>
      <c r="N50" s="99" t="s">
        <v>2529</v>
      </c>
      <c r="O50" s="116" t="s">
        <v>2474</v>
      </c>
      <c r="P50" s="98"/>
      <c r="Q50" s="102" t="s">
        <v>2488</v>
      </c>
    </row>
    <row r="51" spans="1:17" ht="18" x14ac:dyDescent="0.25">
      <c r="A51" s="100" t="str">
        <f>VLOOKUP(E51,'LISTADO ATM'!$A$2:$C$901,3,0)</f>
        <v>DISTRITO NACIONAL</v>
      </c>
      <c r="B51" s="108">
        <v>335842507</v>
      </c>
      <c r="C51" s="103">
        <v>44291.716111111113</v>
      </c>
      <c r="D51" s="100" t="s">
        <v>2189</v>
      </c>
      <c r="E51" s="114">
        <v>183</v>
      </c>
      <c r="F51" s="109" t="str">
        <f>VLOOKUP(E51,VIP!$A$2:$O12487,2,0)</f>
        <v>DRBR183</v>
      </c>
      <c r="G51" s="109" t="str">
        <f>VLOOKUP(E51,'LISTADO ATM'!$A$2:$B$900,2,0)</f>
        <v>ATM Estación Nativa Km. 22 Aut. Duarte.</v>
      </c>
      <c r="H51" s="109" t="str">
        <f>VLOOKUP(E51,VIP!$A$2:$O17408,7,FALSE)</f>
        <v>N/A</v>
      </c>
      <c r="I51" s="109" t="str">
        <f>VLOOKUP(E51,VIP!$A$2:$O9373,8,FALSE)</f>
        <v>N/A</v>
      </c>
      <c r="J51" s="109" t="str">
        <f>VLOOKUP(E51,VIP!$A$2:$O9323,8,FALSE)</f>
        <v>N/A</v>
      </c>
      <c r="K51" s="109" t="str">
        <f>VLOOKUP(E51,VIP!$A$2:$O12897,6,0)</f>
        <v>N/A</v>
      </c>
      <c r="L51" s="101" t="s">
        <v>2488</v>
      </c>
      <c r="M51" s="152" t="s">
        <v>2553</v>
      </c>
      <c r="N51" s="99" t="s">
        <v>2529</v>
      </c>
      <c r="O51" s="116" t="s">
        <v>2474</v>
      </c>
      <c r="P51" s="98"/>
      <c r="Q51" s="151">
        <v>44292.428472222222</v>
      </c>
    </row>
    <row r="52" spans="1:17" ht="18" x14ac:dyDescent="0.25">
      <c r="A52" s="100" t="str">
        <f>VLOOKUP(E52,'LISTADO ATM'!$A$2:$C$901,3,0)</f>
        <v>DISTRITO NACIONAL</v>
      </c>
      <c r="B52" s="108">
        <v>335842510</v>
      </c>
      <c r="C52" s="103">
        <v>44291.716539351852</v>
      </c>
      <c r="D52" s="100" t="s">
        <v>2189</v>
      </c>
      <c r="E52" s="114">
        <v>932</v>
      </c>
      <c r="F52" s="109" t="str">
        <f>VLOOKUP(E52,VIP!$A$2:$O12486,2,0)</f>
        <v>DRBR01E</v>
      </c>
      <c r="G52" s="109" t="str">
        <f>VLOOKUP(E52,'LISTADO ATM'!$A$2:$B$900,2,0)</f>
        <v xml:space="preserve">ATM Banco Agrícola </v>
      </c>
      <c r="H52" s="109" t="str">
        <f>VLOOKUP(E52,VIP!$A$2:$O17407,7,FALSE)</f>
        <v>Si</v>
      </c>
      <c r="I52" s="109" t="str">
        <f>VLOOKUP(E52,VIP!$A$2:$O9372,8,FALSE)</f>
        <v>Si</v>
      </c>
      <c r="J52" s="109" t="str">
        <f>VLOOKUP(E52,VIP!$A$2:$O9322,8,FALSE)</f>
        <v>Si</v>
      </c>
      <c r="K52" s="109" t="str">
        <f>VLOOKUP(E52,VIP!$A$2:$O12896,6,0)</f>
        <v>NO</v>
      </c>
      <c r="L52" s="101" t="s">
        <v>2488</v>
      </c>
      <c r="M52" s="152" t="s">
        <v>2553</v>
      </c>
      <c r="N52" s="99" t="s">
        <v>2529</v>
      </c>
      <c r="O52" s="116" t="s">
        <v>2474</v>
      </c>
      <c r="P52" s="98"/>
      <c r="Q52" s="151">
        <v>44292.435416666667</v>
      </c>
    </row>
    <row r="53" spans="1:17" ht="18" x14ac:dyDescent="0.25">
      <c r="A53" s="100" t="str">
        <f>VLOOKUP(E53,'LISTADO ATM'!$A$2:$C$901,3,0)</f>
        <v>ESTE</v>
      </c>
      <c r="B53" s="108">
        <v>335842512</v>
      </c>
      <c r="C53" s="103">
        <v>44291.71707175926</v>
      </c>
      <c r="D53" s="100" t="s">
        <v>2189</v>
      </c>
      <c r="E53" s="114">
        <v>268</v>
      </c>
      <c r="F53" s="109" t="str">
        <f>VLOOKUP(E53,VIP!$A$2:$O12485,2,0)</f>
        <v>DRBR268</v>
      </c>
      <c r="G53" s="109" t="str">
        <f>VLOOKUP(E53,'LISTADO ATM'!$A$2:$B$900,2,0)</f>
        <v xml:space="preserve">ATM Autobanco La Altagracia (Higuey) </v>
      </c>
      <c r="H53" s="109" t="str">
        <f>VLOOKUP(E53,VIP!$A$2:$O17406,7,FALSE)</f>
        <v>Si</v>
      </c>
      <c r="I53" s="109" t="str">
        <f>VLOOKUP(E53,VIP!$A$2:$O9371,8,FALSE)</f>
        <v>Si</v>
      </c>
      <c r="J53" s="109" t="str">
        <f>VLOOKUP(E53,VIP!$A$2:$O9321,8,FALSE)</f>
        <v>Si</v>
      </c>
      <c r="K53" s="109" t="str">
        <f>VLOOKUP(E53,VIP!$A$2:$O12895,6,0)</f>
        <v>NO</v>
      </c>
      <c r="L53" s="101" t="s">
        <v>2488</v>
      </c>
      <c r="M53" s="152" t="s">
        <v>2553</v>
      </c>
      <c r="N53" s="99" t="s">
        <v>2529</v>
      </c>
      <c r="O53" s="116" t="s">
        <v>2474</v>
      </c>
      <c r="P53" s="98"/>
      <c r="Q53" s="151">
        <v>44292.428472222222</v>
      </c>
    </row>
    <row r="54" spans="1:17" ht="18" x14ac:dyDescent="0.25">
      <c r="A54" s="100" t="str">
        <f>VLOOKUP(E54,'LISTADO ATM'!$A$2:$C$901,3,0)</f>
        <v>DISTRITO NACIONAL</v>
      </c>
      <c r="B54" s="108">
        <v>335842514</v>
      </c>
      <c r="C54" s="103">
        <v>44291.71769675926</v>
      </c>
      <c r="D54" s="100" t="s">
        <v>2189</v>
      </c>
      <c r="E54" s="114">
        <v>515</v>
      </c>
      <c r="F54" s="109" t="str">
        <f>VLOOKUP(E54,VIP!$A$2:$O12484,2,0)</f>
        <v>DRBR515</v>
      </c>
      <c r="G54" s="109" t="str">
        <f>VLOOKUP(E54,'LISTADO ATM'!$A$2:$B$900,2,0)</f>
        <v xml:space="preserve">ATM Oficina Agora Mall I </v>
      </c>
      <c r="H54" s="109" t="str">
        <f>VLOOKUP(E54,VIP!$A$2:$O17405,7,FALSE)</f>
        <v>Si</v>
      </c>
      <c r="I54" s="109" t="str">
        <f>VLOOKUP(E54,VIP!$A$2:$O9370,8,FALSE)</f>
        <v>Si</v>
      </c>
      <c r="J54" s="109" t="str">
        <f>VLOOKUP(E54,VIP!$A$2:$O9320,8,FALSE)</f>
        <v>Si</v>
      </c>
      <c r="K54" s="109" t="str">
        <f>VLOOKUP(E54,VIP!$A$2:$O12894,6,0)</f>
        <v>SI</v>
      </c>
      <c r="L54" s="101" t="s">
        <v>2488</v>
      </c>
      <c r="M54" s="152" t="s">
        <v>2553</v>
      </c>
      <c r="N54" s="99" t="s">
        <v>2529</v>
      </c>
      <c r="O54" s="116" t="s">
        <v>2474</v>
      </c>
      <c r="P54" s="98"/>
      <c r="Q54" s="151">
        <v>44292.429166666669</v>
      </c>
    </row>
    <row r="55" spans="1:17" ht="18" x14ac:dyDescent="0.25">
      <c r="A55" s="100" t="str">
        <f>VLOOKUP(E55,'LISTADO ATM'!$A$2:$C$901,3,0)</f>
        <v>NORTE</v>
      </c>
      <c r="B55" s="108">
        <v>335842518</v>
      </c>
      <c r="C55" s="103">
        <v>44291.720451388886</v>
      </c>
      <c r="D55" s="100" t="s">
        <v>2190</v>
      </c>
      <c r="E55" s="114">
        <v>511</v>
      </c>
      <c r="F55" s="109" t="str">
        <f>VLOOKUP(E55,VIP!$A$2:$O12483,2,0)</f>
        <v>DRBR511</v>
      </c>
      <c r="G55" s="109" t="str">
        <f>VLOOKUP(E55,'LISTADO ATM'!$A$2:$B$900,2,0)</f>
        <v xml:space="preserve">ATM UNP Río San Juan (Nagua) </v>
      </c>
      <c r="H55" s="109" t="str">
        <f>VLOOKUP(E55,VIP!$A$2:$O17404,7,FALSE)</f>
        <v>Si</v>
      </c>
      <c r="I55" s="109" t="str">
        <f>VLOOKUP(E55,VIP!$A$2:$O9369,8,FALSE)</f>
        <v>Si</v>
      </c>
      <c r="J55" s="109" t="str">
        <f>VLOOKUP(E55,VIP!$A$2:$O9319,8,FALSE)</f>
        <v>Si</v>
      </c>
      <c r="K55" s="109" t="str">
        <f>VLOOKUP(E55,VIP!$A$2:$O12893,6,0)</f>
        <v>NO</v>
      </c>
      <c r="L55" s="101" t="s">
        <v>2488</v>
      </c>
      <c r="M55" s="152" t="s">
        <v>2553</v>
      </c>
      <c r="N55" s="99" t="s">
        <v>2472</v>
      </c>
      <c r="O55" s="116" t="s">
        <v>2503</v>
      </c>
      <c r="P55" s="98"/>
      <c r="Q55" s="151">
        <v>44292.416666666664</v>
      </c>
    </row>
    <row r="56" spans="1:17" ht="18" x14ac:dyDescent="0.25">
      <c r="A56" s="100" t="str">
        <f>VLOOKUP(E56,'LISTADO ATM'!$A$2:$C$901,3,0)</f>
        <v>DISTRITO NACIONAL</v>
      </c>
      <c r="B56" s="108">
        <v>335842523</v>
      </c>
      <c r="C56" s="103">
        <v>44291.722094907411</v>
      </c>
      <c r="D56" s="100" t="s">
        <v>2189</v>
      </c>
      <c r="E56" s="114">
        <v>545</v>
      </c>
      <c r="F56" s="109" t="str">
        <f>VLOOKUP(E56,VIP!$A$2:$O12482,2,0)</f>
        <v>DRBR995</v>
      </c>
      <c r="G56" s="109" t="str">
        <f>VLOOKUP(E56,'LISTADO ATM'!$A$2:$B$900,2,0)</f>
        <v xml:space="preserve">ATM Oficina Isabel La Católica II  </v>
      </c>
      <c r="H56" s="109" t="str">
        <f>VLOOKUP(E56,VIP!$A$2:$O17403,7,FALSE)</f>
        <v>Si</v>
      </c>
      <c r="I56" s="109" t="str">
        <f>VLOOKUP(E56,VIP!$A$2:$O9368,8,FALSE)</f>
        <v>Si</v>
      </c>
      <c r="J56" s="109" t="str">
        <f>VLOOKUP(E56,VIP!$A$2:$O9318,8,FALSE)</f>
        <v>Si</v>
      </c>
      <c r="K56" s="109" t="str">
        <f>VLOOKUP(E56,VIP!$A$2:$O12892,6,0)</f>
        <v>NO</v>
      </c>
      <c r="L56" s="101" t="s">
        <v>2228</v>
      </c>
      <c r="M56" s="99" t="s">
        <v>2465</v>
      </c>
      <c r="N56" s="99" t="s">
        <v>2472</v>
      </c>
      <c r="O56" s="116" t="s">
        <v>2474</v>
      </c>
      <c r="P56" s="98"/>
      <c r="Q56" s="102" t="s">
        <v>2228</v>
      </c>
    </row>
    <row r="57" spans="1:17" ht="18" x14ac:dyDescent="0.25">
      <c r="A57" s="100" t="str">
        <f>VLOOKUP(E57,'LISTADO ATM'!$A$2:$C$901,3,0)</f>
        <v>DISTRITO NACIONAL</v>
      </c>
      <c r="B57" s="108">
        <v>335842526</v>
      </c>
      <c r="C57" s="103">
        <v>44291.723101851851</v>
      </c>
      <c r="D57" s="100" t="s">
        <v>2189</v>
      </c>
      <c r="E57" s="114">
        <v>696</v>
      </c>
      <c r="F57" s="109" t="str">
        <f>VLOOKUP(E57,VIP!$A$2:$O12481,2,0)</f>
        <v>DRBR696</v>
      </c>
      <c r="G57" s="109" t="str">
        <f>VLOOKUP(E57,'LISTADO ATM'!$A$2:$B$900,2,0)</f>
        <v>ATM Olé Jacobo Majluta</v>
      </c>
      <c r="H57" s="109" t="str">
        <f>VLOOKUP(E57,VIP!$A$2:$O17402,7,FALSE)</f>
        <v>Si</v>
      </c>
      <c r="I57" s="109" t="str">
        <f>VLOOKUP(E57,VIP!$A$2:$O9367,8,FALSE)</f>
        <v>Si</v>
      </c>
      <c r="J57" s="109" t="str">
        <f>VLOOKUP(E57,VIP!$A$2:$O9317,8,FALSE)</f>
        <v>Si</v>
      </c>
      <c r="K57" s="109" t="str">
        <f>VLOOKUP(E57,VIP!$A$2:$O12891,6,0)</f>
        <v>NO</v>
      </c>
      <c r="L57" s="101" t="s">
        <v>2488</v>
      </c>
      <c r="M57" s="99" t="s">
        <v>2465</v>
      </c>
      <c r="N57" s="99" t="s">
        <v>2529</v>
      </c>
      <c r="O57" s="116" t="s">
        <v>2474</v>
      </c>
      <c r="P57" s="98"/>
      <c r="Q57" s="102" t="s">
        <v>2488</v>
      </c>
    </row>
    <row r="58" spans="1:17" ht="18" x14ac:dyDescent="0.25">
      <c r="A58" s="100" t="str">
        <f>VLOOKUP(E58,'LISTADO ATM'!$A$2:$C$901,3,0)</f>
        <v>SUR</v>
      </c>
      <c r="B58" s="108">
        <v>335842533</v>
      </c>
      <c r="C58" s="103">
        <v>44291.724814814814</v>
      </c>
      <c r="D58" s="100" t="s">
        <v>2493</v>
      </c>
      <c r="E58" s="114">
        <v>301</v>
      </c>
      <c r="F58" s="109" t="str">
        <f>VLOOKUP(E58,VIP!$A$2:$O12480,2,0)</f>
        <v>DRBR301</v>
      </c>
      <c r="G58" s="109" t="str">
        <f>VLOOKUP(E58,'LISTADO ATM'!$A$2:$B$900,2,0)</f>
        <v xml:space="preserve">ATM UNP Alfa y Omega (Barahona) </v>
      </c>
      <c r="H58" s="109" t="str">
        <f>VLOOKUP(E58,VIP!$A$2:$O17401,7,FALSE)</f>
        <v>Si</v>
      </c>
      <c r="I58" s="109" t="str">
        <f>VLOOKUP(E58,VIP!$A$2:$O9366,8,FALSE)</f>
        <v>Si</v>
      </c>
      <c r="J58" s="109" t="str">
        <f>VLOOKUP(E58,VIP!$A$2:$O9316,8,FALSE)</f>
        <v>Si</v>
      </c>
      <c r="K58" s="109" t="str">
        <f>VLOOKUP(E58,VIP!$A$2:$O12890,6,0)</f>
        <v>NO</v>
      </c>
      <c r="L58" s="101" t="s">
        <v>2518</v>
      </c>
      <c r="M58" s="99" t="s">
        <v>2465</v>
      </c>
      <c r="N58" s="99" t="s">
        <v>2472</v>
      </c>
      <c r="O58" s="116" t="s">
        <v>2494</v>
      </c>
      <c r="P58" s="98"/>
      <c r="Q58" s="102" t="s">
        <v>2518</v>
      </c>
    </row>
    <row r="59" spans="1:17" ht="18" x14ac:dyDescent="0.25">
      <c r="A59" s="100" t="str">
        <f>VLOOKUP(E59,'LISTADO ATM'!$A$2:$C$901,3,0)</f>
        <v>NORTE</v>
      </c>
      <c r="B59" s="108">
        <v>335842535</v>
      </c>
      <c r="C59" s="103">
        <v>44291.725034722222</v>
      </c>
      <c r="D59" s="100" t="s">
        <v>2493</v>
      </c>
      <c r="E59" s="114">
        <v>92</v>
      </c>
      <c r="F59" s="109" t="str">
        <f>VLOOKUP(E59,VIP!$A$2:$O12479,2,0)</f>
        <v>DRBR092</v>
      </c>
      <c r="G59" s="109" t="str">
        <f>VLOOKUP(E59,'LISTADO ATM'!$A$2:$B$900,2,0)</f>
        <v xml:space="preserve">ATM Oficina Salcedo </v>
      </c>
      <c r="H59" s="109" t="str">
        <f>VLOOKUP(E59,VIP!$A$2:$O17400,7,FALSE)</f>
        <v>Si</v>
      </c>
      <c r="I59" s="109" t="str">
        <f>VLOOKUP(E59,VIP!$A$2:$O9365,8,FALSE)</f>
        <v>Si</v>
      </c>
      <c r="J59" s="109" t="str">
        <f>VLOOKUP(E59,VIP!$A$2:$O9315,8,FALSE)</f>
        <v>Si</v>
      </c>
      <c r="K59" s="109" t="str">
        <f>VLOOKUP(E59,VIP!$A$2:$O12889,6,0)</f>
        <v>SI</v>
      </c>
      <c r="L59" s="101" t="s">
        <v>2527</v>
      </c>
      <c r="M59" s="152" t="s">
        <v>2553</v>
      </c>
      <c r="N59" s="99" t="s">
        <v>2472</v>
      </c>
      <c r="O59" s="116" t="s">
        <v>2494</v>
      </c>
      <c r="P59" s="98"/>
      <c r="Q59" s="151">
        <v>44292.420960648145</v>
      </c>
    </row>
    <row r="60" spans="1:17" ht="18" x14ac:dyDescent="0.25">
      <c r="A60" s="100" t="str">
        <f>VLOOKUP(E60,'LISTADO ATM'!$A$2:$C$901,3,0)</f>
        <v>SUR</v>
      </c>
      <c r="B60" s="108">
        <v>335842536</v>
      </c>
      <c r="C60" s="103">
        <v>44291.725613425922</v>
      </c>
      <c r="D60" s="100" t="s">
        <v>2189</v>
      </c>
      <c r="E60" s="114">
        <v>297</v>
      </c>
      <c r="F60" s="109" t="str">
        <f>VLOOKUP(E60,VIP!$A$2:$O12478,2,0)</f>
        <v>DRBR297</v>
      </c>
      <c r="G60" s="109" t="str">
        <f>VLOOKUP(E60,'LISTADO ATM'!$A$2:$B$900,2,0)</f>
        <v xml:space="preserve">ATM S/M Cadena Ocoa </v>
      </c>
      <c r="H60" s="109" t="str">
        <f>VLOOKUP(E60,VIP!$A$2:$O17399,7,FALSE)</f>
        <v>Si</v>
      </c>
      <c r="I60" s="109" t="str">
        <f>VLOOKUP(E60,VIP!$A$2:$O9364,8,FALSE)</f>
        <v>Si</v>
      </c>
      <c r="J60" s="109" t="str">
        <f>VLOOKUP(E60,VIP!$A$2:$O9314,8,FALSE)</f>
        <v>Si</v>
      </c>
      <c r="K60" s="109" t="str">
        <f>VLOOKUP(E60,VIP!$A$2:$O12888,6,0)</f>
        <v>NO</v>
      </c>
      <c r="L60" s="101" t="s">
        <v>2228</v>
      </c>
      <c r="M60" s="99" t="s">
        <v>2465</v>
      </c>
      <c r="N60" s="99" t="s">
        <v>2529</v>
      </c>
      <c r="O60" s="116" t="s">
        <v>2474</v>
      </c>
      <c r="P60" s="98"/>
      <c r="Q60" s="102" t="s">
        <v>2228</v>
      </c>
    </row>
    <row r="61" spans="1:17" ht="18" x14ac:dyDescent="0.25">
      <c r="A61" s="100" t="str">
        <f>VLOOKUP(E61,'LISTADO ATM'!$A$2:$C$901,3,0)</f>
        <v>SUR</v>
      </c>
      <c r="B61" s="108">
        <v>335842539</v>
      </c>
      <c r="C61" s="103">
        <v>44291.726342592592</v>
      </c>
      <c r="D61" s="100" t="s">
        <v>2468</v>
      </c>
      <c r="E61" s="114">
        <v>512</v>
      </c>
      <c r="F61" s="109" t="str">
        <f>VLOOKUP(E61,VIP!$A$2:$O12477,2,0)</f>
        <v>DRBR512</v>
      </c>
      <c r="G61" s="109" t="str">
        <f>VLOOKUP(E61,'LISTADO ATM'!$A$2:$B$900,2,0)</f>
        <v>ATM Plaza Jesús Ferreira</v>
      </c>
      <c r="H61" s="109" t="str">
        <f>VLOOKUP(E61,VIP!$A$2:$O17398,7,FALSE)</f>
        <v>N/A</v>
      </c>
      <c r="I61" s="109" t="str">
        <f>VLOOKUP(E61,VIP!$A$2:$O9363,8,FALSE)</f>
        <v>N/A</v>
      </c>
      <c r="J61" s="109" t="str">
        <f>VLOOKUP(E61,VIP!$A$2:$O9313,8,FALSE)</f>
        <v>N/A</v>
      </c>
      <c r="K61" s="109" t="str">
        <f>VLOOKUP(E61,VIP!$A$2:$O12887,6,0)</f>
        <v>N/A</v>
      </c>
      <c r="L61" s="101" t="s">
        <v>2459</v>
      </c>
      <c r="M61" s="99" t="s">
        <v>2465</v>
      </c>
      <c r="N61" s="99" t="s">
        <v>2472</v>
      </c>
      <c r="O61" s="116" t="s">
        <v>2473</v>
      </c>
      <c r="P61" s="98"/>
      <c r="Q61" s="102" t="s">
        <v>2459</v>
      </c>
    </row>
    <row r="62" spans="1:17" ht="18" x14ac:dyDescent="0.25">
      <c r="A62" s="100" t="str">
        <f>VLOOKUP(E62,'LISTADO ATM'!$A$2:$C$901,3,0)</f>
        <v>ESTE</v>
      </c>
      <c r="B62" s="108">
        <v>335842540</v>
      </c>
      <c r="C62" s="103">
        <v>44291.7265625</v>
      </c>
      <c r="D62" s="100" t="s">
        <v>2493</v>
      </c>
      <c r="E62" s="114">
        <v>385</v>
      </c>
      <c r="F62" s="109" t="str">
        <f>VLOOKUP(E62,VIP!$A$2:$O12476,2,0)</f>
        <v>DRBR385</v>
      </c>
      <c r="G62" s="109" t="str">
        <f>VLOOKUP(E62,'LISTADO ATM'!$A$2:$B$900,2,0)</f>
        <v xml:space="preserve">ATM Plaza Verón I </v>
      </c>
      <c r="H62" s="109" t="str">
        <f>VLOOKUP(E62,VIP!$A$2:$O17397,7,FALSE)</f>
        <v>Si</v>
      </c>
      <c r="I62" s="109" t="str">
        <f>VLOOKUP(E62,VIP!$A$2:$O9362,8,FALSE)</f>
        <v>Si</v>
      </c>
      <c r="J62" s="109" t="str">
        <f>VLOOKUP(E62,VIP!$A$2:$O9312,8,FALSE)</f>
        <v>Si</v>
      </c>
      <c r="K62" s="109" t="str">
        <f>VLOOKUP(E62,VIP!$A$2:$O12886,6,0)</f>
        <v>NO</v>
      </c>
      <c r="L62" s="101" t="s">
        <v>2527</v>
      </c>
      <c r="M62" s="99" t="s">
        <v>2465</v>
      </c>
      <c r="N62" s="99" t="s">
        <v>2472</v>
      </c>
      <c r="O62" s="116" t="s">
        <v>2494</v>
      </c>
      <c r="P62" s="98"/>
      <c r="Q62" s="102" t="s">
        <v>2527</v>
      </c>
    </row>
    <row r="63" spans="1:17" ht="18" x14ac:dyDescent="0.25">
      <c r="A63" s="100" t="str">
        <f>VLOOKUP(E63,'LISTADO ATM'!$A$2:$C$901,3,0)</f>
        <v>DISTRITO NACIONAL</v>
      </c>
      <c r="B63" s="108">
        <v>335842546</v>
      </c>
      <c r="C63" s="103">
        <v>44291.728067129632</v>
      </c>
      <c r="D63" s="100" t="s">
        <v>2468</v>
      </c>
      <c r="E63" s="114">
        <v>525</v>
      </c>
      <c r="F63" s="109" t="str">
        <f>VLOOKUP(E63,VIP!$A$2:$O12473,2,0)</f>
        <v>DRBR525</v>
      </c>
      <c r="G63" s="109" t="str">
        <f>VLOOKUP(E63,'LISTADO ATM'!$A$2:$B$900,2,0)</f>
        <v>ATM S/M Bravo Las Americas</v>
      </c>
      <c r="H63" s="109" t="str">
        <f>VLOOKUP(E63,VIP!$A$2:$O17394,7,FALSE)</f>
        <v>Si</v>
      </c>
      <c r="I63" s="109" t="str">
        <f>VLOOKUP(E63,VIP!$A$2:$O9359,8,FALSE)</f>
        <v>Si</v>
      </c>
      <c r="J63" s="109" t="str">
        <f>VLOOKUP(E63,VIP!$A$2:$O9309,8,FALSE)</f>
        <v>Si</v>
      </c>
      <c r="K63" s="109" t="str">
        <f>VLOOKUP(E63,VIP!$A$2:$O12883,6,0)</f>
        <v>NO</v>
      </c>
      <c r="L63" s="101" t="s">
        <v>2428</v>
      </c>
      <c r="M63" s="99" t="s">
        <v>2465</v>
      </c>
      <c r="N63" s="99" t="s">
        <v>2472</v>
      </c>
      <c r="O63" s="116" t="s">
        <v>2473</v>
      </c>
      <c r="P63" s="98"/>
      <c r="Q63" s="102" t="s">
        <v>2428</v>
      </c>
    </row>
    <row r="64" spans="1:17" ht="18" x14ac:dyDescent="0.25">
      <c r="A64" s="100" t="str">
        <f>VLOOKUP(E64,'LISTADO ATM'!$A$2:$C$901,3,0)</f>
        <v>ESTE</v>
      </c>
      <c r="B64" s="108">
        <v>335842551</v>
      </c>
      <c r="C64" s="103">
        <v>44291.730694444443</v>
      </c>
      <c r="D64" s="100" t="s">
        <v>2189</v>
      </c>
      <c r="E64" s="114">
        <v>289</v>
      </c>
      <c r="F64" s="109" t="str">
        <f>VLOOKUP(E64,VIP!$A$2:$O12472,2,0)</f>
        <v>DRBR910</v>
      </c>
      <c r="G64" s="109" t="str">
        <f>VLOOKUP(E64,'LISTADO ATM'!$A$2:$B$900,2,0)</f>
        <v>ATM Oficina Bávaro II</v>
      </c>
      <c r="H64" s="109" t="str">
        <f>VLOOKUP(E64,VIP!$A$2:$O17393,7,FALSE)</f>
        <v>Si</v>
      </c>
      <c r="I64" s="109" t="str">
        <f>VLOOKUP(E64,VIP!$A$2:$O9358,8,FALSE)</f>
        <v>Si</v>
      </c>
      <c r="J64" s="109" t="str">
        <f>VLOOKUP(E64,VIP!$A$2:$O9308,8,FALSE)</f>
        <v>Si</v>
      </c>
      <c r="K64" s="109" t="str">
        <f>VLOOKUP(E64,VIP!$A$2:$O12882,6,0)</f>
        <v>NO</v>
      </c>
      <c r="L64" s="101" t="s">
        <v>2228</v>
      </c>
      <c r="M64" s="99" t="s">
        <v>2465</v>
      </c>
      <c r="N64" s="99" t="s">
        <v>2529</v>
      </c>
      <c r="O64" s="116" t="s">
        <v>2474</v>
      </c>
      <c r="P64" s="98"/>
      <c r="Q64" s="102" t="s">
        <v>2228</v>
      </c>
    </row>
    <row r="65" spans="1:17" ht="18" x14ac:dyDescent="0.25">
      <c r="A65" s="100" t="str">
        <f>VLOOKUP(E65,'LISTADO ATM'!$A$2:$C$901,3,0)</f>
        <v>NORTE</v>
      </c>
      <c r="B65" s="108">
        <v>335842552</v>
      </c>
      <c r="C65" s="103">
        <v>44291.730995370373</v>
      </c>
      <c r="D65" s="100" t="s">
        <v>2493</v>
      </c>
      <c r="E65" s="114">
        <v>965</v>
      </c>
      <c r="F65" s="109" t="str">
        <f>VLOOKUP(E65,VIP!$A$2:$O12471,2,0)</f>
        <v>DRBR965</v>
      </c>
      <c r="G65" s="109" t="str">
        <f>VLOOKUP(E65,'LISTADO ATM'!$A$2:$B$900,2,0)</f>
        <v xml:space="preserve">ATM S/M La Fuente FUN (Santiago) </v>
      </c>
      <c r="H65" s="109" t="str">
        <f>VLOOKUP(E65,VIP!$A$2:$O17392,7,FALSE)</f>
        <v>Si</v>
      </c>
      <c r="I65" s="109" t="str">
        <f>VLOOKUP(E65,VIP!$A$2:$O9357,8,FALSE)</f>
        <v>Si</v>
      </c>
      <c r="J65" s="109" t="str">
        <f>VLOOKUP(E65,VIP!$A$2:$O9307,8,FALSE)</f>
        <v>Si</v>
      </c>
      <c r="K65" s="109" t="str">
        <f>VLOOKUP(E65,VIP!$A$2:$O12881,6,0)</f>
        <v>NO</v>
      </c>
      <c r="L65" s="101" t="s">
        <v>2428</v>
      </c>
      <c r="M65" s="99" t="s">
        <v>2465</v>
      </c>
      <c r="N65" s="99" t="s">
        <v>2472</v>
      </c>
      <c r="O65" s="116" t="s">
        <v>2494</v>
      </c>
      <c r="P65" s="98"/>
      <c r="Q65" s="102" t="s">
        <v>2428</v>
      </c>
    </row>
    <row r="66" spans="1:17" ht="18" x14ac:dyDescent="0.25">
      <c r="A66" s="100" t="str">
        <f>VLOOKUP(E66,'LISTADO ATM'!$A$2:$C$901,3,0)</f>
        <v>DISTRITO NACIONAL</v>
      </c>
      <c r="B66" s="108">
        <v>335842590</v>
      </c>
      <c r="C66" s="103">
        <v>44291.7580787037</v>
      </c>
      <c r="D66" s="100" t="s">
        <v>2468</v>
      </c>
      <c r="E66" s="114">
        <v>387</v>
      </c>
      <c r="F66" s="109" t="str">
        <f>VLOOKUP(E66,VIP!$A$2:$O12469,2,0)</f>
        <v>DRBR387</v>
      </c>
      <c r="G66" s="109" t="str">
        <f>VLOOKUP(E66,'LISTADO ATM'!$A$2:$B$900,2,0)</f>
        <v xml:space="preserve">ATM S/M La Cadena San Vicente de Paul </v>
      </c>
      <c r="H66" s="109" t="str">
        <f>VLOOKUP(E66,VIP!$A$2:$O17390,7,FALSE)</f>
        <v>Si</v>
      </c>
      <c r="I66" s="109" t="str">
        <f>VLOOKUP(E66,VIP!$A$2:$O9355,8,FALSE)</f>
        <v>Si</v>
      </c>
      <c r="J66" s="109" t="str">
        <f>VLOOKUP(E66,VIP!$A$2:$O9305,8,FALSE)</f>
        <v>Si</v>
      </c>
      <c r="K66" s="109" t="str">
        <f>VLOOKUP(E66,VIP!$A$2:$O12879,6,0)</f>
        <v>NO</v>
      </c>
      <c r="L66" s="101" t="s">
        <v>2428</v>
      </c>
      <c r="M66" s="99" t="s">
        <v>2465</v>
      </c>
      <c r="N66" s="99" t="s">
        <v>2472</v>
      </c>
      <c r="O66" s="116" t="s">
        <v>2473</v>
      </c>
      <c r="P66" s="98"/>
      <c r="Q66" s="102" t="s">
        <v>2428</v>
      </c>
    </row>
    <row r="67" spans="1:17" ht="18" x14ac:dyDescent="0.25">
      <c r="A67" s="100" t="str">
        <f>VLOOKUP(E67,'LISTADO ATM'!$A$2:$C$901,3,0)</f>
        <v>SUR</v>
      </c>
      <c r="B67" s="108">
        <v>335842600</v>
      </c>
      <c r="C67" s="103">
        <v>44291.769201388888</v>
      </c>
      <c r="D67" s="100" t="s">
        <v>2493</v>
      </c>
      <c r="E67" s="114">
        <v>182</v>
      </c>
      <c r="F67" s="109" t="str">
        <f>VLOOKUP(E67,VIP!$A$2:$O12468,2,0)</f>
        <v>DRBR182</v>
      </c>
      <c r="G67" s="109" t="str">
        <f>VLOOKUP(E67,'LISTADO ATM'!$A$2:$B$900,2,0)</f>
        <v xml:space="preserve">ATM Barahona Comb </v>
      </c>
      <c r="H67" s="109" t="str">
        <f>VLOOKUP(E67,VIP!$A$2:$O17389,7,FALSE)</f>
        <v>Si</v>
      </c>
      <c r="I67" s="109" t="str">
        <f>VLOOKUP(E67,VIP!$A$2:$O9354,8,FALSE)</f>
        <v>Si</v>
      </c>
      <c r="J67" s="109" t="str">
        <f>VLOOKUP(E67,VIP!$A$2:$O9304,8,FALSE)</f>
        <v>Si</v>
      </c>
      <c r="K67" s="109" t="str">
        <f>VLOOKUP(E67,VIP!$A$2:$O12878,6,0)</f>
        <v>NO</v>
      </c>
      <c r="L67" s="101" t="s">
        <v>2428</v>
      </c>
      <c r="M67" s="152" t="s">
        <v>2553</v>
      </c>
      <c r="N67" s="99" t="s">
        <v>2472</v>
      </c>
      <c r="O67" s="116" t="s">
        <v>2494</v>
      </c>
      <c r="P67" s="98"/>
      <c r="Q67" s="151">
        <v>44292.4375</v>
      </c>
    </row>
    <row r="68" spans="1:17" ht="18" x14ac:dyDescent="0.25">
      <c r="A68" s="100" t="str">
        <f>VLOOKUP(E68,'LISTADO ATM'!$A$2:$C$901,3,0)</f>
        <v>DISTRITO NACIONAL</v>
      </c>
      <c r="B68" s="108">
        <v>335842623</v>
      </c>
      <c r="C68" s="103">
        <v>44291.780277777776</v>
      </c>
      <c r="D68" s="100" t="s">
        <v>2189</v>
      </c>
      <c r="E68" s="114">
        <v>31</v>
      </c>
      <c r="F68" s="109" t="str">
        <f>VLOOKUP(E68,VIP!$A$2:$O12466,2,0)</f>
        <v>DRBR031</v>
      </c>
      <c r="G68" s="109" t="str">
        <f>VLOOKUP(E68,'LISTADO ATM'!$A$2:$B$900,2,0)</f>
        <v xml:space="preserve">ATM Oficina San Martín I </v>
      </c>
      <c r="H68" s="109" t="str">
        <f>VLOOKUP(E68,VIP!$A$2:$O17387,7,FALSE)</f>
        <v>Si</v>
      </c>
      <c r="I68" s="109" t="str">
        <f>VLOOKUP(E68,VIP!$A$2:$O9352,8,FALSE)</f>
        <v>Si</v>
      </c>
      <c r="J68" s="109" t="str">
        <f>VLOOKUP(E68,VIP!$A$2:$O9302,8,FALSE)</f>
        <v>Si</v>
      </c>
      <c r="K68" s="109" t="str">
        <f>VLOOKUP(E68,VIP!$A$2:$O12876,6,0)</f>
        <v>NO</v>
      </c>
      <c r="L68" s="101" t="s">
        <v>2228</v>
      </c>
      <c r="M68" s="99" t="s">
        <v>2465</v>
      </c>
      <c r="N68" s="99" t="s">
        <v>2472</v>
      </c>
      <c r="O68" s="116" t="s">
        <v>2474</v>
      </c>
      <c r="P68" s="98"/>
      <c r="Q68" s="102" t="s">
        <v>2228</v>
      </c>
    </row>
    <row r="69" spans="1:17" ht="18" x14ac:dyDescent="0.25">
      <c r="A69" s="100" t="str">
        <f>VLOOKUP(E69,'LISTADO ATM'!$A$2:$C$901,3,0)</f>
        <v>DISTRITO NACIONAL</v>
      </c>
      <c r="B69" s="108">
        <v>335842627</v>
      </c>
      <c r="C69" s="103">
        <v>44291.780972222223</v>
      </c>
      <c r="D69" s="100" t="s">
        <v>2493</v>
      </c>
      <c r="E69" s="114">
        <v>957</v>
      </c>
      <c r="F69" s="109" t="str">
        <f>VLOOKUP(E69,VIP!$A$2:$O12465,2,0)</f>
        <v>DRBR23F</v>
      </c>
      <c r="G69" s="109" t="str">
        <f>VLOOKUP(E69,'LISTADO ATM'!$A$2:$B$900,2,0)</f>
        <v xml:space="preserve">ATM Oficina Venezuela </v>
      </c>
      <c r="H69" s="109" t="str">
        <f>VLOOKUP(E69,VIP!$A$2:$O17386,7,FALSE)</f>
        <v>Si</v>
      </c>
      <c r="I69" s="109" t="str">
        <f>VLOOKUP(E69,VIP!$A$2:$O9351,8,FALSE)</f>
        <v>Si</v>
      </c>
      <c r="J69" s="109" t="str">
        <f>VLOOKUP(E69,VIP!$A$2:$O9301,8,FALSE)</f>
        <v>Si</v>
      </c>
      <c r="K69" s="109" t="str">
        <f>VLOOKUP(E69,VIP!$A$2:$O12875,6,0)</f>
        <v>SI</v>
      </c>
      <c r="L69" s="101" t="s">
        <v>2527</v>
      </c>
      <c r="M69" s="99" t="s">
        <v>2465</v>
      </c>
      <c r="N69" s="99" t="s">
        <v>2472</v>
      </c>
      <c r="O69" s="116" t="s">
        <v>2494</v>
      </c>
      <c r="P69" s="98"/>
      <c r="Q69" s="102" t="s">
        <v>2527</v>
      </c>
    </row>
    <row r="70" spans="1:17" ht="18" x14ac:dyDescent="0.25">
      <c r="A70" s="100" t="str">
        <f>VLOOKUP(E70,'LISTADO ATM'!$A$2:$C$901,3,0)</f>
        <v>DISTRITO NACIONAL</v>
      </c>
      <c r="B70" s="108">
        <v>335842630</v>
      </c>
      <c r="C70" s="103">
        <v>44291.782858796294</v>
      </c>
      <c r="D70" s="100" t="s">
        <v>2189</v>
      </c>
      <c r="E70" s="114">
        <v>967</v>
      </c>
      <c r="F70" s="109" t="str">
        <f>VLOOKUP(E70,VIP!$A$2:$O12464,2,0)</f>
        <v>DRBR967</v>
      </c>
      <c r="G70" s="109" t="str">
        <f>VLOOKUP(E70,'LISTADO ATM'!$A$2:$B$900,2,0)</f>
        <v xml:space="preserve">ATM UNP Hiper Olé Autopista Duarte </v>
      </c>
      <c r="H70" s="109" t="str">
        <f>VLOOKUP(E70,VIP!$A$2:$O17385,7,FALSE)</f>
        <v>Si</v>
      </c>
      <c r="I70" s="109" t="str">
        <f>VLOOKUP(E70,VIP!$A$2:$O9350,8,FALSE)</f>
        <v>Si</v>
      </c>
      <c r="J70" s="109" t="str">
        <f>VLOOKUP(E70,VIP!$A$2:$O9300,8,FALSE)</f>
        <v>Si</v>
      </c>
      <c r="K70" s="109" t="str">
        <f>VLOOKUP(E70,VIP!$A$2:$O12874,6,0)</f>
        <v>NO</v>
      </c>
      <c r="L70" s="101" t="s">
        <v>2488</v>
      </c>
      <c r="M70" s="99" t="s">
        <v>2465</v>
      </c>
      <c r="N70" s="99" t="s">
        <v>2472</v>
      </c>
      <c r="O70" s="116" t="s">
        <v>2474</v>
      </c>
      <c r="P70" s="98"/>
      <c r="Q70" s="102" t="s">
        <v>2488</v>
      </c>
    </row>
    <row r="71" spans="1:17" ht="18" x14ac:dyDescent="0.25">
      <c r="A71" s="100" t="str">
        <f>VLOOKUP(E71,'LISTADO ATM'!$A$2:$C$901,3,0)</f>
        <v>SUR</v>
      </c>
      <c r="B71" s="108">
        <v>335842631</v>
      </c>
      <c r="C71" s="103">
        <v>44291.783263888887</v>
      </c>
      <c r="D71" s="100" t="s">
        <v>2189</v>
      </c>
      <c r="E71" s="114">
        <v>134</v>
      </c>
      <c r="F71" s="109" t="str">
        <f>VLOOKUP(E71,VIP!$A$2:$O12463,2,0)</f>
        <v>DRBR134</v>
      </c>
      <c r="G71" s="109" t="str">
        <f>VLOOKUP(E71,'LISTADO ATM'!$A$2:$B$900,2,0)</f>
        <v xml:space="preserve">ATM Oficina San José de Ocoa </v>
      </c>
      <c r="H71" s="109" t="str">
        <f>VLOOKUP(E71,VIP!$A$2:$O17384,7,FALSE)</f>
        <v>Si</v>
      </c>
      <c r="I71" s="109" t="str">
        <f>VLOOKUP(E71,VIP!$A$2:$O9349,8,FALSE)</f>
        <v>Si</v>
      </c>
      <c r="J71" s="109" t="str">
        <f>VLOOKUP(E71,VIP!$A$2:$O9299,8,FALSE)</f>
        <v>Si</v>
      </c>
      <c r="K71" s="109" t="str">
        <f>VLOOKUP(E71,VIP!$A$2:$O12873,6,0)</f>
        <v>SI</v>
      </c>
      <c r="L71" s="101" t="s">
        <v>2488</v>
      </c>
      <c r="M71" s="99" t="s">
        <v>2465</v>
      </c>
      <c r="N71" s="99" t="s">
        <v>2472</v>
      </c>
      <c r="O71" s="116" t="s">
        <v>2474</v>
      </c>
      <c r="P71" s="98"/>
      <c r="Q71" s="102" t="s">
        <v>2254</v>
      </c>
    </row>
    <row r="72" spans="1:17" ht="18" x14ac:dyDescent="0.25">
      <c r="A72" s="100" t="str">
        <f>VLOOKUP(E72,'LISTADO ATM'!$A$2:$C$901,3,0)</f>
        <v>DISTRITO NACIONAL</v>
      </c>
      <c r="B72" s="108">
        <v>335842633</v>
      </c>
      <c r="C72" s="103">
        <v>44291.788206018522</v>
      </c>
      <c r="D72" s="100" t="s">
        <v>2189</v>
      </c>
      <c r="E72" s="114">
        <v>23</v>
      </c>
      <c r="F72" s="109" t="str">
        <f>VLOOKUP(E72,VIP!$A$2:$O12462,2,0)</f>
        <v>DRBR023</v>
      </c>
      <c r="G72" s="109" t="str">
        <f>VLOOKUP(E72,'LISTADO ATM'!$A$2:$B$900,2,0)</f>
        <v xml:space="preserve">ATM Oficina México </v>
      </c>
      <c r="H72" s="109" t="str">
        <f>VLOOKUP(E72,VIP!$A$2:$O17383,7,FALSE)</f>
        <v>Si</v>
      </c>
      <c r="I72" s="109" t="str">
        <f>VLOOKUP(E72,VIP!$A$2:$O9348,8,FALSE)</f>
        <v>Si</v>
      </c>
      <c r="J72" s="109" t="str">
        <f>VLOOKUP(E72,VIP!$A$2:$O9298,8,FALSE)</f>
        <v>Si</v>
      </c>
      <c r="K72" s="109" t="str">
        <f>VLOOKUP(E72,VIP!$A$2:$O12872,6,0)</f>
        <v>NO</v>
      </c>
      <c r="L72" s="101" t="s">
        <v>2488</v>
      </c>
      <c r="M72" s="99" t="s">
        <v>2465</v>
      </c>
      <c r="N72" s="99" t="s">
        <v>2472</v>
      </c>
      <c r="O72" s="116" t="s">
        <v>2474</v>
      </c>
      <c r="P72" s="98"/>
      <c r="Q72" s="102" t="s">
        <v>2488</v>
      </c>
    </row>
    <row r="73" spans="1:17" ht="18" x14ac:dyDescent="0.25">
      <c r="A73" s="100" t="str">
        <f>VLOOKUP(E73,'LISTADO ATM'!$A$2:$C$901,3,0)</f>
        <v>SUR</v>
      </c>
      <c r="B73" s="108">
        <v>335842641</v>
      </c>
      <c r="C73" s="103">
        <v>44291.796620370369</v>
      </c>
      <c r="D73" s="100" t="s">
        <v>2493</v>
      </c>
      <c r="E73" s="114">
        <v>44</v>
      </c>
      <c r="F73" s="109" t="str">
        <f>VLOOKUP(E73,VIP!$A$2:$O12460,2,0)</f>
        <v>DRBR044</v>
      </c>
      <c r="G73" s="109" t="str">
        <f>VLOOKUP(E73,'LISTADO ATM'!$A$2:$B$900,2,0)</f>
        <v xml:space="preserve">ATM Oficina Pedernales </v>
      </c>
      <c r="H73" s="109" t="str">
        <f>VLOOKUP(E73,VIP!$A$2:$O17381,7,FALSE)</f>
        <v>Si</v>
      </c>
      <c r="I73" s="109" t="str">
        <f>VLOOKUP(E73,VIP!$A$2:$O9346,8,FALSE)</f>
        <v>Si</v>
      </c>
      <c r="J73" s="109" t="str">
        <f>VLOOKUP(E73,VIP!$A$2:$O9296,8,FALSE)</f>
        <v>Si</v>
      </c>
      <c r="K73" s="109" t="str">
        <f>VLOOKUP(E73,VIP!$A$2:$O12870,6,0)</f>
        <v>SI</v>
      </c>
      <c r="L73" s="101" t="s">
        <v>2428</v>
      </c>
      <c r="M73" s="152" t="s">
        <v>2553</v>
      </c>
      <c r="N73" s="99" t="s">
        <v>2472</v>
      </c>
      <c r="O73" s="116" t="s">
        <v>2494</v>
      </c>
      <c r="P73" s="98"/>
      <c r="Q73" s="151">
        <v>44292.420960648145</v>
      </c>
    </row>
    <row r="74" spans="1:17" ht="18" x14ac:dyDescent="0.25">
      <c r="A74" s="100" t="str">
        <f>VLOOKUP(E74,'LISTADO ATM'!$A$2:$C$901,3,0)</f>
        <v>NORTE</v>
      </c>
      <c r="B74" s="108">
        <v>335842644</v>
      </c>
      <c r="C74" s="103">
        <v>44291.799988425926</v>
      </c>
      <c r="D74" s="100" t="s">
        <v>2190</v>
      </c>
      <c r="E74" s="114">
        <v>383</v>
      </c>
      <c r="F74" s="109" t="str">
        <f>VLOOKUP(E74,VIP!$A$2:$O12459,2,0)</f>
        <v>DRBR383</v>
      </c>
      <c r="G74" s="109" t="str">
        <f>VLOOKUP(E74,'LISTADO ATM'!$A$2:$B$900,2,0)</f>
        <v>ATM S/M Daniel (Dajabón)</v>
      </c>
      <c r="H74" s="109" t="str">
        <f>VLOOKUP(E74,VIP!$A$2:$O17380,7,FALSE)</f>
        <v>N/A</v>
      </c>
      <c r="I74" s="109" t="str">
        <f>VLOOKUP(E74,VIP!$A$2:$O9345,8,FALSE)</f>
        <v>N/A</v>
      </c>
      <c r="J74" s="109" t="str">
        <f>VLOOKUP(E74,VIP!$A$2:$O9295,8,FALSE)</f>
        <v>N/A</v>
      </c>
      <c r="K74" s="109" t="str">
        <f>VLOOKUP(E74,VIP!$A$2:$O12869,6,0)</f>
        <v>N/A</v>
      </c>
      <c r="L74" s="101" t="s">
        <v>2254</v>
      </c>
      <c r="M74" s="99" t="s">
        <v>2465</v>
      </c>
      <c r="N74" s="99" t="s">
        <v>2472</v>
      </c>
      <c r="O74" s="116" t="s">
        <v>2525</v>
      </c>
      <c r="P74" s="98"/>
      <c r="Q74" s="102" t="s">
        <v>2254</v>
      </c>
    </row>
    <row r="75" spans="1:17" ht="18" x14ac:dyDescent="0.25">
      <c r="A75" s="100" t="str">
        <f>VLOOKUP(E75,'LISTADO ATM'!$A$2:$C$901,3,0)</f>
        <v>DISTRITO NACIONAL</v>
      </c>
      <c r="B75" s="108">
        <v>335842646</v>
      </c>
      <c r="C75" s="103">
        <v>44291.801620370374</v>
      </c>
      <c r="D75" s="100" t="s">
        <v>2493</v>
      </c>
      <c r="E75" s="114">
        <v>493</v>
      </c>
      <c r="F75" s="109" t="str">
        <f>VLOOKUP(E75,VIP!$A$2:$O12458,2,0)</f>
        <v>DRBR493</v>
      </c>
      <c r="G75" s="109" t="str">
        <f>VLOOKUP(E75,'LISTADO ATM'!$A$2:$B$900,2,0)</f>
        <v xml:space="preserve">ATM Oficina Haina Occidental II </v>
      </c>
      <c r="H75" s="109" t="str">
        <f>VLOOKUP(E75,VIP!$A$2:$O17379,7,FALSE)</f>
        <v>Si</v>
      </c>
      <c r="I75" s="109" t="str">
        <f>VLOOKUP(E75,VIP!$A$2:$O9344,8,FALSE)</f>
        <v>Si</v>
      </c>
      <c r="J75" s="109" t="str">
        <f>VLOOKUP(E75,VIP!$A$2:$O9294,8,FALSE)</f>
        <v>Si</v>
      </c>
      <c r="K75" s="109" t="str">
        <f>VLOOKUP(E75,VIP!$A$2:$O12868,6,0)</f>
        <v>NO</v>
      </c>
      <c r="L75" s="101" t="s">
        <v>2527</v>
      </c>
      <c r="M75" s="99" t="s">
        <v>2465</v>
      </c>
      <c r="N75" s="99" t="s">
        <v>2472</v>
      </c>
      <c r="O75" s="116" t="s">
        <v>2494</v>
      </c>
      <c r="P75" s="98"/>
      <c r="Q75" s="102" t="s">
        <v>2527</v>
      </c>
    </row>
    <row r="76" spans="1:17" ht="18" x14ac:dyDescent="0.25">
      <c r="A76" s="100" t="str">
        <f>VLOOKUP(E76,'LISTADO ATM'!$A$2:$C$901,3,0)</f>
        <v>DISTRITO NACIONAL</v>
      </c>
      <c r="B76" s="108">
        <v>335842649</v>
      </c>
      <c r="C76" s="103">
        <v>44291.8047337963</v>
      </c>
      <c r="D76" s="100" t="s">
        <v>2189</v>
      </c>
      <c r="E76" s="114">
        <v>672</v>
      </c>
      <c r="F76" s="109" t="str">
        <f>VLOOKUP(E76,VIP!$A$2:$O12456,2,0)</f>
        <v>DRBR672</v>
      </c>
      <c r="G76" s="109" t="str">
        <f>VLOOKUP(E76,'LISTADO ATM'!$A$2:$B$900,2,0)</f>
        <v>ATM Destacamento Policía Nacional La Victoria</v>
      </c>
      <c r="H76" s="109" t="str">
        <f>VLOOKUP(E76,VIP!$A$2:$O17377,7,FALSE)</f>
        <v>Si</v>
      </c>
      <c r="I76" s="109" t="str">
        <f>VLOOKUP(E76,VIP!$A$2:$O9342,8,FALSE)</f>
        <v>Si</v>
      </c>
      <c r="J76" s="109" t="str">
        <f>VLOOKUP(E76,VIP!$A$2:$O9292,8,FALSE)</f>
        <v>Si</v>
      </c>
      <c r="K76" s="109" t="str">
        <f>VLOOKUP(E76,VIP!$A$2:$O12866,6,0)</f>
        <v>SI</v>
      </c>
      <c r="L76" s="101" t="s">
        <v>2488</v>
      </c>
      <c r="M76" s="99" t="s">
        <v>2465</v>
      </c>
      <c r="N76" s="99" t="s">
        <v>2472</v>
      </c>
      <c r="O76" s="117" t="s">
        <v>2474</v>
      </c>
      <c r="P76" s="98"/>
      <c r="Q76" s="102" t="s">
        <v>2488</v>
      </c>
    </row>
    <row r="77" spans="1:17" ht="18" x14ac:dyDescent="0.25">
      <c r="A77" s="100" t="str">
        <f>VLOOKUP(E77,'LISTADO ATM'!$A$2:$C$901,3,0)</f>
        <v>NORTE</v>
      </c>
      <c r="B77" s="108">
        <v>335842655</v>
      </c>
      <c r="C77" s="103">
        <v>44291.819282407407</v>
      </c>
      <c r="D77" s="100" t="s">
        <v>2493</v>
      </c>
      <c r="E77" s="114">
        <v>752</v>
      </c>
      <c r="F77" s="109" t="str">
        <f>VLOOKUP(E77,VIP!$A$2:$O12454,2,0)</f>
        <v>DRBR280</v>
      </c>
      <c r="G77" s="109" t="str">
        <f>VLOOKUP(E77,'LISTADO ATM'!$A$2:$B$900,2,0)</f>
        <v xml:space="preserve">ATM UNP Las Carolinas (La Vega) </v>
      </c>
      <c r="H77" s="109" t="str">
        <f>VLOOKUP(E77,VIP!$A$2:$O17375,7,FALSE)</f>
        <v>Si</v>
      </c>
      <c r="I77" s="109" t="str">
        <f>VLOOKUP(E77,VIP!$A$2:$O9340,8,FALSE)</f>
        <v>Si</v>
      </c>
      <c r="J77" s="109" t="str">
        <f>VLOOKUP(E77,VIP!$A$2:$O9290,8,FALSE)</f>
        <v>Si</v>
      </c>
      <c r="K77" s="109" t="str">
        <f>VLOOKUP(E77,VIP!$A$2:$O12864,6,0)</f>
        <v>SI</v>
      </c>
      <c r="L77" s="101" t="s">
        <v>2459</v>
      </c>
      <c r="M77" s="152" t="s">
        <v>2553</v>
      </c>
      <c r="N77" s="99" t="s">
        <v>2472</v>
      </c>
      <c r="O77" s="117" t="s">
        <v>2494</v>
      </c>
      <c r="P77" s="98"/>
      <c r="Q77" s="151">
        <v>44292.417488425926</v>
      </c>
    </row>
    <row r="78" spans="1:17" ht="18" x14ac:dyDescent="0.25">
      <c r="A78" s="100" t="str">
        <f>VLOOKUP(E78,'LISTADO ATM'!$A$2:$C$901,3,0)</f>
        <v>DISTRITO NACIONAL</v>
      </c>
      <c r="B78" s="108">
        <v>335842658</v>
      </c>
      <c r="C78" s="103">
        <v>44291.834178240744</v>
      </c>
      <c r="D78" s="100" t="s">
        <v>2189</v>
      </c>
      <c r="E78" s="114">
        <v>165</v>
      </c>
      <c r="F78" s="109" t="str">
        <f>VLOOKUP(E78,VIP!$A$2:$O12453,2,0)</f>
        <v>DRBR165</v>
      </c>
      <c r="G78" s="109" t="str">
        <f>VLOOKUP(E78,'LISTADO ATM'!$A$2:$B$900,2,0)</f>
        <v>ATM Autoservicio Megacentro</v>
      </c>
      <c r="H78" s="109" t="str">
        <f>VLOOKUP(E78,VIP!$A$2:$O17374,7,FALSE)</f>
        <v>Si</v>
      </c>
      <c r="I78" s="109" t="str">
        <f>VLOOKUP(E78,VIP!$A$2:$O9339,8,FALSE)</f>
        <v>Si</v>
      </c>
      <c r="J78" s="109" t="str">
        <f>VLOOKUP(E78,VIP!$A$2:$O9289,8,FALSE)</f>
        <v>Si</v>
      </c>
      <c r="K78" s="109" t="str">
        <f>VLOOKUP(E78,VIP!$A$2:$O12863,6,0)</f>
        <v>SI</v>
      </c>
      <c r="L78" s="101" t="s">
        <v>2228</v>
      </c>
      <c r="M78" s="99" t="s">
        <v>2465</v>
      </c>
      <c r="N78" s="99" t="s">
        <v>2472</v>
      </c>
      <c r="O78" s="117" t="s">
        <v>2474</v>
      </c>
      <c r="P78" s="98"/>
      <c r="Q78" s="102" t="s">
        <v>2228</v>
      </c>
    </row>
    <row r="79" spans="1:17" ht="18" x14ac:dyDescent="0.25">
      <c r="A79" s="100" t="str">
        <f>VLOOKUP(E79,'LISTADO ATM'!$A$2:$C$901,3,0)</f>
        <v>NORTE</v>
      </c>
      <c r="B79" s="108">
        <v>335842659</v>
      </c>
      <c r="C79" s="103">
        <v>44291.84165509259</v>
      </c>
      <c r="D79" s="100" t="s">
        <v>2189</v>
      </c>
      <c r="E79" s="114">
        <v>851</v>
      </c>
      <c r="F79" s="109" t="str">
        <f>VLOOKUP(E79,VIP!$A$2:$O12452,2,0)</f>
        <v>DRBR851</v>
      </c>
      <c r="G79" s="109" t="str">
        <f>VLOOKUP(E79,'LISTADO ATM'!$A$2:$B$900,2,0)</f>
        <v xml:space="preserve">ATM Hospital Vinicio Calventi </v>
      </c>
      <c r="H79" s="109" t="str">
        <f>VLOOKUP(E79,VIP!$A$2:$O17373,7,FALSE)</f>
        <v>Si</v>
      </c>
      <c r="I79" s="109" t="str">
        <f>VLOOKUP(E79,VIP!$A$2:$O9338,8,FALSE)</f>
        <v>Si</v>
      </c>
      <c r="J79" s="109" t="str">
        <f>VLOOKUP(E79,VIP!$A$2:$O9288,8,FALSE)</f>
        <v>Si</v>
      </c>
      <c r="K79" s="109" t="str">
        <f>VLOOKUP(E79,VIP!$A$2:$O12862,6,0)</f>
        <v>NO</v>
      </c>
      <c r="L79" s="101" t="s">
        <v>2488</v>
      </c>
      <c r="M79" s="99" t="s">
        <v>2465</v>
      </c>
      <c r="N79" s="99" t="s">
        <v>2472</v>
      </c>
      <c r="O79" s="117" t="s">
        <v>2474</v>
      </c>
      <c r="P79" s="98"/>
      <c r="Q79" s="102" t="s">
        <v>2488</v>
      </c>
    </row>
    <row r="80" spans="1:17" ht="18" x14ac:dyDescent="0.25">
      <c r="A80" s="100" t="str">
        <f>VLOOKUP(E80,'LISTADO ATM'!$A$2:$C$901,3,0)</f>
        <v>ESTE</v>
      </c>
      <c r="B80" s="108">
        <v>335842662</v>
      </c>
      <c r="C80" s="103">
        <v>44291.869664351849</v>
      </c>
      <c r="D80" s="100" t="s">
        <v>2493</v>
      </c>
      <c r="E80" s="114">
        <v>114</v>
      </c>
      <c r="F80" s="109" t="str">
        <f>VLOOKUP(E80,VIP!$A$2:$O12466,2,0)</f>
        <v>DRBR114</v>
      </c>
      <c r="G80" s="109" t="str">
        <f>VLOOKUP(E80,'LISTADO ATM'!$A$2:$B$900,2,0)</f>
        <v xml:space="preserve">ATM Oficina Hato Mayor </v>
      </c>
      <c r="H80" s="109" t="str">
        <f>VLOOKUP(E80,VIP!$A$2:$O17387,7,FALSE)</f>
        <v>Si</v>
      </c>
      <c r="I80" s="109" t="str">
        <f>VLOOKUP(E80,VIP!$A$2:$O9352,8,FALSE)</f>
        <v>Si</v>
      </c>
      <c r="J80" s="109" t="str">
        <f>VLOOKUP(E80,VIP!$A$2:$O9302,8,FALSE)</f>
        <v>Si</v>
      </c>
      <c r="K80" s="109" t="str">
        <f>VLOOKUP(E80,VIP!$A$2:$O12876,6,0)</f>
        <v>NO</v>
      </c>
      <c r="L80" s="101" t="s">
        <v>2428</v>
      </c>
      <c r="M80" s="152" t="s">
        <v>2553</v>
      </c>
      <c r="N80" s="99" t="s">
        <v>2472</v>
      </c>
      <c r="O80" s="117" t="s">
        <v>2494</v>
      </c>
      <c r="P80" s="98"/>
      <c r="Q80" s="151">
        <v>44292.420960648145</v>
      </c>
    </row>
    <row r="81" spans="1:17" ht="18" x14ac:dyDescent="0.25">
      <c r="A81" s="100" t="str">
        <f>VLOOKUP(E81,'LISTADO ATM'!$A$2:$C$901,3,0)</f>
        <v>NORTE</v>
      </c>
      <c r="B81" s="108">
        <v>335842663</v>
      </c>
      <c r="C81" s="103">
        <v>44291.875694444447</v>
      </c>
      <c r="D81" s="100" t="s">
        <v>2493</v>
      </c>
      <c r="E81" s="114">
        <v>645</v>
      </c>
      <c r="F81" s="109" t="str">
        <f>VLOOKUP(E81,VIP!$A$2:$O12465,2,0)</f>
        <v>DRBR329</v>
      </c>
      <c r="G81" s="109" t="str">
        <f>VLOOKUP(E81,'LISTADO ATM'!$A$2:$B$900,2,0)</f>
        <v xml:space="preserve">ATM UNP Cabrera </v>
      </c>
      <c r="H81" s="109" t="str">
        <f>VLOOKUP(E81,VIP!$A$2:$O17386,7,FALSE)</f>
        <v>Si</v>
      </c>
      <c r="I81" s="109" t="str">
        <f>VLOOKUP(E81,VIP!$A$2:$O9351,8,FALSE)</f>
        <v>Si</v>
      </c>
      <c r="J81" s="109" t="str">
        <f>VLOOKUP(E81,VIP!$A$2:$O9301,8,FALSE)</f>
        <v>Si</v>
      </c>
      <c r="K81" s="109" t="str">
        <f>VLOOKUP(E81,VIP!$A$2:$O12875,6,0)</f>
        <v>NO</v>
      </c>
      <c r="L81" s="101" t="s">
        <v>2428</v>
      </c>
      <c r="M81" s="99" t="s">
        <v>2465</v>
      </c>
      <c r="N81" s="99" t="s">
        <v>2472</v>
      </c>
      <c r="O81" s="117" t="s">
        <v>2494</v>
      </c>
      <c r="P81" s="98"/>
      <c r="Q81" s="102" t="s">
        <v>2428</v>
      </c>
    </row>
    <row r="82" spans="1:17" ht="18" x14ac:dyDescent="0.25">
      <c r="A82" s="100" t="str">
        <f>VLOOKUP(E82,'LISTADO ATM'!$A$2:$C$901,3,0)</f>
        <v>NORTE</v>
      </c>
      <c r="B82" s="108">
        <v>335842665</v>
      </c>
      <c r="C82" s="103">
        <v>44291.905023148145</v>
      </c>
      <c r="D82" s="100" t="s">
        <v>2493</v>
      </c>
      <c r="E82" s="114">
        <v>304</v>
      </c>
      <c r="F82" s="109" t="str">
        <f>VLOOKUP(E82,VIP!$A$2:$O12464,2,0)</f>
        <v>DRBR304</v>
      </c>
      <c r="G82" s="109" t="str">
        <f>VLOOKUP(E82,'LISTADO ATM'!$A$2:$B$900,2,0)</f>
        <v xml:space="preserve">ATM Multicentro La Sirena Estrella Sadhala </v>
      </c>
      <c r="H82" s="109" t="str">
        <f>VLOOKUP(E82,VIP!$A$2:$O17385,7,FALSE)</f>
        <v>Si</v>
      </c>
      <c r="I82" s="109" t="str">
        <f>VLOOKUP(E82,VIP!$A$2:$O9350,8,FALSE)</f>
        <v>Si</v>
      </c>
      <c r="J82" s="109" t="str">
        <f>VLOOKUP(E82,VIP!$A$2:$O9300,8,FALSE)</f>
        <v>Si</v>
      </c>
      <c r="K82" s="109" t="str">
        <f>VLOOKUP(E82,VIP!$A$2:$O12874,6,0)</f>
        <v>NO</v>
      </c>
      <c r="L82" s="101" t="s">
        <v>2518</v>
      </c>
      <c r="M82" s="99" t="s">
        <v>2465</v>
      </c>
      <c r="N82" s="99" t="s">
        <v>2472</v>
      </c>
      <c r="O82" s="117" t="s">
        <v>2494</v>
      </c>
      <c r="P82" s="98"/>
      <c r="Q82" s="102" t="s">
        <v>2518</v>
      </c>
    </row>
    <row r="83" spans="1:17" ht="18" x14ac:dyDescent="0.25">
      <c r="A83" s="100" t="str">
        <f>VLOOKUP(E83,'LISTADO ATM'!$A$2:$C$901,3,0)</f>
        <v>NORTE</v>
      </c>
      <c r="B83" s="108">
        <v>335842666</v>
      </c>
      <c r="C83" s="103">
        <v>44291.906435185185</v>
      </c>
      <c r="D83" s="100" t="s">
        <v>2517</v>
      </c>
      <c r="E83" s="114">
        <v>291</v>
      </c>
      <c r="F83" s="109" t="str">
        <f>VLOOKUP(E83,VIP!$A$2:$O12463,2,0)</f>
        <v>DRBR291</v>
      </c>
      <c r="G83" s="109" t="str">
        <f>VLOOKUP(E83,'LISTADO ATM'!$A$2:$B$900,2,0)</f>
        <v xml:space="preserve">ATM S/M Jumbo Las Colinas </v>
      </c>
      <c r="H83" s="109" t="str">
        <f>VLOOKUP(E83,VIP!$A$2:$O17384,7,FALSE)</f>
        <v>Si</v>
      </c>
      <c r="I83" s="109" t="str">
        <f>VLOOKUP(E83,VIP!$A$2:$O9349,8,FALSE)</f>
        <v>Si</v>
      </c>
      <c r="J83" s="109" t="str">
        <f>VLOOKUP(E83,VIP!$A$2:$O9299,8,FALSE)</f>
        <v>Si</v>
      </c>
      <c r="K83" s="109" t="str">
        <f>VLOOKUP(E83,VIP!$A$2:$O12873,6,0)</f>
        <v>NO</v>
      </c>
      <c r="L83" s="101" t="s">
        <v>2518</v>
      </c>
      <c r="M83" s="99" t="s">
        <v>2465</v>
      </c>
      <c r="N83" s="99" t="s">
        <v>2472</v>
      </c>
      <c r="O83" s="117" t="s">
        <v>2516</v>
      </c>
      <c r="P83" s="98"/>
      <c r="Q83" s="102" t="s">
        <v>2518</v>
      </c>
    </row>
    <row r="84" spans="1:17" ht="18" x14ac:dyDescent="0.25">
      <c r="A84" s="100" t="str">
        <f>VLOOKUP(E84,'LISTADO ATM'!$A$2:$C$901,3,0)</f>
        <v>DISTRITO NACIONAL</v>
      </c>
      <c r="B84" s="108">
        <v>335842667</v>
      </c>
      <c r="C84" s="103">
        <v>44291.908368055556</v>
      </c>
      <c r="D84" s="100" t="s">
        <v>2189</v>
      </c>
      <c r="E84" s="114">
        <v>583</v>
      </c>
      <c r="F84" s="109" t="str">
        <f>VLOOKUP(E84,VIP!$A$2:$O12462,2,0)</f>
        <v>DRBR431</v>
      </c>
      <c r="G84" s="109" t="str">
        <f>VLOOKUP(E84,'LISTADO ATM'!$A$2:$B$900,2,0)</f>
        <v xml:space="preserve">ATM Ministerio Fuerzas Armadas I </v>
      </c>
      <c r="H84" s="109" t="str">
        <f>VLOOKUP(E84,VIP!$A$2:$O17383,7,FALSE)</f>
        <v>Si</v>
      </c>
      <c r="I84" s="109" t="str">
        <f>VLOOKUP(E84,VIP!$A$2:$O9348,8,FALSE)</f>
        <v>Si</v>
      </c>
      <c r="J84" s="109" t="str">
        <f>VLOOKUP(E84,VIP!$A$2:$O9298,8,FALSE)</f>
        <v>Si</v>
      </c>
      <c r="K84" s="109" t="str">
        <f>VLOOKUP(E84,VIP!$A$2:$O12872,6,0)</f>
        <v>NO</v>
      </c>
      <c r="L84" s="101" t="s">
        <v>2254</v>
      </c>
      <c r="M84" s="99" t="s">
        <v>2465</v>
      </c>
      <c r="N84" s="99" t="s">
        <v>2472</v>
      </c>
      <c r="O84" s="117" t="s">
        <v>2474</v>
      </c>
      <c r="P84" s="98"/>
      <c r="Q84" s="102" t="s">
        <v>2254</v>
      </c>
    </row>
    <row r="85" spans="1:17" ht="18" x14ac:dyDescent="0.25">
      <c r="A85" s="100" t="str">
        <f>VLOOKUP(E85,'LISTADO ATM'!$A$2:$C$901,3,0)</f>
        <v>DISTRITO NACIONAL</v>
      </c>
      <c r="B85" s="108">
        <v>335842668</v>
      </c>
      <c r="C85" s="103">
        <v>44291.910277777781</v>
      </c>
      <c r="D85" s="100" t="s">
        <v>2189</v>
      </c>
      <c r="E85" s="114">
        <v>325</v>
      </c>
      <c r="F85" s="109" t="str">
        <f>VLOOKUP(E85,VIP!$A$2:$O12461,2,0)</f>
        <v>DRBR325</v>
      </c>
      <c r="G85" s="109" t="str">
        <f>VLOOKUP(E85,'LISTADO ATM'!$A$2:$B$900,2,0)</f>
        <v>ATM Casa Edwin</v>
      </c>
      <c r="H85" s="109" t="str">
        <f>VLOOKUP(E85,VIP!$A$2:$O17382,7,FALSE)</f>
        <v>Si</v>
      </c>
      <c r="I85" s="109" t="str">
        <f>VLOOKUP(E85,VIP!$A$2:$O9347,8,FALSE)</f>
        <v>Si</v>
      </c>
      <c r="J85" s="109" t="str">
        <f>VLOOKUP(E85,VIP!$A$2:$O9297,8,FALSE)</f>
        <v>Si</v>
      </c>
      <c r="K85" s="109" t="str">
        <f>VLOOKUP(E85,VIP!$A$2:$O12871,6,0)</f>
        <v>NO</v>
      </c>
      <c r="L85" s="101" t="s">
        <v>2228</v>
      </c>
      <c r="M85" s="99" t="s">
        <v>2465</v>
      </c>
      <c r="N85" s="99" t="s">
        <v>2472</v>
      </c>
      <c r="O85" s="117" t="s">
        <v>2474</v>
      </c>
      <c r="P85" s="98"/>
      <c r="Q85" s="102" t="s">
        <v>2228</v>
      </c>
    </row>
    <row r="86" spans="1:17" ht="18" x14ac:dyDescent="0.25">
      <c r="A86" s="100" t="str">
        <f>VLOOKUP(E86,'LISTADO ATM'!$A$2:$C$901,3,0)</f>
        <v>DISTRITO NACIONAL</v>
      </c>
      <c r="B86" s="108">
        <v>335842670</v>
      </c>
      <c r="C86" s="103">
        <v>44291.91238425926</v>
      </c>
      <c r="D86" s="100" t="s">
        <v>2189</v>
      </c>
      <c r="E86" s="114">
        <v>884</v>
      </c>
      <c r="F86" s="109" t="str">
        <f>VLOOKUP(E86,VIP!$A$2:$O12459,2,0)</f>
        <v>DRBR884</v>
      </c>
      <c r="G86" s="109" t="str">
        <f>VLOOKUP(E86,'LISTADO ATM'!$A$2:$B$900,2,0)</f>
        <v xml:space="preserve">ATM UNP Olé Sabana Perdida </v>
      </c>
      <c r="H86" s="109" t="str">
        <f>VLOOKUP(E86,VIP!$A$2:$O17380,7,FALSE)</f>
        <v>Si</v>
      </c>
      <c r="I86" s="109" t="str">
        <f>VLOOKUP(E86,VIP!$A$2:$O9345,8,FALSE)</f>
        <v>Si</v>
      </c>
      <c r="J86" s="109" t="str">
        <f>VLOOKUP(E86,VIP!$A$2:$O9295,8,FALSE)</f>
        <v>Si</v>
      </c>
      <c r="K86" s="109" t="str">
        <f>VLOOKUP(E86,VIP!$A$2:$O12869,6,0)</f>
        <v>NO</v>
      </c>
      <c r="L86" s="101" t="s">
        <v>2488</v>
      </c>
      <c r="M86" s="99" t="s">
        <v>2465</v>
      </c>
      <c r="N86" s="99" t="s">
        <v>2472</v>
      </c>
      <c r="O86" s="117" t="s">
        <v>2474</v>
      </c>
      <c r="P86" s="98"/>
      <c r="Q86" s="102" t="s">
        <v>2488</v>
      </c>
    </row>
    <row r="87" spans="1:17" ht="18" x14ac:dyDescent="0.25">
      <c r="A87" s="100" t="str">
        <f>VLOOKUP(E87,'LISTADO ATM'!$A$2:$C$901,3,0)</f>
        <v>ESTE</v>
      </c>
      <c r="B87" s="108">
        <v>335842671</v>
      </c>
      <c r="C87" s="103">
        <v>44291.912534722222</v>
      </c>
      <c r="D87" s="100" t="s">
        <v>2493</v>
      </c>
      <c r="E87" s="114">
        <v>111</v>
      </c>
      <c r="F87" s="109" t="str">
        <f>VLOOKUP(E87,VIP!$A$2:$O12458,2,0)</f>
        <v>DRBR111</v>
      </c>
      <c r="G87" s="109" t="str">
        <f>VLOOKUP(E87,'LISTADO ATM'!$A$2:$B$900,2,0)</f>
        <v xml:space="preserve">ATM Oficina San Pedro </v>
      </c>
      <c r="H87" s="109" t="str">
        <f>VLOOKUP(E87,VIP!$A$2:$O17379,7,FALSE)</f>
        <v>Si</v>
      </c>
      <c r="I87" s="109" t="str">
        <f>VLOOKUP(E87,VIP!$A$2:$O9344,8,FALSE)</f>
        <v>Si</v>
      </c>
      <c r="J87" s="109" t="str">
        <f>VLOOKUP(E87,VIP!$A$2:$O9294,8,FALSE)</f>
        <v>Si</v>
      </c>
      <c r="K87" s="109" t="str">
        <f>VLOOKUP(E87,VIP!$A$2:$O12868,6,0)</f>
        <v>SI</v>
      </c>
      <c r="L87" s="101" t="s">
        <v>2459</v>
      </c>
      <c r="M87" s="152" t="s">
        <v>2553</v>
      </c>
      <c r="N87" s="99" t="s">
        <v>2472</v>
      </c>
      <c r="O87" s="117" t="s">
        <v>2494</v>
      </c>
      <c r="P87" s="98"/>
      <c r="Q87" s="151">
        <v>44292.420960648145</v>
      </c>
    </row>
    <row r="88" spans="1:17" ht="18" x14ac:dyDescent="0.25">
      <c r="A88" s="100" t="str">
        <f>VLOOKUP(E88,'LISTADO ATM'!$A$2:$C$901,3,0)</f>
        <v>NORTE</v>
      </c>
      <c r="B88" s="108">
        <v>335842673</v>
      </c>
      <c r="C88" s="103">
        <v>44291.914085648146</v>
      </c>
      <c r="D88" s="100" t="s">
        <v>2493</v>
      </c>
      <c r="E88" s="114">
        <v>282</v>
      </c>
      <c r="F88" s="109" t="str">
        <f>VLOOKUP(E88,VIP!$A$2:$O12457,2,0)</f>
        <v>DRBR282</v>
      </c>
      <c r="G88" s="109" t="str">
        <f>VLOOKUP(E88,'LISTADO ATM'!$A$2:$B$900,2,0)</f>
        <v xml:space="preserve">ATM Autobanco Nibaje </v>
      </c>
      <c r="H88" s="109" t="str">
        <f>VLOOKUP(E88,VIP!$A$2:$O17378,7,FALSE)</f>
        <v>Si</v>
      </c>
      <c r="I88" s="109" t="str">
        <f>VLOOKUP(E88,VIP!$A$2:$O9343,8,FALSE)</f>
        <v>Si</v>
      </c>
      <c r="J88" s="109" t="str">
        <f>VLOOKUP(E88,VIP!$A$2:$O9293,8,FALSE)</f>
        <v>Si</v>
      </c>
      <c r="K88" s="109" t="str">
        <f>VLOOKUP(E88,VIP!$A$2:$O12867,6,0)</f>
        <v>NO</v>
      </c>
      <c r="L88" s="101" t="s">
        <v>2459</v>
      </c>
      <c r="M88" s="152" t="s">
        <v>2553</v>
      </c>
      <c r="N88" s="99" t="s">
        <v>2472</v>
      </c>
      <c r="O88" s="117" t="s">
        <v>2494</v>
      </c>
      <c r="P88" s="98"/>
      <c r="Q88" s="151">
        <v>44292.4375</v>
      </c>
    </row>
    <row r="89" spans="1:17" ht="18" x14ac:dyDescent="0.25">
      <c r="A89" s="100" t="str">
        <f>VLOOKUP(E89,'LISTADO ATM'!$A$2:$C$901,3,0)</f>
        <v>SUR</v>
      </c>
      <c r="B89" s="108">
        <v>335842674</v>
      </c>
      <c r="C89" s="103">
        <v>44291.91684027778</v>
      </c>
      <c r="D89" s="100" t="s">
        <v>2493</v>
      </c>
      <c r="E89" s="114">
        <v>766</v>
      </c>
      <c r="F89" s="109" t="str">
        <f>VLOOKUP(E89,VIP!$A$2:$O12456,2,0)</f>
        <v>DRBR440</v>
      </c>
      <c r="G89" s="109" t="str">
        <f>VLOOKUP(E89,'LISTADO ATM'!$A$2:$B$900,2,0)</f>
        <v xml:space="preserve">ATM Oficina Azua II </v>
      </c>
      <c r="H89" s="109" t="str">
        <f>VLOOKUP(E89,VIP!$A$2:$O17377,7,FALSE)</f>
        <v>Si</v>
      </c>
      <c r="I89" s="109" t="str">
        <f>VLOOKUP(E89,VIP!$A$2:$O9342,8,FALSE)</f>
        <v>Si</v>
      </c>
      <c r="J89" s="109" t="str">
        <f>VLOOKUP(E89,VIP!$A$2:$O9292,8,FALSE)</f>
        <v>Si</v>
      </c>
      <c r="K89" s="109" t="str">
        <f>VLOOKUP(E89,VIP!$A$2:$O12866,6,0)</f>
        <v>SI</v>
      </c>
      <c r="L89" s="101" t="s">
        <v>2459</v>
      </c>
      <c r="M89" s="99" t="s">
        <v>2465</v>
      </c>
      <c r="N89" s="99" t="s">
        <v>2472</v>
      </c>
      <c r="O89" s="117" t="s">
        <v>2494</v>
      </c>
      <c r="P89" s="98"/>
      <c r="Q89" s="102" t="s">
        <v>2459</v>
      </c>
    </row>
    <row r="90" spans="1:17" s="113" customFormat="1" ht="18" x14ac:dyDescent="0.25">
      <c r="A90" s="100" t="str">
        <f>VLOOKUP(E90,'LISTADO ATM'!$A$2:$C$901,3,0)</f>
        <v>ESTE</v>
      </c>
      <c r="B90" s="108">
        <v>335842678</v>
      </c>
      <c r="C90" s="103">
        <v>44291.937280092592</v>
      </c>
      <c r="D90" s="100" t="s">
        <v>2189</v>
      </c>
      <c r="E90" s="114">
        <v>217</v>
      </c>
      <c r="F90" s="109" t="str">
        <f>VLOOKUP(E90,VIP!$A$2:$O12455,2,0)</f>
        <v>DRBR217</v>
      </c>
      <c r="G90" s="109" t="str">
        <f>VLOOKUP(E90,'LISTADO ATM'!$A$2:$B$900,2,0)</f>
        <v xml:space="preserve">ATM Oficina Bávaro </v>
      </c>
      <c r="H90" s="109" t="str">
        <f>VLOOKUP(E90,VIP!$A$2:$O17376,7,FALSE)</f>
        <v>Si</v>
      </c>
      <c r="I90" s="109" t="str">
        <f>VLOOKUP(E90,VIP!$A$2:$O9341,8,FALSE)</f>
        <v>Si</v>
      </c>
      <c r="J90" s="109" t="str">
        <f>VLOOKUP(E90,VIP!$A$2:$O9291,8,FALSE)</f>
        <v>Si</v>
      </c>
      <c r="K90" s="109" t="str">
        <f>VLOOKUP(E90,VIP!$A$2:$O12865,6,0)</f>
        <v>NO</v>
      </c>
      <c r="L90" s="101" t="s">
        <v>2488</v>
      </c>
      <c r="M90" s="99" t="s">
        <v>2465</v>
      </c>
      <c r="N90" s="99" t="s">
        <v>2472</v>
      </c>
      <c r="O90" s="118" t="s">
        <v>2474</v>
      </c>
      <c r="P90" s="98"/>
      <c r="Q90" s="102" t="s">
        <v>2488</v>
      </c>
    </row>
    <row r="91" spans="1:17" s="113" customFormat="1" ht="18" x14ac:dyDescent="0.25">
      <c r="A91" s="100" t="str">
        <f>VLOOKUP(E91,'LISTADO ATM'!$A$2:$C$901,3,0)</f>
        <v>SUR</v>
      </c>
      <c r="B91" s="108">
        <v>335842679</v>
      </c>
      <c r="C91" s="103">
        <v>44291.953634259262</v>
      </c>
      <c r="D91" s="100" t="s">
        <v>2189</v>
      </c>
      <c r="E91" s="114">
        <v>131</v>
      </c>
      <c r="F91" s="109" t="str">
        <f>VLOOKUP(E91,VIP!$A$2:$O12454,2,0)</f>
        <v>DRBR131</v>
      </c>
      <c r="G91" s="109" t="str">
        <f>VLOOKUP(E91,'LISTADO ATM'!$A$2:$B$900,2,0)</f>
        <v xml:space="preserve">ATM Oficina Baní I </v>
      </c>
      <c r="H91" s="109" t="str">
        <f>VLOOKUP(E91,VIP!$A$2:$O17375,7,FALSE)</f>
        <v>Si</v>
      </c>
      <c r="I91" s="109" t="str">
        <f>VLOOKUP(E91,VIP!$A$2:$O9340,8,FALSE)</f>
        <v>Si</v>
      </c>
      <c r="J91" s="109" t="str">
        <f>VLOOKUP(E91,VIP!$A$2:$O9290,8,FALSE)</f>
        <v>Si</v>
      </c>
      <c r="K91" s="109" t="str">
        <f>VLOOKUP(E91,VIP!$A$2:$O12864,6,0)</f>
        <v>NO</v>
      </c>
      <c r="L91" s="101" t="s">
        <v>2228</v>
      </c>
      <c r="M91" s="152" t="s">
        <v>2553</v>
      </c>
      <c r="N91" s="99" t="s">
        <v>2472</v>
      </c>
      <c r="O91" s="118" t="s">
        <v>2474</v>
      </c>
      <c r="P91" s="98"/>
      <c r="Q91" s="151">
        <v>44292.424305555556</v>
      </c>
    </row>
    <row r="92" spans="1:17" s="113" customFormat="1" ht="18" x14ac:dyDescent="0.25">
      <c r="A92" s="100" t="str">
        <f>VLOOKUP(E92,'LISTADO ATM'!$A$2:$C$901,3,0)</f>
        <v>SUR</v>
      </c>
      <c r="B92" s="108">
        <v>335842680</v>
      </c>
      <c r="C92" s="103">
        <v>44291.954236111109</v>
      </c>
      <c r="D92" s="100" t="s">
        <v>2189</v>
      </c>
      <c r="E92" s="114">
        <v>455</v>
      </c>
      <c r="F92" s="109" t="str">
        <f>VLOOKUP(E92,VIP!$A$2:$O12453,2,0)</f>
        <v>DRBR455</v>
      </c>
      <c r="G92" s="109" t="str">
        <f>VLOOKUP(E92,'LISTADO ATM'!$A$2:$B$900,2,0)</f>
        <v xml:space="preserve">ATM Oficina Baní II </v>
      </c>
      <c r="H92" s="109" t="str">
        <f>VLOOKUP(E92,VIP!$A$2:$O17374,7,FALSE)</f>
        <v>Si</v>
      </c>
      <c r="I92" s="109" t="str">
        <f>VLOOKUP(E92,VIP!$A$2:$O9339,8,FALSE)</f>
        <v>Si</v>
      </c>
      <c r="J92" s="109" t="str">
        <f>VLOOKUP(E92,VIP!$A$2:$O9289,8,FALSE)</f>
        <v>Si</v>
      </c>
      <c r="K92" s="109" t="str">
        <f>VLOOKUP(E92,VIP!$A$2:$O12863,6,0)</f>
        <v>NO</v>
      </c>
      <c r="L92" s="101" t="s">
        <v>2228</v>
      </c>
      <c r="M92" s="152" t="s">
        <v>2553</v>
      </c>
      <c r="N92" s="99" t="s">
        <v>2472</v>
      </c>
      <c r="O92" s="118" t="s">
        <v>2474</v>
      </c>
      <c r="P92" s="98"/>
      <c r="Q92" s="151">
        <v>44292.431944444441</v>
      </c>
    </row>
    <row r="93" spans="1:17" s="113" customFormat="1" ht="18" x14ac:dyDescent="0.25">
      <c r="A93" s="100" t="str">
        <f>VLOOKUP(E93,'LISTADO ATM'!$A$2:$C$901,3,0)</f>
        <v>DISTRITO NACIONAL</v>
      </c>
      <c r="B93" s="108">
        <v>335842681</v>
      </c>
      <c r="C93" s="103">
        <v>44291.962777777779</v>
      </c>
      <c r="D93" s="100" t="s">
        <v>2189</v>
      </c>
      <c r="E93" s="114">
        <v>812</v>
      </c>
      <c r="F93" s="109" t="str">
        <f>VLOOKUP(E93,VIP!$A$2:$O12456,2,0)</f>
        <v>DRBR812</v>
      </c>
      <c r="G93" s="109" t="str">
        <f>VLOOKUP(E93,'LISTADO ATM'!$A$2:$B$900,2,0)</f>
        <v xml:space="preserve">ATM Canasta del Pueblo </v>
      </c>
      <c r="H93" s="109" t="str">
        <f>VLOOKUP(E93,VIP!$A$2:$O17377,7,FALSE)</f>
        <v>Si</v>
      </c>
      <c r="I93" s="109" t="str">
        <f>VLOOKUP(E93,VIP!$A$2:$O9342,8,FALSE)</f>
        <v>Si</v>
      </c>
      <c r="J93" s="109" t="str">
        <f>VLOOKUP(E93,VIP!$A$2:$O9292,8,FALSE)</f>
        <v>Si</v>
      </c>
      <c r="K93" s="109" t="str">
        <f>VLOOKUP(E93,VIP!$A$2:$O12866,6,0)</f>
        <v>NO</v>
      </c>
      <c r="L93" s="101" t="s">
        <v>2526</v>
      </c>
      <c r="M93" s="99" t="s">
        <v>2465</v>
      </c>
      <c r="N93" s="99" t="s">
        <v>2472</v>
      </c>
      <c r="O93" s="119" t="s">
        <v>2474</v>
      </c>
      <c r="P93" s="98"/>
      <c r="Q93" s="102" t="s">
        <v>2526</v>
      </c>
    </row>
    <row r="94" spans="1:17" ht="18" x14ac:dyDescent="0.25">
      <c r="A94" s="100" t="str">
        <f>VLOOKUP(E94,'LISTADO ATM'!$A$2:$C$901,3,0)</f>
        <v>ESTE</v>
      </c>
      <c r="B94" s="108">
        <v>335842686</v>
      </c>
      <c r="C94" s="103">
        <v>44292.131782407407</v>
      </c>
      <c r="D94" s="100" t="s">
        <v>2189</v>
      </c>
      <c r="E94" s="114">
        <v>16</v>
      </c>
      <c r="F94" s="109" t="str">
        <f>VLOOKUP(E94,VIP!$A$2:$O12455,2,0)</f>
        <v>DRBR016</v>
      </c>
      <c r="G94" s="109" t="str">
        <f>VLOOKUP(E94,'LISTADO ATM'!$A$2:$B$900,2,0)</f>
        <v>ATM Estación Texaco Sabana de la Mar</v>
      </c>
      <c r="H94" s="109" t="str">
        <f>VLOOKUP(E94,VIP!$A$2:$O17376,7,FALSE)</f>
        <v>Si</v>
      </c>
      <c r="I94" s="109" t="str">
        <f>VLOOKUP(E94,VIP!$A$2:$O9341,8,FALSE)</f>
        <v>Si</v>
      </c>
      <c r="J94" s="109" t="str">
        <f>VLOOKUP(E94,VIP!$A$2:$O9291,8,FALSE)</f>
        <v>Si</v>
      </c>
      <c r="K94" s="109" t="str">
        <f>VLOOKUP(E94,VIP!$A$2:$O12865,6,0)</f>
        <v>NO</v>
      </c>
      <c r="L94" s="101" t="s">
        <v>2254</v>
      </c>
      <c r="M94" s="99" t="s">
        <v>2465</v>
      </c>
      <c r="N94" s="99" t="s">
        <v>2472</v>
      </c>
      <c r="O94" s="119" t="s">
        <v>2474</v>
      </c>
      <c r="P94" s="98"/>
      <c r="Q94" s="102" t="s">
        <v>2254</v>
      </c>
    </row>
    <row r="95" spans="1:17" ht="18" x14ac:dyDescent="0.25">
      <c r="A95" s="100" t="str">
        <f>VLOOKUP(E95,'LISTADO ATM'!$A$2:$C$901,3,0)</f>
        <v>ESTE</v>
      </c>
      <c r="B95" s="108">
        <v>335842687</v>
      </c>
      <c r="C95" s="103">
        <v>44292.137523148151</v>
      </c>
      <c r="D95" s="100" t="s">
        <v>2189</v>
      </c>
      <c r="E95" s="114">
        <v>513</v>
      </c>
      <c r="F95" s="109" t="str">
        <f>VLOOKUP(E95,VIP!$A$2:$O12454,2,0)</f>
        <v>DRBR513</v>
      </c>
      <c r="G95" s="109" t="str">
        <f>VLOOKUP(E95,'LISTADO ATM'!$A$2:$B$900,2,0)</f>
        <v xml:space="preserve">ATM UNP Lagunas de Nisibón </v>
      </c>
      <c r="H95" s="109" t="str">
        <f>VLOOKUP(E95,VIP!$A$2:$O17375,7,FALSE)</f>
        <v>Si</v>
      </c>
      <c r="I95" s="109" t="str">
        <f>VLOOKUP(E95,VIP!$A$2:$O9340,8,FALSE)</f>
        <v>Si</v>
      </c>
      <c r="J95" s="109" t="str">
        <f>VLOOKUP(E95,VIP!$A$2:$O9290,8,FALSE)</f>
        <v>Si</v>
      </c>
      <c r="K95" s="109" t="str">
        <f>VLOOKUP(E95,VIP!$A$2:$O12864,6,0)</f>
        <v>NO</v>
      </c>
      <c r="L95" s="101" t="s">
        <v>2254</v>
      </c>
      <c r="M95" s="152" t="s">
        <v>2553</v>
      </c>
      <c r="N95" s="99" t="s">
        <v>2472</v>
      </c>
      <c r="O95" s="119" t="s">
        <v>2474</v>
      </c>
      <c r="P95" s="98"/>
      <c r="Q95" s="151">
        <v>44292.431250000001</v>
      </c>
    </row>
    <row r="96" spans="1:17" ht="18" x14ac:dyDescent="0.25">
      <c r="A96" s="100" t="str">
        <f>VLOOKUP(E96,'LISTADO ATM'!$A$2:$C$901,3,0)</f>
        <v>NORTE</v>
      </c>
      <c r="B96" s="108">
        <v>335842719</v>
      </c>
      <c r="C96" s="103">
        <v>44292.32708333333</v>
      </c>
      <c r="D96" s="100" t="s">
        <v>2493</v>
      </c>
      <c r="E96" s="114">
        <v>411</v>
      </c>
      <c r="F96" s="109" t="str">
        <f>VLOOKUP(E96,VIP!$A$2:$O12455,2,0)</f>
        <v>DRBR411</v>
      </c>
      <c r="G96" s="109" t="str">
        <f>VLOOKUP(E96,'LISTADO ATM'!$A$2:$B$900,2,0)</f>
        <v xml:space="preserve">ATM UNP Piedra Blanca </v>
      </c>
      <c r="H96" s="109" t="str">
        <f>VLOOKUP(E96,VIP!$A$2:$O17376,7,FALSE)</f>
        <v>Si</v>
      </c>
      <c r="I96" s="109" t="str">
        <f>VLOOKUP(E96,VIP!$A$2:$O9341,8,FALSE)</f>
        <v>Si</v>
      </c>
      <c r="J96" s="109" t="str">
        <f>VLOOKUP(E96,VIP!$A$2:$O9291,8,FALSE)</f>
        <v>Si</v>
      </c>
      <c r="K96" s="109" t="str">
        <f>VLOOKUP(E96,VIP!$A$2:$O12865,6,0)</f>
        <v>NO</v>
      </c>
      <c r="L96" s="101" t="s">
        <v>2428</v>
      </c>
      <c r="M96" s="152" t="s">
        <v>2553</v>
      </c>
      <c r="N96" s="99" t="s">
        <v>2472</v>
      </c>
      <c r="O96" s="158" t="s">
        <v>2494</v>
      </c>
      <c r="P96" s="98"/>
      <c r="Q96" s="151">
        <v>44292.4375</v>
      </c>
    </row>
    <row r="97" spans="1:17" ht="18" x14ac:dyDescent="0.25">
      <c r="A97" s="100" t="str">
        <f>VLOOKUP(E97,'LISTADO ATM'!$A$2:$C$901,3,0)</f>
        <v>DISTRITO NACIONAL</v>
      </c>
      <c r="B97" s="108" t="s">
        <v>2533</v>
      </c>
      <c r="C97" s="103">
        <v>44292.329861111109</v>
      </c>
      <c r="D97" s="100" t="s">
        <v>2493</v>
      </c>
      <c r="E97" s="123">
        <v>514</v>
      </c>
      <c r="F97" s="109" t="str">
        <f>VLOOKUP(E97,VIP!$A$2:$O12456,2,0)</f>
        <v>DRBR514</v>
      </c>
      <c r="G97" s="109" t="str">
        <f>VLOOKUP(E97,'LISTADO ATM'!$A$2:$B$900,2,0)</f>
        <v>ATM Autoservicio Charles de Gaulle</v>
      </c>
      <c r="H97" s="109" t="str">
        <f>VLOOKUP(E97,VIP!$A$2:$O17377,7,FALSE)</f>
        <v>Si</v>
      </c>
      <c r="I97" s="109" t="str">
        <f>VLOOKUP(E97,VIP!$A$2:$O9342,8,FALSE)</f>
        <v>No</v>
      </c>
      <c r="J97" s="109" t="str">
        <f>VLOOKUP(E97,VIP!$A$2:$O9292,8,FALSE)</f>
        <v>No</v>
      </c>
      <c r="K97" s="109" t="str">
        <f>VLOOKUP(E97,VIP!$A$2:$O12866,6,0)</f>
        <v>NO</v>
      </c>
      <c r="L97" s="101" t="s">
        <v>2428</v>
      </c>
      <c r="M97" s="99" t="s">
        <v>2465</v>
      </c>
      <c r="N97" s="154" t="s">
        <v>2472</v>
      </c>
      <c r="O97" s="158" t="s">
        <v>2494</v>
      </c>
      <c r="P97" s="98"/>
      <c r="Q97" s="155" t="s">
        <v>2428</v>
      </c>
    </row>
    <row r="98" spans="1:17" ht="18" x14ac:dyDescent="0.25">
      <c r="A98" s="100" t="str">
        <f>VLOOKUP(E98,'LISTADO ATM'!$A$2:$C$901,3,0)</f>
        <v>DISTRITO NACIONAL</v>
      </c>
      <c r="B98" s="108">
        <v>335842740</v>
      </c>
      <c r="C98" s="103">
        <v>44292.331250000003</v>
      </c>
      <c r="D98" s="100" t="s">
        <v>2493</v>
      </c>
      <c r="E98" s="123">
        <v>347</v>
      </c>
      <c r="F98" s="109" t="str">
        <f>VLOOKUP(E98,VIP!$A$2:$O12457,2,0)</f>
        <v>DRBR347</v>
      </c>
      <c r="G98" s="109" t="str">
        <f>VLOOKUP(E98,'LISTADO ATM'!$A$2:$B$900,2,0)</f>
        <v>ATM Patio de Colombia</v>
      </c>
      <c r="H98" s="109" t="str">
        <f>VLOOKUP(E98,VIP!$A$2:$O17378,7,FALSE)</f>
        <v>N/A</v>
      </c>
      <c r="I98" s="109" t="str">
        <f>VLOOKUP(E98,VIP!$A$2:$O9343,8,FALSE)</f>
        <v>N/A</v>
      </c>
      <c r="J98" s="109" t="str">
        <f>VLOOKUP(E98,VIP!$A$2:$O9293,8,FALSE)</f>
        <v>N/A</v>
      </c>
      <c r="K98" s="109" t="str">
        <f>VLOOKUP(E98,VIP!$A$2:$O12867,6,0)</f>
        <v>N/A</v>
      </c>
      <c r="L98" s="101" t="s">
        <v>2428</v>
      </c>
      <c r="M98" s="99" t="s">
        <v>2465</v>
      </c>
      <c r="N98" s="154" t="s">
        <v>2472</v>
      </c>
      <c r="O98" s="158" t="s">
        <v>2494</v>
      </c>
      <c r="P98" s="98"/>
      <c r="Q98" s="155" t="s">
        <v>2428</v>
      </c>
    </row>
    <row r="99" spans="1:17" s="153" customFormat="1" ht="18" x14ac:dyDescent="0.25">
      <c r="A99" s="100" t="str">
        <f>VLOOKUP(E99,'LISTADO ATM'!$A$2:$C$901,3,0)</f>
        <v>ESTE</v>
      </c>
      <c r="B99" s="108">
        <v>335842742</v>
      </c>
      <c r="C99" s="103">
        <v>44292.331944444442</v>
      </c>
      <c r="D99" s="100" t="s">
        <v>2189</v>
      </c>
      <c r="E99" s="156">
        <v>121</v>
      </c>
      <c r="F99" s="109" t="str">
        <f>VLOOKUP(E99,VIP!$A$2:$O12458,2,0)</f>
        <v>DRBR121</v>
      </c>
      <c r="G99" s="109" t="str">
        <f>VLOOKUP(E99,'LISTADO ATM'!$A$2:$B$900,2,0)</f>
        <v xml:space="preserve">ATM Oficina Bayaguana </v>
      </c>
      <c r="H99" s="109" t="str">
        <f>VLOOKUP(E99,VIP!$A$2:$O17379,7,FALSE)</f>
        <v>Si</v>
      </c>
      <c r="I99" s="109" t="str">
        <f>VLOOKUP(E99,VIP!$A$2:$O9344,8,FALSE)</f>
        <v>Si</v>
      </c>
      <c r="J99" s="109" t="str">
        <f>VLOOKUP(E99,VIP!$A$2:$O9294,8,FALSE)</f>
        <v>Si</v>
      </c>
      <c r="K99" s="109" t="str">
        <f>VLOOKUP(E99,VIP!$A$2:$O12868,6,0)</f>
        <v>SI</v>
      </c>
      <c r="L99" s="101" t="s">
        <v>2488</v>
      </c>
      <c r="M99" s="152" t="s">
        <v>2553</v>
      </c>
      <c r="N99" s="99" t="s">
        <v>2472</v>
      </c>
      <c r="O99" s="158" t="s">
        <v>2474</v>
      </c>
      <c r="P99" s="157"/>
      <c r="Q99" s="151">
        <v>44292.419444444444</v>
      </c>
    </row>
    <row r="100" spans="1:17" s="153" customFormat="1" ht="18" x14ac:dyDescent="0.25">
      <c r="A100" s="100" t="str">
        <f>VLOOKUP(E100,'LISTADO ATM'!$A$2:$C$901,3,0)</f>
        <v>ESTE</v>
      </c>
      <c r="B100" s="108" t="s">
        <v>2543</v>
      </c>
      <c r="C100" s="103">
        <v>44292.355636574073</v>
      </c>
      <c r="D100" s="100" t="s">
        <v>2468</v>
      </c>
      <c r="E100" s="156">
        <v>330</v>
      </c>
      <c r="F100" s="109" t="str">
        <f>VLOOKUP(E100,VIP!$A$2:$O12467,2,0)</f>
        <v>DRBR330</v>
      </c>
      <c r="G100" s="109" t="str">
        <f>VLOOKUP(E100,'LISTADO ATM'!$A$2:$B$900,2,0)</f>
        <v xml:space="preserve">ATM Oficina Boulevard (Higuey) </v>
      </c>
      <c r="H100" s="109" t="str">
        <f>VLOOKUP(E100,VIP!$A$2:$O17388,7,FALSE)</f>
        <v>Si</v>
      </c>
      <c r="I100" s="109" t="str">
        <f>VLOOKUP(E100,VIP!$A$2:$O9353,8,FALSE)</f>
        <v>Si</v>
      </c>
      <c r="J100" s="109" t="str">
        <f>VLOOKUP(E100,VIP!$A$2:$O9303,8,FALSE)</f>
        <v>Si</v>
      </c>
      <c r="K100" s="109" t="str">
        <f>VLOOKUP(E100,VIP!$A$2:$O12877,6,0)</f>
        <v>SI</v>
      </c>
      <c r="L100" s="101" t="s">
        <v>2556</v>
      </c>
      <c r="M100" s="99" t="s">
        <v>2465</v>
      </c>
      <c r="N100" s="99" t="s">
        <v>2472</v>
      </c>
      <c r="O100" s="158" t="s">
        <v>2473</v>
      </c>
      <c r="P100" s="157"/>
      <c r="Q100" s="102" t="s">
        <v>2556</v>
      </c>
    </row>
    <row r="101" spans="1:17" s="153" customFormat="1" ht="18" x14ac:dyDescent="0.25">
      <c r="A101" s="100" t="str">
        <f>VLOOKUP(E101,'LISTADO ATM'!$A$2:$C$901,3,0)</f>
        <v>DISTRITO NACIONAL</v>
      </c>
      <c r="B101" s="108" t="s">
        <v>2542</v>
      </c>
      <c r="C101" s="103">
        <v>44292.356064814812</v>
      </c>
      <c r="D101" s="100" t="s">
        <v>2468</v>
      </c>
      <c r="E101" s="156">
        <v>678</v>
      </c>
      <c r="F101" s="109" t="str">
        <f>VLOOKUP(E101,VIP!$A$2:$O12466,2,0)</f>
        <v>DRBR678</v>
      </c>
      <c r="G101" s="109" t="str">
        <f>VLOOKUP(E101,'LISTADO ATM'!$A$2:$B$900,2,0)</f>
        <v>ATM Eco Petroleo San Isidro</v>
      </c>
      <c r="H101" s="109" t="str">
        <f>VLOOKUP(E101,VIP!$A$2:$O17387,7,FALSE)</f>
        <v>Si</v>
      </c>
      <c r="I101" s="109" t="str">
        <f>VLOOKUP(E101,VIP!$A$2:$O9352,8,FALSE)</f>
        <v>Si</v>
      </c>
      <c r="J101" s="109" t="str">
        <f>VLOOKUP(E101,VIP!$A$2:$O9302,8,FALSE)</f>
        <v>Si</v>
      </c>
      <c r="K101" s="109" t="str">
        <f>VLOOKUP(E101,VIP!$A$2:$O12876,6,0)</f>
        <v>NO</v>
      </c>
      <c r="L101" s="101" t="s">
        <v>2459</v>
      </c>
      <c r="M101" s="99" t="s">
        <v>2465</v>
      </c>
      <c r="N101" s="99" t="s">
        <v>2472</v>
      </c>
      <c r="O101" s="158" t="s">
        <v>2473</v>
      </c>
      <c r="P101" s="157"/>
      <c r="Q101" s="102" t="s">
        <v>2459</v>
      </c>
    </row>
    <row r="102" spans="1:17" s="153" customFormat="1" ht="18" x14ac:dyDescent="0.25">
      <c r="A102" s="100" t="str">
        <f>VLOOKUP(E102,'LISTADO ATM'!$A$2:$C$901,3,0)</f>
        <v>SUR</v>
      </c>
      <c r="B102" s="108" t="s">
        <v>2541</v>
      </c>
      <c r="C102" s="103">
        <v>44292.357916666668</v>
      </c>
      <c r="D102" s="100" t="s">
        <v>2468</v>
      </c>
      <c r="E102" s="156">
        <v>45</v>
      </c>
      <c r="F102" s="109" t="str">
        <f>VLOOKUP(E102,VIP!$A$2:$O12465,2,0)</f>
        <v>DRBR045</v>
      </c>
      <c r="G102" s="109" t="str">
        <f>VLOOKUP(E102,'LISTADO ATM'!$A$2:$B$900,2,0)</f>
        <v xml:space="preserve">ATM Oficina Tamayo </v>
      </c>
      <c r="H102" s="109" t="str">
        <f>VLOOKUP(E102,VIP!$A$2:$O17386,7,FALSE)</f>
        <v>Si</v>
      </c>
      <c r="I102" s="109" t="str">
        <f>VLOOKUP(E102,VIP!$A$2:$O9351,8,FALSE)</f>
        <v>Si</v>
      </c>
      <c r="J102" s="109" t="str">
        <f>VLOOKUP(E102,VIP!$A$2:$O9301,8,FALSE)</f>
        <v>Si</v>
      </c>
      <c r="K102" s="109" t="str">
        <f>VLOOKUP(E102,VIP!$A$2:$O12875,6,0)</f>
        <v>SI</v>
      </c>
      <c r="L102" s="101" t="s">
        <v>2428</v>
      </c>
      <c r="M102" s="99" t="s">
        <v>2465</v>
      </c>
      <c r="N102" s="99" t="s">
        <v>2472</v>
      </c>
      <c r="O102" s="158" t="s">
        <v>2473</v>
      </c>
      <c r="P102" s="157"/>
      <c r="Q102" s="102" t="s">
        <v>2428</v>
      </c>
    </row>
    <row r="103" spans="1:17" s="153" customFormat="1" ht="18" x14ac:dyDescent="0.25">
      <c r="A103" s="100" t="str">
        <f>VLOOKUP(E103,'LISTADO ATM'!$A$2:$C$901,3,0)</f>
        <v>DISTRITO NACIONAL</v>
      </c>
      <c r="B103" s="108">
        <v>335842945</v>
      </c>
      <c r="C103" s="103">
        <v>44292.379861111112</v>
      </c>
      <c r="D103" s="100" t="s">
        <v>2493</v>
      </c>
      <c r="E103" s="156">
        <v>735</v>
      </c>
      <c r="F103" s="109" t="str">
        <f>VLOOKUP(E103,VIP!$A$2:$O12459,2,0)</f>
        <v>DRBR179</v>
      </c>
      <c r="G103" s="109" t="str">
        <f>VLOOKUP(E103,'LISTADO ATM'!$A$2:$B$900,2,0)</f>
        <v xml:space="preserve">ATM Oficina Independencia II  </v>
      </c>
      <c r="H103" s="109" t="str">
        <f>VLOOKUP(E103,VIP!$A$2:$O17380,7,FALSE)</f>
        <v>Si</v>
      </c>
      <c r="I103" s="109" t="str">
        <f>VLOOKUP(E103,VIP!$A$2:$O9345,8,FALSE)</f>
        <v>Si</v>
      </c>
      <c r="J103" s="109" t="str">
        <f>VLOOKUP(E103,VIP!$A$2:$O9295,8,FALSE)</f>
        <v>Si</v>
      </c>
      <c r="K103" s="109" t="str">
        <f>VLOOKUP(E103,VIP!$A$2:$O12869,6,0)</f>
        <v>NO</v>
      </c>
      <c r="L103" s="101" t="s">
        <v>2534</v>
      </c>
      <c r="M103" s="152" t="s">
        <v>2553</v>
      </c>
      <c r="N103" s="152" t="s">
        <v>2535</v>
      </c>
      <c r="O103" s="158" t="s">
        <v>2536</v>
      </c>
      <c r="P103" s="157" t="s">
        <v>2557</v>
      </c>
      <c r="Q103" s="151">
        <v>44292.379293981481</v>
      </c>
    </row>
    <row r="104" spans="1:17" s="153" customFormat="1" ht="18" x14ac:dyDescent="0.25">
      <c r="A104" s="100" t="str">
        <f>VLOOKUP(E104,'LISTADO ATM'!$A$2:$C$901,3,0)</f>
        <v>DISTRITO NACIONAL</v>
      </c>
      <c r="B104" s="108" t="s">
        <v>2540</v>
      </c>
      <c r="C104" s="103">
        <v>44292.382048611114</v>
      </c>
      <c r="D104" s="100" t="s">
        <v>2189</v>
      </c>
      <c r="E104" s="156">
        <v>43</v>
      </c>
      <c r="F104" s="109" t="str">
        <f>VLOOKUP(E104,VIP!$A$2:$O12464,2,0)</f>
        <v>DRBR043</v>
      </c>
      <c r="G104" s="109" t="str">
        <f>VLOOKUP(E104,'LISTADO ATM'!$A$2:$B$900,2,0)</f>
        <v xml:space="preserve">ATM Zona Franca San Isidro </v>
      </c>
      <c r="H104" s="109" t="str">
        <f>VLOOKUP(E104,VIP!$A$2:$O17385,7,FALSE)</f>
        <v>Si</v>
      </c>
      <c r="I104" s="109" t="str">
        <f>VLOOKUP(E104,VIP!$A$2:$O9350,8,FALSE)</f>
        <v>No</v>
      </c>
      <c r="J104" s="109" t="str">
        <f>VLOOKUP(E104,VIP!$A$2:$O9300,8,FALSE)</f>
        <v>No</v>
      </c>
      <c r="K104" s="109" t="str">
        <f>VLOOKUP(E104,VIP!$A$2:$O12874,6,0)</f>
        <v>NO</v>
      </c>
      <c r="L104" s="101" t="s">
        <v>2488</v>
      </c>
      <c r="M104" s="99" t="s">
        <v>2465</v>
      </c>
      <c r="N104" s="99" t="s">
        <v>2472</v>
      </c>
      <c r="O104" s="158" t="s">
        <v>2474</v>
      </c>
      <c r="P104" s="157"/>
      <c r="Q104" s="102" t="s">
        <v>2488</v>
      </c>
    </row>
    <row r="105" spans="1:17" s="153" customFormat="1" ht="18" x14ac:dyDescent="0.25">
      <c r="A105" s="100" t="str">
        <f>VLOOKUP(E105,'LISTADO ATM'!$A$2:$C$901,3,0)</f>
        <v>ESTE</v>
      </c>
      <c r="B105" s="108">
        <v>335842958</v>
      </c>
      <c r="C105" s="103">
        <v>44292.383333333331</v>
      </c>
      <c r="D105" s="100" t="s">
        <v>2493</v>
      </c>
      <c r="E105" s="156">
        <v>630</v>
      </c>
      <c r="F105" s="109" t="str">
        <f>VLOOKUP(E105,VIP!$A$2:$O12460,2,0)</f>
        <v>DRBR112</v>
      </c>
      <c r="G105" s="109" t="str">
        <f>VLOOKUP(E105,'LISTADO ATM'!$A$2:$B$900,2,0)</f>
        <v xml:space="preserve">ATM Oficina Plaza Zaglul (SPM) </v>
      </c>
      <c r="H105" s="109" t="str">
        <f>VLOOKUP(E105,VIP!$A$2:$O17381,7,FALSE)</f>
        <v>Si</v>
      </c>
      <c r="I105" s="109" t="str">
        <f>VLOOKUP(E105,VIP!$A$2:$O9346,8,FALSE)</f>
        <v>Si</v>
      </c>
      <c r="J105" s="109" t="str">
        <f>VLOOKUP(E105,VIP!$A$2:$O9296,8,FALSE)</f>
        <v>Si</v>
      </c>
      <c r="K105" s="109" t="str">
        <f>VLOOKUP(E105,VIP!$A$2:$O12870,6,0)</f>
        <v>NO</v>
      </c>
      <c r="L105" s="101" t="s">
        <v>2534</v>
      </c>
      <c r="M105" s="152" t="s">
        <v>2553</v>
      </c>
      <c r="N105" s="152" t="s">
        <v>2535</v>
      </c>
      <c r="O105" s="158" t="s">
        <v>2536</v>
      </c>
      <c r="P105" s="157" t="s">
        <v>2557</v>
      </c>
      <c r="Q105" s="151">
        <v>44292.389016203706</v>
      </c>
    </row>
    <row r="106" spans="1:17" ht="18" x14ac:dyDescent="0.25">
      <c r="A106" s="100" t="str">
        <f>VLOOKUP(E106,'LISTADO ATM'!$A$2:$C$901,3,0)</f>
        <v>ESTE</v>
      </c>
      <c r="B106" s="108" t="s">
        <v>2539</v>
      </c>
      <c r="C106" s="103">
        <v>44292.387453703705</v>
      </c>
      <c r="D106" s="100" t="s">
        <v>2189</v>
      </c>
      <c r="E106" s="156">
        <v>842</v>
      </c>
      <c r="F106" s="109" t="str">
        <f>VLOOKUP(E106,VIP!$A$2:$O12463,2,0)</f>
        <v>DRBR842</v>
      </c>
      <c r="G106" s="109" t="str">
        <f>VLOOKUP(E106,'LISTADO ATM'!$A$2:$B$900,2,0)</f>
        <v xml:space="preserve">ATM Plaza Orense II (La Romana) </v>
      </c>
      <c r="H106" s="109" t="str">
        <f>VLOOKUP(E106,VIP!$A$2:$O17384,7,FALSE)</f>
        <v>Si</v>
      </c>
      <c r="I106" s="109" t="str">
        <f>VLOOKUP(E106,VIP!$A$2:$O9349,8,FALSE)</f>
        <v>Si</v>
      </c>
      <c r="J106" s="109" t="str">
        <f>VLOOKUP(E106,VIP!$A$2:$O9299,8,FALSE)</f>
        <v>Si</v>
      </c>
      <c r="K106" s="109" t="str">
        <f>VLOOKUP(E106,VIP!$A$2:$O12873,6,0)</f>
        <v>NO</v>
      </c>
      <c r="L106" s="101" t="s">
        <v>2488</v>
      </c>
      <c r="M106" s="152" t="s">
        <v>2553</v>
      </c>
      <c r="N106" s="99" t="s">
        <v>2472</v>
      </c>
      <c r="O106" s="158" t="s">
        <v>2474</v>
      </c>
      <c r="P106" s="98"/>
      <c r="Q106" s="151">
        <v>44292.384722222225</v>
      </c>
    </row>
    <row r="107" spans="1:17" ht="18" x14ac:dyDescent="0.25">
      <c r="A107" s="100" t="str">
        <f>VLOOKUP(E107,'LISTADO ATM'!$A$2:$C$901,3,0)</f>
        <v>NORTE</v>
      </c>
      <c r="B107" s="108" t="s">
        <v>2538</v>
      </c>
      <c r="C107" s="103">
        <v>44292.392233796294</v>
      </c>
      <c r="D107" s="100" t="s">
        <v>2493</v>
      </c>
      <c r="E107" s="156">
        <v>380</v>
      </c>
      <c r="F107" s="109" t="str">
        <f>VLOOKUP(E107,VIP!$A$2:$O12462,2,0)</f>
        <v>DRBR380</v>
      </c>
      <c r="G107" s="109" t="str">
        <f>VLOOKUP(E107,'LISTADO ATM'!$A$2:$B$900,2,0)</f>
        <v xml:space="preserve">ATM Oficina Navarrete </v>
      </c>
      <c r="H107" s="109" t="str">
        <f>VLOOKUP(E107,VIP!$A$2:$O17383,7,FALSE)</f>
        <v>Si</v>
      </c>
      <c r="I107" s="109" t="str">
        <f>VLOOKUP(E107,VIP!$A$2:$O9348,8,FALSE)</f>
        <v>Si</v>
      </c>
      <c r="J107" s="109" t="str">
        <f>VLOOKUP(E107,VIP!$A$2:$O9298,8,FALSE)</f>
        <v>Si</v>
      </c>
      <c r="K107" s="109" t="str">
        <f>VLOOKUP(E107,VIP!$A$2:$O12872,6,0)</f>
        <v>NO</v>
      </c>
      <c r="L107" s="101" t="s">
        <v>2459</v>
      </c>
      <c r="M107" s="99" t="s">
        <v>2465</v>
      </c>
      <c r="N107" s="99" t="s">
        <v>2472</v>
      </c>
      <c r="O107" s="158" t="s">
        <v>2494</v>
      </c>
      <c r="P107" s="98"/>
      <c r="Q107" s="102" t="s">
        <v>2459</v>
      </c>
    </row>
    <row r="108" spans="1:17" ht="18" x14ac:dyDescent="0.25">
      <c r="A108" s="100" t="str">
        <f>VLOOKUP(E108,'LISTADO ATM'!$A$2:$C$901,3,0)</f>
        <v>NORTE</v>
      </c>
      <c r="B108" s="108" t="s">
        <v>2537</v>
      </c>
      <c r="C108" s="103">
        <v>44292.395300925928</v>
      </c>
      <c r="D108" s="100" t="s">
        <v>2517</v>
      </c>
      <c r="E108" s="156">
        <v>22</v>
      </c>
      <c r="F108" s="109" t="str">
        <f>VLOOKUP(E108,VIP!$A$2:$O12461,2,0)</f>
        <v>DRBR813</v>
      </c>
      <c r="G108" s="109" t="str">
        <f>VLOOKUP(E108,'LISTADO ATM'!$A$2:$B$900,2,0)</f>
        <v>ATM S/M Olimpico (Santiago)</v>
      </c>
      <c r="H108" s="109" t="str">
        <f>VLOOKUP(E108,VIP!$A$2:$O17382,7,FALSE)</f>
        <v>Si</v>
      </c>
      <c r="I108" s="109" t="str">
        <f>VLOOKUP(E108,VIP!$A$2:$O9347,8,FALSE)</f>
        <v>Si</v>
      </c>
      <c r="J108" s="109" t="str">
        <f>VLOOKUP(E108,VIP!$A$2:$O9297,8,FALSE)</f>
        <v>Si</v>
      </c>
      <c r="K108" s="109" t="str">
        <f>VLOOKUP(E108,VIP!$A$2:$O12871,6,0)</f>
        <v>NO</v>
      </c>
      <c r="L108" s="101" t="s">
        <v>2428</v>
      </c>
      <c r="M108" s="99" t="s">
        <v>2465</v>
      </c>
      <c r="N108" s="99" t="s">
        <v>2472</v>
      </c>
      <c r="O108" s="158" t="s">
        <v>2516</v>
      </c>
      <c r="P108" s="98"/>
      <c r="Q108" s="102" t="s">
        <v>2428</v>
      </c>
    </row>
    <row r="109" spans="1:17" ht="18" x14ac:dyDescent="0.25">
      <c r="A109" s="100" t="str">
        <f>VLOOKUP(E109,'LISTADO ATM'!$A$2:$C$901,3,0)</f>
        <v>ESTE</v>
      </c>
      <c r="B109" s="108">
        <v>335843012</v>
      </c>
      <c r="C109" s="103">
        <v>44292.397222222222</v>
      </c>
      <c r="D109" s="100" t="s">
        <v>2189</v>
      </c>
      <c r="E109" s="156">
        <v>385</v>
      </c>
      <c r="F109" s="109" t="str">
        <f>VLOOKUP(E109,VIP!$A$2:$O12461,2,0)</f>
        <v>DRBR385</v>
      </c>
      <c r="G109" s="109" t="str">
        <f>VLOOKUP(E109,'LISTADO ATM'!$A$2:$B$900,2,0)</f>
        <v xml:space="preserve">ATM Plaza Verón I </v>
      </c>
      <c r="H109" s="109" t="str">
        <f>VLOOKUP(E109,VIP!$A$2:$O17382,7,FALSE)</f>
        <v>Si</v>
      </c>
      <c r="I109" s="109" t="str">
        <f>VLOOKUP(E109,VIP!$A$2:$O9347,8,FALSE)</f>
        <v>Si</v>
      </c>
      <c r="J109" s="109" t="str">
        <f>VLOOKUP(E109,VIP!$A$2:$O9297,8,FALSE)</f>
        <v>Si</v>
      </c>
      <c r="K109" s="109" t="str">
        <f>VLOOKUP(E109,VIP!$A$2:$O12871,6,0)</f>
        <v>NO</v>
      </c>
      <c r="L109" s="101" t="s">
        <v>2228</v>
      </c>
      <c r="M109" s="99" t="s">
        <v>2465</v>
      </c>
      <c r="N109" s="99" t="s">
        <v>2472</v>
      </c>
      <c r="O109" s="158" t="s">
        <v>2474</v>
      </c>
      <c r="P109" s="98"/>
      <c r="Q109" s="102" t="s">
        <v>2228</v>
      </c>
    </row>
    <row r="110" spans="1:17" ht="18" x14ac:dyDescent="0.25">
      <c r="A110" s="100" t="str">
        <f>VLOOKUP(E110,'LISTADO ATM'!$A$2:$C$901,3,0)</f>
        <v>ESTE</v>
      </c>
      <c r="B110" s="108" t="s">
        <v>2549</v>
      </c>
      <c r="C110" s="103">
        <v>44292.398784722223</v>
      </c>
      <c r="D110" s="100" t="s">
        <v>2493</v>
      </c>
      <c r="E110" s="156">
        <v>630</v>
      </c>
      <c r="F110" s="109" t="str">
        <f>VLOOKUP(E110,VIP!$A$2:$O12467,2,0)</f>
        <v>DRBR112</v>
      </c>
      <c r="G110" s="109" t="str">
        <f>VLOOKUP(E110,'LISTADO ATM'!$A$2:$B$900,2,0)</f>
        <v xml:space="preserve">ATM Oficina Plaza Zaglul (SPM) </v>
      </c>
      <c r="H110" s="109" t="str">
        <f>VLOOKUP(E110,VIP!$A$2:$O17388,7,FALSE)</f>
        <v>Si</v>
      </c>
      <c r="I110" s="109" t="str">
        <f>VLOOKUP(E110,VIP!$A$2:$O9353,8,FALSE)</f>
        <v>Si</v>
      </c>
      <c r="J110" s="109" t="str">
        <f>VLOOKUP(E110,VIP!$A$2:$O9303,8,FALSE)</f>
        <v>Si</v>
      </c>
      <c r="K110" s="109" t="str">
        <f>VLOOKUP(E110,VIP!$A$2:$O12877,6,0)</f>
        <v>NO</v>
      </c>
      <c r="L110" s="101" t="s">
        <v>2477</v>
      </c>
      <c r="M110" s="152" t="s">
        <v>2553</v>
      </c>
      <c r="N110" s="152" t="s">
        <v>2535</v>
      </c>
      <c r="O110" s="158" t="s">
        <v>2554</v>
      </c>
      <c r="P110" s="98" t="s">
        <v>2555</v>
      </c>
      <c r="Q110" s="151">
        <v>44292.379293981481</v>
      </c>
    </row>
    <row r="111" spans="1:17" ht="18" x14ac:dyDescent="0.25">
      <c r="A111" s="100" t="str">
        <f>VLOOKUP(E111,'LISTADO ATM'!$A$2:$C$901,3,0)</f>
        <v>DISTRITO NACIONAL</v>
      </c>
      <c r="B111" s="108" t="s">
        <v>2548</v>
      </c>
      <c r="C111" s="103">
        <v>44292.399375000001</v>
      </c>
      <c r="D111" s="100" t="s">
        <v>2493</v>
      </c>
      <c r="E111" s="156">
        <v>410</v>
      </c>
      <c r="F111" s="109" t="str">
        <f>VLOOKUP(E111,VIP!$A$2:$O12466,2,0)</f>
        <v>DRBR410</v>
      </c>
      <c r="G111" s="109" t="str">
        <f>VLOOKUP(E111,'LISTADO ATM'!$A$2:$B$900,2,0)</f>
        <v xml:space="preserve">ATM Oficina Las Palmas de Herrera II </v>
      </c>
      <c r="H111" s="109" t="str">
        <f>VLOOKUP(E111,VIP!$A$2:$O17387,7,FALSE)</f>
        <v>Si</v>
      </c>
      <c r="I111" s="109" t="str">
        <f>VLOOKUP(E111,VIP!$A$2:$O9352,8,FALSE)</f>
        <v>Si</v>
      </c>
      <c r="J111" s="109" t="str">
        <f>VLOOKUP(E111,VIP!$A$2:$O9302,8,FALSE)</f>
        <v>Si</v>
      </c>
      <c r="K111" s="109" t="str">
        <f>VLOOKUP(E111,VIP!$A$2:$O12876,6,0)</f>
        <v>NO</v>
      </c>
      <c r="L111" s="101" t="s">
        <v>2477</v>
      </c>
      <c r="M111" s="152" t="s">
        <v>2553</v>
      </c>
      <c r="N111" s="152" t="s">
        <v>2535</v>
      </c>
      <c r="O111" s="158" t="s">
        <v>2554</v>
      </c>
      <c r="P111" s="98" t="s">
        <v>2555</v>
      </c>
      <c r="Q111" s="151">
        <v>44292.379293981481</v>
      </c>
    </row>
    <row r="112" spans="1:17" ht="18" x14ac:dyDescent="0.25">
      <c r="A112" s="100" t="str">
        <f>VLOOKUP(E112,'LISTADO ATM'!$A$2:$C$901,3,0)</f>
        <v>DISTRITO NACIONAL</v>
      </c>
      <c r="B112" s="108" t="s">
        <v>2547</v>
      </c>
      <c r="C112" s="103">
        <v>44292.401018518518</v>
      </c>
      <c r="D112" s="100" t="s">
        <v>2493</v>
      </c>
      <c r="E112" s="156">
        <v>554</v>
      </c>
      <c r="F112" s="109" t="str">
        <f>VLOOKUP(E112,VIP!$A$2:$O12465,2,0)</f>
        <v>DRBR011</v>
      </c>
      <c r="G112" s="109" t="str">
        <f>VLOOKUP(E112,'LISTADO ATM'!$A$2:$B$900,2,0)</f>
        <v xml:space="preserve">ATM Oficina Isabel La Católica I </v>
      </c>
      <c r="H112" s="109" t="str">
        <f>VLOOKUP(E112,VIP!$A$2:$O17386,7,FALSE)</f>
        <v>Si</v>
      </c>
      <c r="I112" s="109" t="str">
        <f>VLOOKUP(E112,VIP!$A$2:$O9351,8,FALSE)</f>
        <v>Si</v>
      </c>
      <c r="J112" s="109" t="str">
        <f>VLOOKUP(E112,VIP!$A$2:$O9301,8,FALSE)</f>
        <v>Si</v>
      </c>
      <c r="K112" s="109" t="str">
        <f>VLOOKUP(E112,VIP!$A$2:$O12875,6,0)</f>
        <v>NO</v>
      </c>
      <c r="L112" s="101" t="s">
        <v>2477</v>
      </c>
      <c r="M112" s="152" t="s">
        <v>2553</v>
      </c>
      <c r="N112" s="152" t="s">
        <v>2535</v>
      </c>
      <c r="O112" s="158" t="s">
        <v>2554</v>
      </c>
      <c r="P112" s="98" t="s">
        <v>2555</v>
      </c>
      <c r="Q112" s="151">
        <v>44292.379293981481</v>
      </c>
    </row>
    <row r="113" spans="1:17" ht="18" x14ac:dyDescent="0.25">
      <c r="A113" s="100" t="str">
        <f>VLOOKUP(E113,'LISTADO ATM'!$A$2:$C$901,3,0)</f>
        <v>NORTE</v>
      </c>
      <c r="B113" s="108" t="s">
        <v>2546</v>
      </c>
      <c r="C113" s="103">
        <v>44292.401539351849</v>
      </c>
      <c r="D113" s="100" t="s">
        <v>2493</v>
      </c>
      <c r="E113" s="156">
        <v>511</v>
      </c>
      <c r="F113" s="109" t="str">
        <f>VLOOKUP(E113,VIP!$A$2:$O12464,2,0)</f>
        <v>DRBR511</v>
      </c>
      <c r="G113" s="109" t="str">
        <f>VLOOKUP(E113,'LISTADO ATM'!$A$2:$B$900,2,0)</f>
        <v xml:space="preserve">ATM UNP Río San Juan (Nagua) </v>
      </c>
      <c r="H113" s="109" t="str">
        <f>VLOOKUP(E113,VIP!$A$2:$O17385,7,FALSE)</f>
        <v>Si</v>
      </c>
      <c r="I113" s="109" t="str">
        <f>VLOOKUP(E113,VIP!$A$2:$O9350,8,FALSE)</f>
        <v>Si</v>
      </c>
      <c r="J113" s="109" t="str">
        <f>VLOOKUP(E113,VIP!$A$2:$O9300,8,FALSE)</f>
        <v>Si</v>
      </c>
      <c r="K113" s="109" t="str">
        <f>VLOOKUP(E113,VIP!$A$2:$O12874,6,0)</f>
        <v>NO</v>
      </c>
      <c r="L113" s="101" t="s">
        <v>2477</v>
      </c>
      <c r="M113" s="152" t="s">
        <v>2553</v>
      </c>
      <c r="N113" s="152" t="s">
        <v>2535</v>
      </c>
      <c r="O113" s="158" t="s">
        <v>2554</v>
      </c>
      <c r="P113" s="98" t="s">
        <v>2555</v>
      </c>
      <c r="Q113" s="151">
        <v>44292.379293981481</v>
      </c>
    </row>
    <row r="114" spans="1:17" ht="18" x14ac:dyDescent="0.25">
      <c r="A114" s="100" t="str">
        <f>VLOOKUP(E114,'LISTADO ATM'!$A$2:$C$901,3,0)</f>
        <v>DISTRITO NACIONAL</v>
      </c>
      <c r="B114" s="108" t="s">
        <v>2545</v>
      </c>
      <c r="C114" s="103">
        <v>44292.402037037034</v>
      </c>
      <c r="D114" s="100" t="s">
        <v>2493</v>
      </c>
      <c r="E114" s="156">
        <v>194</v>
      </c>
      <c r="F114" s="109" t="str">
        <f>VLOOKUP(E114,VIP!$A$2:$O12463,2,0)</f>
        <v>DRBR194</v>
      </c>
      <c r="G114" s="109" t="str">
        <f>VLOOKUP(E114,'LISTADO ATM'!$A$2:$B$900,2,0)</f>
        <v xml:space="preserve">ATM UNP Pantoja </v>
      </c>
      <c r="H114" s="109" t="str">
        <f>VLOOKUP(E114,VIP!$A$2:$O17384,7,FALSE)</f>
        <v>Si</v>
      </c>
      <c r="I114" s="109" t="str">
        <f>VLOOKUP(E114,VIP!$A$2:$O9349,8,FALSE)</f>
        <v>No</v>
      </c>
      <c r="J114" s="109" t="str">
        <f>VLOOKUP(E114,VIP!$A$2:$O9299,8,FALSE)</f>
        <v>No</v>
      </c>
      <c r="K114" s="109" t="str">
        <f>VLOOKUP(E114,VIP!$A$2:$O12873,6,0)</f>
        <v>NO</v>
      </c>
      <c r="L114" s="101" t="s">
        <v>2477</v>
      </c>
      <c r="M114" s="152" t="s">
        <v>2553</v>
      </c>
      <c r="N114" s="152" t="s">
        <v>2535</v>
      </c>
      <c r="O114" s="158" t="s">
        <v>2554</v>
      </c>
      <c r="P114" s="98" t="s">
        <v>2555</v>
      </c>
      <c r="Q114" s="151">
        <v>44292.379293981481</v>
      </c>
    </row>
    <row r="115" spans="1:17" ht="18" x14ac:dyDescent="0.25">
      <c r="A115" s="100" t="str">
        <f>VLOOKUP(E115,'LISTADO ATM'!$A$2:$C$901,3,0)</f>
        <v>DISTRITO NACIONAL</v>
      </c>
      <c r="B115" s="108" t="s">
        <v>2562</v>
      </c>
      <c r="C115" s="103">
        <v>44292.404050925928</v>
      </c>
      <c r="D115" s="100" t="s">
        <v>2189</v>
      </c>
      <c r="E115" s="156">
        <v>694</v>
      </c>
      <c r="F115" s="109" t="str">
        <f>VLOOKUP(E115,VIP!$A$2:$O12467,2,0)</f>
        <v>DRBR694</v>
      </c>
      <c r="G115" s="109" t="str">
        <f>VLOOKUP(E115,'LISTADO ATM'!$A$2:$B$900,2,0)</f>
        <v>ATM Optica 27 de Febrero</v>
      </c>
      <c r="H115" s="109" t="str">
        <f>VLOOKUP(E115,VIP!$A$2:$O17388,7,FALSE)</f>
        <v>Si</v>
      </c>
      <c r="I115" s="109" t="str">
        <f>VLOOKUP(E115,VIP!$A$2:$O9353,8,FALSE)</f>
        <v>Si</v>
      </c>
      <c r="J115" s="109" t="str">
        <f>VLOOKUP(E115,VIP!$A$2:$O9303,8,FALSE)</f>
        <v>Si</v>
      </c>
      <c r="K115" s="109" t="str">
        <f>VLOOKUP(E115,VIP!$A$2:$O12877,6,0)</f>
        <v>NO</v>
      </c>
      <c r="L115" s="101" t="s">
        <v>2228</v>
      </c>
      <c r="M115" s="99" t="s">
        <v>2465</v>
      </c>
      <c r="N115" s="99" t="s">
        <v>2472</v>
      </c>
      <c r="O115" s="158" t="s">
        <v>2474</v>
      </c>
      <c r="P115" s="98"/>
      <c r="Q115" s="102" t="s">
        <v>2228</v>
      </c>
    </row>
    <row r="116" spans="1:17" ht="18" x14ac:dyDescent="0.25">
      <c r="A116" s="100" t="str">
        <f>VLOOKUP(E116,'LISTADO ATM'!$A$2:$C$901,3,0)</f>
        <v>DISTRITO NACIONAL</v>
      </c>
      <c r="B116" s="108" t="s">
        <v>2544</v>
      </c>
      <c r="C116" s="103">
        <v>44292.408043981479</v>
      </c>
      <c r="D116" s="100" t="s">
        <v>2493</v>
      </c>
      <c r="E116" s="156">
        <v>414</v>
      </c>
      <c r="F116" s="109" t="str">
        <f>VLOOKUP(E116,VIP!$A$2:$O12462,2,0)</f>
        <v>DRBR414</v>
      </c>
      <c r="G116" s="109" t="str">
        <f>VLOOKUP(E116,'LISTADO ATM'!$A$2:$B$900,2,0)</f>
        <v>ATM Villa Francisca II</v>
      </c>
      <c r="H116" s="109" t="str">
        <f>VLOOKUP(E116,VIP!$A$2:$O17383,7,FALSE)</f>
        <v>Si</v>
      </c>
      <c r="I116" s="109" t="str">
        <f>VLOOKUP(E116,VIP!$A$2:$O9348,8,FALSE)</f>
        <v>Si</v>
      </c>
      <c r="J116" s="109" t="str">
        <f>VLOOKUP(E116,VIP!$A$2:$O9298,8,FALSE)</f>
        <v>Si</v>
      </c>
      <c r="K116" s="109" t="str">
        <f>VLOOKUP(E116,VIP!$A$2:$O12872,6,0)</f>
        <v>SI</v>
      </c>
      <c r="L116" s="101" t="s">
        <v>2477</v>
      </c>
      <c r="M116" s="152" t="s">
        <v>2553</v>
      </c>
      <c r="N116" s="152" t="s">
        <v>2535</v>
      </c>
      <c r="O116" s="158" t="s">
        <v>2554</v>
      </c>
      <c r="P116" s="98" t="s">
        <v>2555</v>
      </c>
      <c r="Q116" s="151">
        <v>44292.379293981481</v>
      </c>
    </row>
    <row r="117" spans="1:17" ht="18" x14ac:dyDescent="0.25">
      <c r="A117" s="100" t="str">
        <f>VLOOKUP(E117,'LISTADO ATM'!$A$2:$C$901,3,0)</f>
        <v>DISTRITO NACIONAL</v>
      </c>
      <c r="B117" s="108" t="s">
        <v>2561</v>
      </c>
      <c r="C117" s="103">
        <v>44292.420810185184</v>
      </c>
      <c r="D117" s="100" t="s">
        <v>2468</v>
      </c>
      <c r="E117" s="156">
        <v>54</v>
      </c>
      <c r="F117" s="109" t="str">
        <f>VLOOKUP(E117,VIP!$A$2:$O12466,2,0)</f>
        <v>DRBR054</v>
      </c>
      <c r="G117" s="109" t="str">
        <f>VLOOKUP(E117,'LISTADO ATM'!$A$2:$B$900,2,0)</f>
        <v xml:space="preserve">ATM Autoservicio Galería 360 </v>
      </c>
      <c r="H117" s="109" t="str">
        <f>VLOOKUP(E117,VIP!$A$2:$O17387,7,FALSE)</f>
        <v>Si</v>
      </c>
      <c r="I117" s="109" t="str">
        <f>VLOOKUP(E117,VIP!$A$2:$O9352,8,FALSE)</f>
        <v>Si</v>
      </c>
      <c r="J117" s="109" t="str">
        <f>VLOOKUP(E117,VIP!$A$2:$O9302,8,FALSE)</f>
        <v>Si</v>
      </c>
      <c r="K117" s="109" t="str">
        <f>VLOOKUP(E117,VIP!$A$2:$O12876,6,0)</f>
        <v>NO</v>
      </c>
      <c r="L117" s="101" t="s">
        <v>2428</v>
      </c>
      <c r="M117" s="99" t="s">
        <v>2465</v>
      </c>
      <c r="N117" s="99" t="s">
        <v>2472</v>
      </c>
      <c r="O117" s="158" t="s">
        <v>2473</v>
      </c>
      <c r="P117" s="98"/>
      <c r="Q117" s="102" t="s">
        <v>2428</v>
      </c>
    </row>
    <row r="118" spans="1:17" ht="18" x14ac:dyDescent="0.25">
      <c r="A118" s="100" t="str">
        <f>VLOOKUP(E118,'LISTADO ATM'!$A$2:$C$901,3,0)</f>
        <v>ESTE</v>
      </c>
      <c r="B118" s="108" t="s">
        <v>2560</v>
      </c>
      <c r="C118" s="103">
        <v>44292.431909722225</v>
      </c>
      <c r="D118" s="100" t="s">
        <v>2189</v>
      </c>
      <c r="E118" s="156">
        <v>867</v>
      </c>
      <c r="F118" s="109" t="str">
        <f>VLOOKUP(E118,VIP!$A$2:$O12465,2,0)</f>
        <v>DRBR867</v>
      </c>
      <c r="G118" s="109" t="str">
        <f>VLOOKUP(E118,'LISTADO ATM'!$A$2:$B$900,2,0)</f>
        <v xml:space="preserve">ATM Estación Combustible Autopista El Coral </v>
      </c>
      <c r="H118" s="109" t="str">
        <f>VLOOKUP(E118,VIP!$A$2:$O17386,7,FALSE)</f>
        <v>Si</v>
      </c>
      <c r="I118" s="109" t="str">
        <f>VLOOKUP(E118,VIP!$A$2:$O9351,8,FALSE)</f>
        <v>Si</v>
      </c>
      <c r="J118" s="109" t="str">
        <f>VLOOKUP(E118,VIP!$A$2:$O9301,8,FALSE)</f>
        <v>Si</v>
      </c>
      <c r="K118" s="109" t="str">
        <f>VLOOKUP(E118,VIP!$A$2:$O12875,6,0)</f>
        <v>NO</v>
      </c>
      <c r="L118" s="101" t="s">
        <v>2254</v>
      </c>
      <c r="M118" s="99" t="s">
        <v>2465</v>
      </c>
      <c r="N118" s="99" t="s">
        <v>2472</v>
      </c>
      <c r="O118" s="158" t="s">
        <v>2474</v>
      </c>
      <c r="P118" s="98"/>
      <c r="Q118" s="102" t="s">
        <v>2254</v>
      </c>
    </row>
    <row r="119" spans="1:17" ht="18" x14ac:dyDescent="0.25">
      <c r="A119" s="100" t="str">
        <f>VLOOKUP(E119,'LISTADO ATM'!$A$2:$C$901,3,0)</f>
        <v>ESTE</v>
      </c>
      <c r="B119" s="108" t="s">
        <v>2559</v>
      </c>
      <c r="C119" s="103">
        <v>44292.432662037034</v>
      </c>
      <c r="D119" s="100" t="s">
        <v>2189</v>
      </c>
      <c r="E119" s="156">
        <v>159</v>
      </c>
      <c r="F119" s="109" t="str">
        <f>VLOOKUP(E119,VIP!$A$2:$O12464,2,0)</f>
        <v>DRBR159</v>
      </c>
      <c r="G119" s="109" t="str">
        <f>VLOOKUP(E119,'LISTADO ATM'!$A$2:$B$900,2,0)</f>
        <v xml:space="preserve">ATM Hotel Dreams Bayahibe I </v>
      </c>
      <c r="H119" s="109" t="str">
        <f>VLOOKUP(E119,VIP!$A$2:$O17385,7,FALSE)</f>
        <v>Si</v>
      </c>
      <c r="I119" s="109" t="str">
        <f>VLOOKUP(E119,VIP!$A$2:$O9350,8,FALSE)</f>
        <v>Si</v>
      </c>
      <c r="J119" s="109" t="str">
        <f>VLOOKUP(E119,VIP!$A$2:$O9300,8,FALSE)</f>
        <v>Si</v>
      </c>
      <c r="K119" s="109" t="str">
        <f>VLOOKUP(E119,VIP!$A$2:$O12874,6,0)</f>
        <v>NO</v>
      </c>
      <c r="L119" s="101" t="s">
        <v>2254</v>
      </c>
      <c r="M119" s="99" t="s">
        <v>2465</v>
      </c>
      <c r="N119" s="99" t="s">
        <v>2472</v>
      </c>
      <c r="O119" s="158" t="s">
        <v>2474</v>
      </c>
      <c r="P119" s="98"/>
      <c r="Q119" s="102" t="s">
        <v>2254</v>
      </c>
    </row>
    <row r="120" spans="1:17" ht="18" x14ac:dyDescent="0.25">
      <c r="A120" s="100" t="str">
        <f>VLOOKUP(E120,'LISTADO ATM'!$A$2:$C$901,3,0)</f>
        <v>NORTE</v>
      </c>
      <c r="B120" s="108" t="s">
        <v>2558</v>
      </c>
      <c r="C120" s="103">
        <v>44292.43513888889</v>
      </c>
      <c r="D120" s="100" t="s">
        <v>2190</v>
      </c>
      <c r="E120" s="156">
        <v>964</v>
      </c>
      <c r="F120" s="109" t="str">
        <f>VLOOKUP(E120,VIP!$A$2:$O12463,2,0)</f>
        <v>DRBR964</v>
      </c>
      <c r="G120" s="109" t="str">
        <f>VLOOKUP(E120,'LISTADO ATM'!$A$2:$B$900,2,0)</f>
        <v>ATM Hotel Sunscape (Norte)</v>
      </c>
      <c r="H120" s="109" t="str">
        <f>VLOOKUP(E120,VIP!$A$2:$O17384,7,FALSE)</f>
        <v>Si</v>
      </c>
      <c r="I120" s="109" t="str">
        <f>VLOOKUP(E120,VIP!$A$2:$O9349,8,FALSE)</f>
        <v>Si</v>
      </c>
      <c r="J120" s="109" t="str">
        <f>VLOOKUP(E120,VIP!$A$2:$O9299,8,FALSE)</f>
        <v>Si</v>
      </c>
      <c r="K120" s="109" t="str">
        <f>VLOOKUP(E120,VIP!$A$2:$O12873,6,0)</f>
        <v>NO</v>
      </c>
      <c r="L120" s="101" t="s">
        <v>2254</v>
      </c>
      <c r="M120" s="99" t="s">
        <v>2465</v>
      </c>
      <c r="N120" s="99" t="s">
        <v>2472</v>
      </c>
      <c r="O120" s="158" t="s">
        <v>2525</v>
      </c>
      <c r="P120" s="98"/>
      <c r="Q120" s="102" t="s">
        <v>2254</v>
      </c>
    </row>
  </sheetData>
  <autoFilter ref="A4:Q4">
    <sortState ref="A5:Q120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1:B1048576 B1:B91">
    <cfRule type="duplicateValues" dxfId="200" priority="14"/>
    <cfRule type="duplicateValues" dxfId="199" priority="15"/>
  </conditionalFormatting>
  <conditionalFormatting sqref="B90:B92">
    <cfRule type="duplicateValues" dxfId="198" priority="119276"/>
    <cfRule type="duplicateValues" dxfId="197" priority="119277"/>
  </conditionalFormatting>
  <conditionalFormatting sqref="B93:B96">
    <cfRule type="duplicateValues" dxfId="196" priority="10"/>
    <cfRule type="duplicateValues" dxfId="195" priority="11"/>
  </conditionalFormatting>
  <conditionalFormatting sqref="B97:B105">
    <cfRule type="duplicateValues" dxfId="194" priority="8"/>
    <cfRule type="duplicateValues" dxfId="193" priority="9"/>
  </conditionalFormatting>
  <conditionalFormatting sqref="B106">
    <cfRule type="duplicateValues" dxfId="192" priority="6"/>
    <cfRule type="duplicateValues" dxfId="191" priority="7"/>
  </conditionalFormatting>
  <conditionalFormatting sqref="B107:B115">
    <cfRule type="duplicateValues" dxfId="190" priority="4"/>
    <cfRule type="duplicateValues" dxfId="189" priority="5"/>
  </conditionalFormatting>
  <conditionalFormatting sqref="E1:E1048576">
    <cfRule type="duplicateValues" dxfId="188" priority="3"/>
  </conditionalFormatting>
  <conditionalFormatting sqref="B116:B120">
    <cfRule type="duplicateValues" dxfId="187" priority="1"/>
    <cfRule type="duplicateValues" dxfId="186" priority="2"/>
  </conditionalFormatting>
  <hyperlinks>
    <hyperlink ref="O103" r:id="rId7" display="javascript:showDetailWithPersid(%22cnt:4469676F6E7A616C657A000000000000%22)"/>
    <hyperlink ref="O105" r:id="rId8" display="javascript:showDetailWithPersid(%22cnt:4469676F6E7A616C657A000000000000%22)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67" zoomScaleNormal="100" workbookViewId="0">
      <selection activeCell="G77" sqref="G77"/>
    </sheetView>
  </sheetViews>
  <sheetFormatPr baseColWidth="10" defaultColWidth="23.42578125" defaultRowHeight="15" x14ac:dyDescent="0.25"/>
  <cols>
    <col min="1" max="1" width="27.42578125" style="153" customWidth="1"/>
    <col min="2" max="2" width="17.28515625" style="153" bestFit="1" customWidth="1"/>
    <col min="3" max="3" width="52.28515625" style="153" customWidth="1"/>
    <col min="4" max="4" width="35.7109375" style="153" bestFit="1" customWidth="1"/>
    <col min="5" max="5" width="13.85546875" style="153" customWidth="1"/>
    <col min="6" max="16384" width="23.42578125" style="153"/>
  </cols>
  <sheetData>
    <row r="1" spans="1:5" ht="22.5" x14ac:dyDescent="0.25">
      <c r="A1" s="172" t="s">
        <v>2158</v>
      </c>
      <c r="B1" s="173"/>
      <c r="C1" s="173"/>
      <c r="D1" s="173"/>
      <c r="E1" s="174"/>
    </row>
    <row r="2" spans="1:5" ht="25.5" x14ac:dyDescent="0.25">
      <c r="A2" s="175" t="s">
        <v>2470</v>
      </c>
      <c r="B2" s="176"/>
      <c r="C2" s="176"/>
      <c r="D2" s="176"/>
      <c r="E2" s="177"/>
    </row>
    <row r="3" spans="1:5" ht="18" x14ac:dyDescent="0.25">
      <c r="B3" s="120"/>
      <c r="C3" s="120"/>
      <c r="D3" s="120"/>
      <c r="E3" s="133"/>
    </row>
    <row r="4" spans="1:5" ht="18.75" thickBot="1" x14ac:dyDescent="0.3">
      <c r="A4" s="130" t="s">
        <v>2423</v>
      </c>
      <c r="B4" s="132">
        <v>44292.25</v>
      </c>
      <c r="C4" s="120"/>
      <c r="D4" s="120"/>
      <c r="E4" s="134"/>
    </row>
    <row r="5" spans="1:5" ht="18.75" thickBot="1" x14ac:dyDescent="0.3">
      <c r="A5" s="130" t="s">
        <v>2424</v>
      </c>
      <c r="B5" s="132">
        <v>44292.708333333336</v>
      </c>
      <c r="C5" s="131"/>
      <c r="D5" s="120"/>
      <c r="E5" s="134"/>
    </row>
    <row r="6" spans="1:5" ht="18" x14ac:dyDescent="0.25">
      <c r="B6" s="120"/>
      <c r="C6" s="120"/>
      <c r="D6" s="120"/>
      <c r="E6" s="136"/>
    </row>
    <row r="7" spans="1:5" ht="18" x14ac:dyDescent="0.25">
      <c r="A7" s="178" t="s">
        <v>2425</v>
      </c>
      <c r="B7" s="179"/>
      <c r="C7" s="179"/>
      <c r="D7" s="179"/>
      <c r="E7" s="180"/>
    </row>
    <row r="8" spans="1:5" ht="18" x14ac:dyDescent="0.25">
      <c r="A8" s="121" t="s">
        <v>15</v>
      </c>
      <c r="B8" s="121" t="s">
        <v>2426</v>
      </c>
      <c r="C8" s="121" t="s">
        <v>46</v>
      </c>
      <c r="D8" s="135" t="s">
        <v>2429</v>
      </c>
      <c r="E8" s="135" t="s">
        <v>2427</v>
      </c>
    </row>
    <row r="9" spans="1:5" ht="18" x14ac:dyDescent="0.25">
      <c r="A9" s="156" t="str">
        <f>VLOOKUP(B9,'[1]LISTADO ATM'!$A$2:$C$821,3,0)</f>
        <v>ESTE</v>
      </c>
      <c r="B9" s="156">
        <v>114</v>
      </c>
      <c r="C9" s="149" t="str">
        <f>VLOOKUP(B9,'[1]LISTADO ATM'!$A$2:$B$821,2,0)</f>
        <v xml:space="preserve">ATM Oficina Hato Mayor </v>
      </c>
      <c r="D9" s="140" t="s">
        <v>2531</v>
      </c>
      <c r="E9" s="145">
        <v>335842662</v>
      </c>
    </row>
    <row r="10" spans="1:5" ht="18" x14ac:dyDescent="0.25">
      <c r="A10" s="156" t="str">
        <f>VLOOKUP(B10,'[1]LISTADO ATM'!$A$2:$C$821,3,0)</f>
        <v>DISTRITO NACIONAL</v>
      </c>
      <c r="B10" s="156">
        <v>2</v>
      </c>
      <c r="C10" s="149" t="str">
        <f>VLOOKUP(B10,'[1]LISTADO ATM'!$A$2:$B$821,2,0)</f>
        <v>ATM Autoservicio Padre Castellano</v>
      </c>
      <c r="D10" s="140" t="s">
        <v>2531</v>
      </c>
      <c r="E10" s="145">
        <v>335842376</v>
      </c>
    </row>
    <row r="11" spans="1:5" ht="18" x14ac:dyDescent="0.25">
      <c r="A11" s="156" t="str">
        <f>VLOOKUP(B11,'[1]LISTADO ATM'!$A$2:$C$821,3,0)</f>
        <v>SUR</v>
      </c>
      <c r="B11" s="156">
        <v>44</v>
      </c>
      <c r="C11" s="149" t="str">
        <f>VLOOKUP(B11,'[1]LISTADO ATM'!$A$2:$B$821,2,0)</f>
        <v xml:space="preserve">ATM Oficina Pedernales </v>
      </c>
      <c r="D11" s="140" t="s">
        <v>2531</v>
      </c>
      <c r="E11" s="145">
        <v>335842641</v>
      </c>
    </row>
    <row r="12" spans="1:5" ht="18" x14ac:dyDescent="0.25">
      <c r="A12" s="156" t="str">
        <f>VLOOKUP(B12,'[1]LISTADO ATM'!$A$2:$C$821,3,0)</f>
        <v>NORTE</v>
      </c>
      <c r="B12" s="156">
        <v>752</v>
      </c>
      <c r="C12" s="149" t="str">
        <f>VLOOKUP(B12,'[1]LISTADO ATM'!$A$2:$B$821,2,0)</f>
        <v xml:space="preserve">ATM UNP Las Carolinas (La Vega) </v>
      </c>
      <c r="D12" s="140" t="s">
        <v>2531</v>
      </c>
      <c r="E12" s="145">
        <v>335842655</v>
      </c>
    </row>
    <row r="13" spans="1:5" ht="18" x14ac:dyDescent="0.25">
      <c r="A13" s="156" t="str">
        <f>VLOOKUP(B13,'[1]LISTADO ATM'!$A$2:$C$821,3,0)</f>
        <v>ESTE</v>
      </c>
      <c r="B13" s="156">
        <v>111</v>
      </c>
      <c r="C13" s="149" t="str">
        <f>VLOOKUP(B13,'[1]LISTADO ATM'!$A$2:$B$821,2,0)</f>
        <v xml:space="preserve">ATM Oficina San Pedro </v>
      </c>
      <c r="D13" s="140" t="s">
        <v>2531</v>
      </c>
      <c r="E13" s="145">
        <v>335842671</v>
      </c>
    </row>
    <row r="14" spans="1:5" ht="18" x14ac:dyDescent="0.25">
      <c r="A14" s="156" t="str">
        <f>VLOOKUP(B14,'[1]LISTADO ATM'!$A$2:$C$821,3,0)</f>
        <v>NORTE</v>
      </c>
      <c r="B14" s="156">
        <v>411</v>
      </c>
      <c r="C14" s="149" t="str">
        <f>VLOOKUP(B14,'[1]LISTADO ATM'!$A$2:$B$821,2,0)</f>
        <v xml:space="preserve">ATM UNP Piedra Blanca </v>
      </c>
      <c r="D14" s="140" t="s">
        <v>2531</v>
      </c>
      <c r="E14" s="145">
        <v>335842719</v>
      </c>
    </row>
    <row r="15" spans="1:5" ht="18" x14ac:dyDescent="0.25">
      <c r="A15" s="156" t="str">
        <f>VLOOKUP(B15,'[1]LISTADO ATM'!$A$2:$C$821,3,0)</f>
        <v>SUR</v>
      </c>
      <c r="B15" s="156">
        <v>182</v>
      </c>
      <c r="C15" s="149" t="str">
        <f>VLOOKUP(B15,'[1]LISTADO ATM'!$A$2:$B$821,2,0)</f>
        <v xml:space="preserve">ATM Barahona Comb </v>
      </c>
      <c r="D15" s="140" t="s">
        <v>2531</v>
      </c>
      <c r="E15" s="145">
        <v>335842600</v>
      </c>
    </row>
    <row r="16" spans="1:5" ht="18" x14ac:dyDescent="0.25">
      <c r="A16" s="156" t="str">
        <f>VLOOKUP(B16,'[1]LISTADO ATM'!$A$2:$C$821,3,0)</f>
        <v>SUR</v>
      </c>
      <c r="B16" s="156">
        <v>783</v>
      </c>
      <c r="C16" s="149" t="str">
        <f>VLOOKUP(B16,'[1]LISTADO ATM'!$A$2:$B$821,2,0)</f>
        <v xml:space="preserve">ATM Autobanco Alfa y Omega (Barahona) </v>
      </c>
      <c r="D16" s="140" t="s">
        <v>2531</v>
      </c>
      <c r="E16" s="145">
        <v>335841981</v>
      </c>
    </row>
    <row r="17" spans="1:5" ht="18" x14ac:dyDescent="0.25">
      <c r="A17" s="156" t="str">
        <f>VLOOKUP(B17,'[1]LISTADO ATM'!$A$2:$C$821,3,0)</f>
        <v>NORTE</v>
      </c>
      <c r="B17" s="156">
        <v>282</v>
      </c>
      <c r="C17" s="149" t="str">
        <f>VLOOKUP(B17,'[1]LISTADO ATM'!$A$2:$B$821,2,0)</f>
        <v xml:space="preserve">ATM Autobanco Nibaje </v>
      </c>
      <c r="D17" s="140" t="s">
        <v>2531</v>
      </c>
      <c r="E17" s="145">
        <v>335842673</v>
      </c>
    </row>
    <row r="18" spans="1:5" ht="18" x14ac:dyDescent="0.25">
      <c r="A18" s="156" t="str">
        <f>VLOOKUP(B18,'[1]LISTADO ATM'!$A$2:$C$821,3,0)</f>
        <v>DISTRITO NACIONAL</v>
      </c>
      <c r="B18" s="156">
        <v>264</v>
      </c>
      <c r="C18" s="149" t="str">
        <f>VLOOKUP(B18,'[1]LISTADO ATM'!$A$2:$B$821,2,0)</f>
        <v xml:space="preserve">ATM S/M Nacional Independencia </v>
      </c>
      <c r="D18" s="140" t="s">
        <v>2531</v>
      </c>
      <c r="E18" s="145">
        <v>335842048</v>
      </c>
    </row>
    <row r="19" spans="1:5" ht="18.75" thickBot="1" x14ac:dyDescent="0.3">
      <c r="A19" s="124" t="s">
        <v>2496</v>
      </c>
      <c r="B19" s="128">
        <f>COUNT(B9:B18)</f>
        <v>10</v>
      </c>
      <c r="C19" s="169"/>
      <c r="D19" s="170"/>
      <c r="E19" s="171"/>
    </row>
    <row r="20" spans="1:5" x14ac:dyDescent="0.25">
      <c r="B20" s="126"/>
      <c r="E20" s="126"/>
    </row>
    <row r="21" spans="1:5" ht="18" x14ac:dyDescent="0.25">
      <c r="A21" s="178" t="s">
        <v>2497</v>
      </c>
      <c r="B21" s="179"/>
      <c r="C21" s="179"/>
      <c r="D21" s="179"/>
      <c r="E21" s="180"/>
    </row>
    <row r="22" spans="1:5" ht="18" x14ac:dyDescent="0.25">
      <c r="A22" s="121" t="s">
        <v>15</v>
      </c>
      <c r="B22" s="121" t="s">
        <v>2426</v>
      </c>
      <c r="C22" s="121" t="s">
        <v>46</v>
      </c>
      <c r="D22" s="135" t="s">
        <v>2429</v>
      </c>
      <c r="E22" s="135" t="s">
        <v>2427</v>
      </c>
    </row>
    <row r="23" spans="1:5" ht="18" x14ac:dyDescent="0.25">
      <c r="A23" s="156" t="str">
        <f>VLOOKUP(B23,'[1]LISTADO ATM'!$A$2:$C$821,3,0)</f>
        <v>NORTE</v>
      </c>
      <c r="B23" s="156">
        <v>92</v>
      </c>
      <c r="C23" s="149" t="str">
        <f>VLOOKUP(B23,'[1]LISTADO ATM'!$A$2:$B$821,2,0)</f>
        <v xml:space="preserve">ATM Oficina Salcedo </v>
      </c>
      <c r="D23" s="140" t="s">
        <v>2519</v>
      </c>
      <c r="E23" s="145">
        <v>335842535</v>
      </c>
    </row>
    <row r="24" spans="1:5" ht="18.75" thickBot="1" x14ac:dyDescent="0.3">
      <c r="A24" s="124" t="s">
        <v>2496</v>
      </c>
      <c r="B24" s="128">
        <f>COUNT(B23:B23)</f>
        <v>1</v>
      </c>
      <c r="C24" s="169"/>
      <c r="D24" s="170"/>
      <c r="E24" s="171"/>
    </row>
    <row r="25" spans="1:5" ht="15.75" thickBot="1" x14ac:dyDescent="0.3">
      <c r="B25" s="126"/>
      <c r="E25" s="126"/>
    </row>
    <row r="26" spans="1:5" ht="18.75" thickBot="1" x14ac:dyDescent="0.3">
      <c r="A26" s="164" t="s">
        <v>2498</v>
      </c>
      <c r="B26" s="165"/>
      <c r="C26" s="165"/>
      <c r="D26" s="165"/>
      <c r="E26" s="166"/>
    </row>
    <row r="27" spans="1:5" ht="18" x14ac:dyDescent="0.25">
      <c r="A27" s="121" t="s">
        <v>15</v>
      </c>
      <c r="B27" s="122" t="s">
        <v>2426</v>
      </c>
      <c r="C27" s="122" t="s">
        <v>46</v>
      </c>
      <c r="D27" s="122" t="s">
        <v>2429</v>
      </c>
      <c r="E27" s="122" t="s">
        <v>2427</v>
      </c>
    </row>
    <row r="28" spans="1:5" ht="18" x14ac:dyDescent="0.25">
      <c r="A28" s="144" t="str">
        <f>VLOOKUP(B28,'[1]LISTADO ATM'!$A$2:$C$821,3,0)</f>
        <v>DISTRITO NACIONAL</v>
      </c>
      <c r="B28" s="156">
        <v>377</v>
      </c>
      <c r="C28" s="156" t="str">
        <f>VLOOKUP(B28,'[1]LISTADO ATM'!$A$2:$B$821,2,0)</f>
        <v>ATM Estación del Metro Eduardo Brito</v>
      </c>
      <c r="D28" s="138" t="s">
        <v>2451</v>
      </c>
      <c r="E28" s="143">
        <v>335840700</v>
      </c>
    </row>
    <row r="29" spans="1:5" ht="18" x14ac:dyDescent="0.25">
      <c r="A29" s="144" t="str">
        <f>VLOOKUP(B29,'[1]LISTADO ATM'!$A$2:$C$821,3,0)</f>
        <v>DISTRITO NACIONAL</v>
      </c>
      <c r="B29" s="156">
        <v>26</v>
      </c>
      <c r="C29" s="156" t="str">
        <f>VLOOKUP(B29,'[1]LISTADO ATM'!$A$2:$B$821,2,0)</f>
        <v>ATM S/M Jumbo San Isidro</v>
      </c>
      <c r="D29" s="138" t="s">
        <v>2451</v>
      </c>
      <c r="E29" s="143">
        <v>335840894</v>
      </c>
    </row>
    <row r="30" spans="1:5" ht="18" x14ac:dyDescent="0.25">
      <c r="A30" s="144" t="str">
        <f>VLOOKUP(B30,'[1]LISTADO ATM'!$A$2:$C$821,3,0)</f>
        <v>NORTE</v>
      </c>
      <c r="B30" s="156">
        <v>990</v>
      </c>
      <c r="C30" s="156" t="str">
        <f>VLOOKUP(B30,'[1]LISTADO ATM'!$A$2:$B$821,2,0)</f>
        <v xml:space="preserve">ATM Autoservicio Bonao II </v>
      </c>
      <c r="D30" s="138" t="s">
        <v>2451</v>
      </c>
      <c r="E30" s="145">
        <v>335841826</v>
      </c>
    </row>
    <row r="31" spans="1:5" ht="18" x14ac:dyDescent="0.25">
      <c r="A31" s="144" t="str">
        <f>VLOOKUP(B31,'[1]LISTADO ATM'!$A$2:$C$821,3,0)</f>
        <v>NORTE</v>
      </c>
      <c r="B31" s="156">
        <v>119</v>
      </c>
      <c r="C31" s="156" t="str">
        <f>VLOOKUP(B31,'[1]LISTADO ATM'!$A$2:$B$821,2,0)</f>
        <v>ATM Oficina La Barranquita</v>
      </c>
      <c r="D31" s="138" t="s">
        <v>2451</v>
      </c>
      <c r="E31" s="145">
        <v>335841971</v>
      </c>
    </row>
    <row r="32" spans="1:5" ht="18" x14ac:dyDescent="0.25">
      <c r="A32" s="144" t="str">
        <f>VLOOKUP(B32,'[1]LISTADO ATM'!$A$2:$C$821,3,0)</f>
        <v>DISTRITO NACIONAL</v>
      </c>
      <c r="B32" s="156">
        <v>486</v>
      </c>
      <c r="C32" s="156" t="str">
        <f>VLOOKUP(B32,'[1]LISTADO ATM'!$A$2:$B$821,2,0)</f>
        <v xml:space="preserve">ATM Olé La Caleta </v>
      </c>
      <c r="D32" s="138" t="s">
        <v>2451</v>
      </c>
      <c r="E32" s="145">
        <v>335842000</v>
      </c>
    </row>
    <row r="33" spans="1:5" ht="18" x14ac:dyDescent="0.25">
      <c r="A33" s="144" t="str">
        <f>VLOOKUP(B33,'[1]LISTADO ATM'!$A$2:$C$821,3,0)</f>
        <v>ESTE</v>
      </c>
      <c r="B33" s="156">
        <v>912</v>
      </c>
      <c r="C33" s="156" t="str">
        <f>VLOOKUP(B33,'[1]LISTADO ATM'!$A$2:$B$821,2,0)</f>
        <v xml:space="preserve">ATM Oficina San Pedro II </v>
      </c>
      <c r="D33" s="138" t="s">
        <v>2451</v>
      </c>
      <c r="E33" s="145">
        <v>335842042</v>
      </c>
    </row>
    <row r="34" spans="1:5" ht="18" x14ac:dyDescent="0.25">
      <c r="A34" s="144" t="str">
        <f>VLOOKUP(B34,'[1]LISTADO ATM'!$A$2:$C$821,3,0)</f>
        <v>ESTE</v>
      </c>
      <c r="B34" s="156">
        <v>742</v>
      </c>
      <c r="C34" s="156" t="str">
        <f>VLOOKUP(B34,'[1]LISTADO ATM'!$A$2:$B$821,2,0)</f>
        <v xml:space="preserve">ATM Oficina Plaza del Rey (La Romana) </v>
      </c>
      <c r="D34" s="138" t="s">
        <v>2451</v>
      </c>
      <c r="E34" s="145">
        <v>335842196</v>
      </c>
    </row>
    <row r="35" spans="1:5" ht="18" x14ac:dyDescent="0.25">
      <c r="A35" s="144" t="str">
        <f>VLOOKUP(B35,'[1]LISTADO ATM'!$A$2:$C$821,3,0)</f>
        <v>SUR</v>
      </c>
      <c r="B35" s="156">
        <v>582</v>
      </c>
      <c r="C35" s="156" t="str">
        <f>VLOOKUP(B35,'[1]LISTADO ATM'!$A$2:$B$821,2,0)</f>
        <v>ATM Estación Sabana Yegua</v>
      </c>
      <c r="D35" s="138" t="s">
        <v>2451</v>
      </c>
      <c r="E35" s="145">
        <v>335840857</v>
      </c>
    </row>
    <row r="36" spans="1:5" ht="18" x14ac:dyDescent="0.25">
      <c r="A36" s="144" t="str">
        <f>VLOOKUP(B36,'[1]LISTADO ATM'!$A$2:$C$821,3,0)</f>
        <v>DISTRITO NACIONAL</v>
      </c>
      <c r="B36" s="156">
        <v>525</v>
      </c>
      <c r="C36" s="156" t="str">
        <f>VLOOKUP(B36,'[1]LISTADO ATM'!$A$2:$B$821,2,0)</f>
        <v>ATM S/M Bravo Las Americas</v>
      </c>
      <c r="D36" s="138" t="s">
        <v>2451</v>
      </c>
      <c r="E36" s="145">
        <v>335842546</v>
      </c>
    </row>
    <row r="37" spans="1:5" ht="18" x14ac:dyDescent="0.25">
      <c r="A37" s="144" t="str">
        <f>VLOOKUP(B37,'[1]LISTADO ATM'!$A$2:$C$821,3,0)</f>
        <v>NORTE</v>
      </c>
      <c r="B37" s="156">
        <v>965</v>
      </c>
      <c r="C37" s="156" t="str">
        <f>VLOOKUP(B37,'[1]LISTADO ATM'!$A$2:$B$821,2,0)</f>
        <v xml:space="preserve">ATM S/M La Fuente FUN (Santiago) </v>
      </c>
      <c r="D37" s="138" t="s">
        <v>2451</v>
      </c>
      <c r="E37" s="145">
        <v>335842552</v>
      </c>
    </row>
    <row r="38" spans="1:5" ht="18" x14ac:dyDescent="0.25">
      <c r="A38" s="144" t="str">
        <f>VLOOKUP(B38,'[1]LISTADO ATM'!$A$2:$C$821,3,0)</f>
        <v>DISTRITO NACIONAL</v>
      </c>
      <c r="B38" s="156">
        <v>387</v>
      </c>
      <c r="C38" s="156" t="str">
        <f>VLOOKUP(B38,'[1]LISTADO ATM'!$A$2:$B$821,2,0)</f>
        <v xml:space="preserve">ATM S/M La Cadena San Vicente de Paul </v>
      </c>
      <c r="D38" s="138" t="s">
        <v>2451</v>
      </c>
      <c r="E38" s="145">
        <v>335842590</v>
      </c>
    </row>
    <row r="39" spans="1:5" ht="18" x14ac:dyDescent="0.25">
      <c r="A39" s="144" t="str">
        <f>VLOOKUP(B39,'[1]LISTADO ATM'!$A$2:$C$821,3,0)</f>
        <v>NORTE</v>
      </c>
      <c r="B39" s="156">
        <v>645</v>
      </c>
      <c r="C39" s="156" t="str">
        <f>VLOOKUP(B39,'[1]LISTADO ATM'!$A$2:$B$821,2,0)</f>
        <v xml:space="preserve">ATM UNP Cabrera </v>
      </c>
      <c r="D39" s="138" t="s">
        <v>2451</v>
      </c>
      <c r="E39" s="145">
        <v>335842663</v>
      </c>
    </row>
    <row r="40" spans="1:5" ht="18" x14ac:dyDescent="0.25">
      <c r="A40" s="144" t="str">
        <f>VLOOKUP(B40,'[1]LISTADO ATM'!$A$2:$C$821,3,0)</f>
        <v>DISTRITO NACIONAL</v>
      </c>
      <c r="B40" s="156">
        <v>514</v>
      </c>
      <c r="C40" s="156" t="str">
        <f>VLOOKUP(B40,'[1]LISTADO ATM'!$A$2:$B$821,2,0)</f>
        <v>ATM Autoservicio Charles de Gaulle</v>
      </c>
      <c r="D40" s="138" t="s">
        <v>2451</v>
      </c>
      <c r="E40" s="145">
        <v>335842737</v>
      </c>
    </row>
    <row r="41" spans="1:5" ht="18" x14ac:dyDescent="0.25">
      <c r="A41" s="144" t="str">
        <f>VLOOKUP(B41,'[1]LISTADO ATM'!$A$2:$C$821,3,0)</f>
        <v>DISTRITO NACIONAL</v>
      </c>
      <c r="B41" s="156">
        <v>347</v>
      </c>
      <c r="C41" s="156" t="str">
        <f>VLOOKUP(B41,'[1]LISTADO ATM'!$A$2:$B$821,2,0)</f>
        <v>ATM Patio de Colombia</v>
      </c>
      <c r="D41" s="138" t="s">
        <v>2451</v>
      </c>
      <c r="E41" s="145">
        <v>335842740</v>
      </c>
    </row>
    <row r="42" spans="1:5" ht="18" x14ac:dyDescent="0.25">
      <c r="A42" s="144" t="str">
        <f>VLOOKUP(B42,'[1]LISTADO ATM'!$A$2:$C$821,3,0)</f>
        <v>SUR</v>
      </c>
      <c r="B42" s="156">
        <v>45</v>
      </c>
      <c r="C42" s="156" t="str">
        <f>VLOOKUP(B42,'[1]LISTADO ATM'!$A$2:$B$821,2,0)</f>
        <v xml:space="preserve">ATM Oficina Tamayo </v>
      </c>
      <c r="D42" s="138" t="s">
        <v>2451</v>
      </c>
      <c r="E42" s="145">
        <v>335842860</v>
      </c>
    </row>
    <row r="43" spans="1:5" ht="18" x14ac:dyDescent="0.25">
      <c r="A43" s="144" t="str">
        <f>VLOOKUP(B43,'[1]LISTADO ATM'!$A$2:$C$821,3,0)</f>
        <v>NORTE</v>
      </c>
      <c r="B43" s="156">
        <v>22</v>
      </c>
      <c r="C43" s="156" t="str">
        <f>VLOOKUP(B43,'[1]LISTADO ATM'!$A$2:$B$821,2,0)</f>
        <v>ATM S/M Olimpico (Santiago)</v>
      </c>
      <c r="D43" s="138" t="s">
        <v>2451</v>
      </c>
      <c r="E43" s="145">
        <v>335843005</v>
      </c>
    </row>
    <row r="44" spans="1:5" ht="18" x14ac:dyDescent="0.25">
      <c r="A44" s="144" t="str">
        <f>VLOOKUP(B44,'[1]LISTADO ATM'!$A$2:$C$821,3,0)</f>
        <v>DISTRITO NACIONAL</v>
      </c>
      <c r="B44" s="156">
        <v>54</v>
      </c>
      <c r="C44" s="156" t="str">
        <f>VLOOKUP(B44,'[1]LISTADO ATM'!$A$2:$B$821,2,0)</f>
        <v xml:space="preserve">ATM Autoservicio Galería 360 </v>
      </c>
      <c r="D44" s="138" t="s">
        <v>2451</v>
      </c>
      <c r="E44" s="145">
        <v>335843111</v>
      </c>
    </row>
    <row r="45" spans="1:5" ht="18.75" thickBot="1" x14ac:dyDescent="0.3">
      <c r="A45" s="127" t="s">
        <v>2496</v>
      </c>
      <c r="B45" s="128">
        <f>COUNT(B28:B44)</f>
        <v>17</v>
      </c>
      <c r="C45" s="137"/>
      <c r="D45" s="137"/>
      <c r="E45" s="137"/>
    </row>
    <row r="46" spans="1:5" ht="15.75" thickBot="1" x14ac:dyDescent="0.3">
      <c r="B46" s="126"/>
      <c r="E46" s="126"/>
    </row>
    <row r="47" spans="1:5" ht="18.75" thickBot="1" x14ac:dyDescent="0.3">
      <c r="A47" s="164" t="s">
        <v>2499</v>
      </c>
      <c r="B47" s="165"/>
      <c r="C47" s="165"/>
      <c r="D47" s="165"/>
      <c r="E47" s="166"/>
    </row>
    <row r="48" spans="1:5" ht="18" x14ac:dyDescent="0.25">
      <c r="A48" s="121" t="s">
        <v>15</v>
      </c>
      <c r="B48" s="122" t="s">
        <v>2426</v>
      </c>
      <c r="C48" s="122" t="s">
        <v>46</v>
      </c>
      <c r="D48" s="122" t="s">
        <v>2429</v>
      </c>
      <c r="E48" s="122" t="s">
        <v>2427</v>
      </c>
    </row>
    <row r="49" spans="1:5" ht="18" x14ac:dyDescent="0.25">
      <c r="A49" s="144" t="str">
        <f>VLOOKUP(B49,'[1]LISTADO ATM'!$A$2:$C$821,3,0)</f>
        <v>DISTRITO NACIONAL</v>
      </c>
      <c r="B49" s="156">
        <v>539</v>
      </c>
      <c r="C49" s="156" t="str">
        <f>VLOOKUP(B49,'[1]LISTADO ATM'!$A$2:$B$821,2,0)</f>
        <v>ATM S/M La Cadena Los Proceres</v>
      </c>
      <c r="D49" s="156" t="s">
        <v>2489</v>
      </c>
      <c r="E49" s="145">
        <v>335840348</v>
      </c>
    </row>
    <row r="50" spans="1:5" ht="18" x14ac:dyDescent="0.25">
      <c r="A50" s="144" t="str">
        <f>VLOOKUP(B50,'[1]LISTADO ATM'!$A$2:$C$821,3,0)</f>
        <v>DISTRITO NACIONAL</v>
      </c>
      <c r="B50" s="156">
        <v>600</v>
      </c>
      <c r="C50" s="156" t="str">
        <f>VLOOKUP(B50,'[1]LISTADO ATM'!$A$2:$B$821,2,0)</f>
        <v>ATM S/M Bravo Hipica</v>
      </c>
      <c r="D50" s="156" t="s">
        <v>2489</v>
      </c>
      <c r="E50" s="145">
        <v>335840651</v>
      </c>
    </row>
    <row r="51" spans="1:5" ht="18" x14ac:dyDescent="0.25">
      <c r="A51" s="144" t="str">
        <f>VLOOKUP(B51,'[1]LISTADO ATM'!$A$2:$C$821,3,0)</f>
        <v>SUR</v>
      </c>
      <c r="B51" s="156">
        <v>311</v>
      </c>
      <c r="C51" s="156" t="str">
        <f>VLOOKUP(B51,'[1]LISTADO ATM'!$A$2:$B$821,2,0)</f>
        <v>ATM Plaza Eroski</v>
      </c>
      <c r="D51" s="156" t="s">
        <v>2489</v>
      </c>
      <c r="E51" s="145">
        <v>335840914</v>
      </c>
    </row>
    <row r="52" spans="1:5" ht="18" x14ac:dyDescent="0.25">
      <c r="A52" s="144" t="str">
        <f>VLOOKUP(B52,'[1]LISTADO ATM'!$A$2:$C$821,3,0)</f>
        <v>DISTRITO NACIONAL</v>
      </c>
      <c r="B52" s="156">
        <v>577</v>
      </c>
      <c r="C52" s="156" t="str">
        <f>VLOOKUP(B52,'[1]LISTADO ATM'!$A$2:$B$821,2,0)</f>
        <v xml:space="preserve">ATM Olé Ave. Duarte </v>
      </c>
      <c r="D52" s="156" t="s">
        <v>2489</v>
      </c>
      <c r="E52" s="145">
        <v>335840916</v>
      </c>
    </row>
    <row r="53" spans="1:5" ht="18" x14ac:dyDescent="0.25">
      <c r="A53" s="144" t="str">
        <f>VLOOKUP(B53,'[1]LISTADO ATM'!$A$2:$C$821,3,0)</f>
        <v>NORTE</v>
      </c>
      <c r="B53" s="156">
        <v>638</v>
      </c>
      <c r="C53" s="156" t="str">
        <f>VLOOKUP(B53,'[1]LISTADO ATM'!$A$2:$B$821,2,0)</f>
        <v xml:space="preserve">ATM S/M Yoma </v>
      </c>
      <c r="D53" s="156" t="s">
        <v>2489</v>
      </c>
      <c r="E53" s="145">
        <v>335841773</v>
      </c>
    </row>
    <row r="54" spans="1:5" ht="18" x14ac:dyDescent="0.25">
      <c r="A54" s="144" t="str">
        <f>VLOOKUP(B54,'[1]LISTADO ATM'!$A$2:$C$821,3,0)</f>
        <v>SUR</v>
      </c>
      <c r="B54" s="156">
        <v>766</v>
      </c>
      <c r="C54" s="156" t="str">
        <f>VLOOKUP(B54,'[1]LISTADO ATM'!$A$2:$B$821,2,0)</f>
        <v xml:space="preserve">ATM Oficina Azua II </v>
      </c>
      <c r="D54" s="156" t="s">
        <v>2489</v>
      </c>
      <c r="E54" s="145">
        <v>335842674</v>
      </c>
    </row>
    <row r="55" spans="1:5" ht="18" x14ac:dyDescent="0.25">
      <c r="A55" s="144" t="str">
        <f>VLOOKUP(B55,'[1]LISTADO ATM'!$A$2:$C$821,3,0)</f>
        <v>DISTRITO NACIONAL</v>
      </c>
      <c r="B55" s="156">
        <v>239</v>
      </c>
      <c r="C55" s="156" t="str">
        <f>VLOOKUP(B55,'[1]LISTADO ATM'!$A$2:$B$821,2,0)</f>
        <v xml:space="preserve">ATM Autobanco Charles de Gaulle </v>
      </c>
      <c r="D55" s="156" t="s">
        <v>2489</v>
      </c>
      <c r="E55" s="145">
        <v>335841843</v>
      </c>
    </row>
    <row r="56" spans="1:5" ht="18" x14ac:dyDescent="0.25">
      <c r="A56" s="144" t="str">
        <f>VLOOKUP(B56,'[1]LISTADO ATM'!$A$2:$C$821,3,0)</f>
        <v>DISTRITO NACIONAL</v>
      </c>
      <c r="B56" s="156">
        <v>446</v>
      </c>
      <c r="C56" s="156" t="str">
        <f>VLOOKUP(B56,'[1]LISTADO ATM'!$A$2:$B$821,2,0)</f>
        <v>ATM Hipodromo V Centenario</v>
      </c>
      <c r="D56" s="156" t="s">
        <v>2489</v>
      </c>
      <c r="E56" s="145">
        <v>335842033</v>
      </c>
    </row>
    <row r="57" spans="1:5" ht="18" x14ac:dyDescent="0.25">
      <c r="A57" s="144" t="str">
        <f>VLOOKUP(B57,'[1]LISTADO ATM'!$A$2:$C$821,3,0)</f>
        <v>SUR</v>
      </c>
      <c r="B57" s="156">
        <v>537</v>
      </c>
      <c r="C57" s="156" t="str">
        <f>VLOOKUP(B57,'[1]LISTADO ATM'!$A$2:$B$821,2,0)</f>
        <v xml:space="preserve">ATM Estación Texaco Enriquillo (Barahona) </v>
      </c>
      <c r="D57" s="156" t="s">
        <v>2489</v>
      </c>
      <c r="E57" s="145">
        <v>335842040</v>
      </c>
    </row>
    <row r="58" spans="1:5" ht="18" x14ac:dyDescent="0.25">
      <c r="A58" s="144" t="str">
        <f>VLOOKUP(B58,'[1]LISTADO ATM'!$A$2:$C$821,3,0)</f>
        <v>DISTRITO NACIONAL</v>
      </c>
      <c r="B58" s="156">
        <v>438</v>
      </c>
      <c r="C58" s="156" t="str">
        <f>VLOOKUP(B58,'[1]LISTADO ATM'!$A$2:$B$821,2,0)</f>
        <v xml:space="preserve">ATM Autobanco Torre IV </v>
      </c>
      <c r="D58" s="156" t="s">
        <v>2489</v>
      </c>
      <c r="E58" s="145">
        <v>335842423</v>
      </c>
    </row>
    <row r="59" spans="1:5" ht="18" x14ac:dyDescent="0.25">
      <c r="A59" s="144" t="str">
        <f>VLOOKUP(B59,'[1]LISTADO ATM'!$A$2:$C$821,3,0)</f>
        <v>SUR</v>
      </c>
      <c r="B59" s="156">
        <v>512</v>
      </c>
      <c r="C59" s="156" t="str">
        <f>VLOOKUP(B59,'[1]LISTADO ATM'!$A$2:$B$821,2,0)</f>
        <v>ATM Plaza Jesús Ferreira</v>
      </c>
      <c r="D59" s="156" t="s">
        <v>2489</v>
      </c>
      <c r="E59" s="145">
        <v>335842539</v>
      </c>
    </row>
    <row r="60" spans="1:5" ht="18" x14ac:dyDescent="0.25">
      <c r="A60" s="144" t="str">
        <f>VLOOKUP(B60,'[1]LISTADO ATM'!$A$2:$C$821,3,0)</f>
        <v>DISTRITO NACIONAL</v>
      </c>
      <c r="B60" s="156">
        <v>678</v>
      </c>
      <c r="C60" s="156" t="str">
        <f>VLOOKUP(B60,'[1]LISTADO ATM'!$A$2:$B$821,2,0)</f>
        <v>ATM Eco Petroleo San Isidro</v>
      </c>
      <c r="D60" s="156" t="s">
        <v>2489</v>
      </c>
      <c r="E60" s="145">
        <v>335842849</v>
      </c>
    </row>
    <row r="61" spans="1:5" ht="18" x14ac:dyDescent="0.25">
      <c r="A61" s="144" t="str">
        <f>VLOOKUP(B61,'[1]LISTADO ATM'!$A$2:$C$821,3,0)</f>
        <v>NORTE</v>
      </c>
      <c r="B61" s="156">
        <v>380</v>
      </c>
      <c r="C61" s="156" t="str">
        <f>VLOOKUP(B61,'[1]LISTADO ATM'!$A$2:$B$821,2,0)</f>
        <v xml:space="preserve">ATM Oficina Navarrete </v>
      </c>
      <c r="D61" s="156" t="s">
        <v>2489</v>
      </c>
      <c r="E61" s="145">
        <v>335842990</v>
      </c>
    </row>
    <row r="62" spans="1:5" ht="18.75" thickBot="1" x14ac:dyDescent="0.3">
      <c r="A62" s="124" t="s">
        <v>2496</v>
      </c>
      <c r="B62" s="128">
        <f>COUNT(B49:B61)</f>
        <v>13</v>
      </c>
      <c r="C62" s="137"/>
      <c r="D62" s="147"/>
      <c r="E62" s="148"/>
    </row>
    <row r="63" spans="1:5" ht="15.75" thickBot="1" x14ac:dyDescent="0.3">
      <c r="B63" s="126"/>
      <c r="E63" s="126"/>
    </row>
    <row r="64" spans="1:5" ht="18" x14ac:dyDescent="0.25">
      <c r="A64" s="185" t="s">
        <v>2500</v>
      </c>
      <c r="B64" s="186"/>
      <c r="C64" s="186"/>
      <c r="D64" s="186"/>
      <c r="E64" s="187"/>
    </row>
    <row r="65" spans="1:5" ht="18" x14ac:dyDescent="0.25">
      <c r="A65" s="129" t="s">
        <v>15</v>
      </c>
      <c r="B65" s="125" t="s">
        <v>2426</v>
      </c>
      <c r="C65" s="125" t="s">
        <v>46</v>
      </c>
      <c r="D65" s="142" t="s">
        <v>2429</v>
      </c>
      <c r="E65" s="142" t="s">
        <v>2427</v>
      </c>
    </row>
    <row r="66" spans="1:5" ht="18" x14ac:dyDescent="0.25">
      <c r="A66" s="156" t="str">
        <f>VLOOKUP(B66,'[1]LISTADO ATM'!$A$2:$C$821,3,0)</f>
        <v>DISTRITO NACIONAL</v>
      </c>
      <c r="B66" s="156">
        <v>54</v>
      </c>
      <c r="C66" s="156" t="str">
        <f>VLOOKUP(B66,'[1]LISTADO ATM'!$A$2:$B$821,2,0)</f>
        <v xml:space="preserve">ATM Autoservicio Galería 360 </v>
      </c>
      <c r="D66" s="150" t="s">
        <v>2524</v>
      </c>
      <c r="E66" s="139">
        <v>335840604</v>
      </c>
    </row>
    <row r="67" spans="1:5" ht="18" x14ac:dyDescent="0.25">
      <c r="A67" s="156" t="str">
        <f>VLOOKUP(B67,'[1]LISTADO ATM'!$A$2:$C$821,3,0)</f>
        <v>SUR</v>
      </c>
      <c r="B67" s="156">
        <v>301</v>
      </c>
      <c r="C67" s="156" t="str">
        <f>VLOOKUP(B67,'[1]LISTADO ATM'!$A$2:$B$821,2,0)</f>
        <v xml:space="preserve">ATM UNP Alfa y Omega (Barahona) </v>
      </c>
      <c r="D67" s="150" t="s">
        <v>2524</v>
      </c>
      <c r="E67" s="139">
        <v>335842533</v>
      </c>
    </row>
    <row r="68" spans="1:5" ht="18" x14ac:dyDescent="0.25">
      <c r="A68" s="156" t="str">
        <f>VLOOKUP(B68,'[1]LISTADO ATM'!$A$2:$C$821,3,0)</f>
        <v>ESTE</v>
      </c>
      <c r="B68" s="156">
        <v>385</v>
      </c>
      <c r="C68" s="156" t="str">
        <f>VLOOKUP(B68,'[1]LISTADO ATM'!$A$2:$B$821,2,0)</f>
        <v xml:space="preserve">ATM Plaza Verón I </v>
      </c>
      <c r="D68" s="156" t="s">
        <v>2532</v>
      </c>
      <c r="E68" s="139">
        <v>335842540</v>
      </c>
    </row>
    <row r="69" spans="1:5" ht="18" x14ac:dyDescent="0.25">
      <c r="A69" s="144" t="str">
        <f>VLOOKUP(B69,'[1]LISTADO ATM'!$A$2:$C$821,3,0)</f>
        <v>DISTRITO NACIONAL</v>
      </c>
      <c r="B69" s="156">
        <v>957</v>
      </c>
      <c r="C69" s="156" t="str">
        <f>VLOOKUP(B69,'[1]LISTADO ATM'!$A$2:$B$821,2,0)</f>
        <v xml:space="preserve">ATM Oficina Venezuela </v>
      </c>
      <c r="D69" s="156" t="s">
        <v>2532</v>
      </c>
      <c r="E69" s="145">
        <v>335842627</v>
      </c>
    </row>
    <row r="70" spans="1:5" ht="18" x14ac:dyDescent="0.25">
      <c r="A70" s="144" t="str">
        <f>VLOOKUP(B70,'[1]LISTADO ATM'!$A$2:$C$821,3,0)</f>
        <v>DISTRITO NACIONAL</v>
      </c>
      <c r="B70" s="156">
        <v>493</v>
      </c>
      <c r="C70" s="156" t="str">
        <f>VLOOKUP(B70,'[1]LISTADO ATM'!$A$2:$B$821,2,0)</f>
        <v xml:space="preserve">ATM Oficina Haina Occidental II </v>
      </c>
      <c r="D70" s="156" t="s">
        <v>2532</v>
      </c>
      <c r="E70" s="145">
        <v>335842646</v>
      </c>
    </row>
    <row r="71" spans="1:5" ht="18" x14ac:dyDescent="0.25">
      <c r="A71" s="144" t="str">
        <f>VLOOKUP(B71,'[1]LISTADO ATM'!$A$2:$C$821,3,0)</f>
        <v>NORTE</v>
      </c>
      <c r="B71" s="156">
        <v>304</v>
      </c>
      <c r="C71" s="156" t="str">
        <f>VLOOKUP(B71,'[1]LISTADO ATM'!$A$2:$B$821,2,0)</f>
        <v xml:space="preserve">ATM Multicentro La Sirena Estrella Sadhala </v>
      </c>
      <c r="D71" s="150" t="s">
        <v>2524</v>
      </c>
      <c r="E71" s="145">
        <v>335842665</v>
      </c>
    </row>
    <row r="72" spans="1:5" ht="18" x14ac:dyDescent="0.25">
      <c r="A72" s="144" t="str">
        <f>VLOOKUP(B72,'[1]LISTADO ATM'!$A$2:$C$821,3,0)</f>
        <v>NORTE</v>
      </c>
      <c r="B72" s="156">
        <v>291</v>
      </c>
      <c r="C72" s="156" t="str">
        <f>VLOOKUP(B72,'[1]LISTADO ATM'!$A$2:$B$821,2,0)</f>
        <v xml:space="preserve">ATM S/M Jumbo Las Colinas </v>
      </c>
      <c r="D72" s="150" t="s">
        <v>2524</v>
      </c>
      <c r="E72" s="145">
        <v>335842666</v>
      </c>
    </row>
    <row r="73" spans="1:5" ht="18" x14ac:dyDescent="0.25">
      <c r="A73" s="144" t="str">
        <f>VLOOKUP(B73,'[1]LISTADO ATM'!$A$2:$C$821,3,0)</f>
        <v>ESTE</v>
      </c>
      <c r="B73" s="156">
        <v>158</v>
      </c>
      <c r="C73" s="156" t="str">
        <f>VLOOKUP(B73,'[1]LISTADO ATM'!$A$2:$B$821,2,0)</f>
        <v xml:space="preserve">ATM Oficina Romana Norte </v>
      </c>
      <c r="D73" s="150" t="s">
        <v>2524</v>
      </c>
      <c r="E73" s="145">
        <v>335840895</v>
      </c>
    </row>
    <row r="74" spans="1:5" ht="18.75" thickBot="1" x14ac:dyDescent="0.3">
      <c r="A74" s="124" t="s">
        <v>2496</v>
      </c>
      <c r="B74" s="128">
        <f>COUNT(B66:B73)</f>
        <v>8</v>
      </c>
      <c r="C74" s="146"/>
      <c r="D74" s="141"/>
      <c r="E74" s="141"/>
    </row>
    <row r="75" spans="1:5" ht="15.75" thickBot="1" x14ac:dyDescent="0.3">
      <c r="B75" s="126"/>
      <c r="E75" s="126"/>
    </row>
    <row r="76" spans="1:5" ht="18.75" thickBot="1" x14ac:dyDescent="0.3">
      <c r="A76" s="181" t="s">
        <v>2501</v>
      </c>
      <c r="B76" s="182"/>
      <c r="D76" s="126"/>
      <c r="E76" s="126"/>
    </row>
    <row r="77" spans="1:5" ht="18.75" thickBot="1" x14ac:dyDescent="0.3">
      <c r="A77" s="183">
        <f>+B45+B62+B74</f>
        <v>38</v>
      </c>
      <c r="B77" s="184"/>
    </row>
    <row r="78" spans="1:5" ht="15.75" thickBot="1" x14ac:dyDescent="0.3">
      <c r="B78" s="126"/>
      <c r="E78" s="126"/>
    </row>
    <row r="79" spans="1:5" ht="18.75" thickBot="1" x14ac:dyDescent="0.3">
      <c r="A79" s="164" t="s">
        <v>2502</v>
      </c>
      <c r="B79" s="165"/>
      <c r="C79" s="165"/>
      <c r="D79" s="165"/>
      <c r="E79" s="166"/>
    </row>
    <row r="80" spans="1:5" ht="18" x14ac:dyDescent="0.25">
      <c r="A80" s="129" t="s">
        <v>15</v>
      </c>
      <c r="B80" s="125" t="s">
        <v>2426</v>
      </c>
      <c r="C80" s="125" t="s">
        <v>46</v>
      </c>
      <c r="D80" s="167" t="s">
        <v>2429</v>
      </c>
      <c r="E80" s="168"/>
    </row>
    <row r="81" spans="1:5" ht="18" x14ac:dyDescent="0.25">
      <c r="A81" s="156" t="str">
        <f>VLOOKUP(B81,'[1]LISTADO ATM'!$A$2:$C$821,3,0)</f>
        <v>NORTE</v>
      </c>
      <c r="B81" s="156">
        <v>151</v>
      </c>
      <c r="C81" s="156" t="str">
        <f>VLOOKUP(B81,'[1]LISTADO ATM'!$A$2:$B$821,2,0)</f>
        <v xml:space="preserve">ATM Oficina Nagua </v>
      </c>
      <c r="D81" s="162" t="s">
        <v>2515</v>
      </c>
      <c r="E81" s="163"/>
    </row>
    <row r="82" spans="1:5" ht="18" x14ac:dyDescent="0.25">
      <c r="A82" s="156" t="str">
        <f>VLOOKUP(B82,'[1]LISTADO ATM'!$A$2:$C$821,3,0)</f>
        <v>NORTE</v>
      </c>
      <c r="B82" s="156">
        <v>358</v>
      </c>
      <c r="C82" s="156" t="str">
        <f>VLOOKUP(B82,'[1]LISTADO ATM'!$A$2:$B$821,2,0)</f>
        <v>ATM Ayuntamiento Cevico</v>
      </c>
      <c r="D82" s="162" t="s">
        <v>2515</v>
      </c>
      <c r="E82" s="163"/>
    </row>
    <row r="83" spans="1:5" ht="18" x14ac:dyDescent="0.25">
      <c r="A83" s="156" t="str">
        <f>VLOOKUP(B83,'[1]LISTADO ATM'!$A$2:$C$821,3,0)</f>
        <v>DISTRITO NACIONAL</v>
      </c>
      <c r="B83" s="156">
        <v>813</v>
      </c>
      <c r="C83" s="156" t="str">
        <f>VLOOKUP(B83,'[1]LISTADO ATM'!$A$2:$B$821,2,0)</f>
        <v>ATM Oficina Occidental Mall</v>
      </c>
      <c r="D83" s="162" t="s">
        <v>2515</v>
      </c>
      <c r="E83" s="163"/>
    </row>
    <row r="84" spans="1:5" ht="18" x14ac:dyDescent="0.25">
      <c r="A84" s="156" t="str">
        <f>VLOOKUP(B84,'[1]LISTADO ATM'!$A$2:$C$821,3,0)</f>
        <v>NORTE</v>
      </c>
      <c r="B84" s="156">
        <v>809</v>
      </c>
      <c r="C84" s="156" t="str">
        <f>VLOOKUP(B84,'[1]LISTADO ATM'!$A$2:$B$821,2,0)</f>
        <v>ATM Yoma (Cotuí)</v>
      </c>
      <c r="D84" s="162" t="s">
        <v>2515</v>
      </c>
      <c r="E84" s="163"/>
    </row>
    <row r="85" spans="1:5" ht="18" x14ac:dyDescent="0.25">
      <c r="A85" s="156" t="str">
        <f>VLOOKUP(B85,'[1]LISTADO ATM'!$A$2:$C$821,3,0)</f>
        <v>NORTE</v>
      </c>
      <c r="B85" s="156">
        <v>877</v>
      </c>
      <c r="C85" s="156" t="str">
        <f>VLOOKUP(B85,'[1]LISTADO ATM'!$A$2:$B$821,2,0)</f>
        <v xml:space="preserve">ATM Estación Los Samanes (Ranchito, La Vega) </v>
      </c>
      <c r="D85" s="162" t="s">
        <v>2520</v>
      </c>
      <c r="E85" s="163"/>
    </row>
    <row r="86" spans="1:5" ht="18" x14ac:dyDescent="0.25">
      <c r="A86" s="156" t="str">
        <f>VLOOKUP(B86,'[1]LISTADO ATM'!$A$2:$C$821,3,0)</f>
        <v>NORTE</v>
      </c>
      <c r="B86" s="156">
        <v>728</v>
      </c>
      <c r="C86" s="156" t="str">
        <f>VLOOKUP(B86,'[1]LISTADO ATM'!$A$2:$B$821,2,0)</f>
        <v xml:space="preserve">ATM UNP La Vega Oficina Regional Norcentral </v>
      </c>
      <c r="D86" s="162" t="s">
        <v>2515</v>
      </c>
      <c r="E86" s="163"/>
    </row>
    <row r="87" spans="1:5" ht="18" x14ac:dyDescent="0.25">
      <c r="A87" s="156" t="str">
        <f>VLOOKUP(B87,'[1]LISTADO ATM'!$A$2:$C$821,3,0)</f>
        <v>NORTE</v>
      </c>
      <c r="B87" s="156">
        <v>878</v>
      </c>
      <c r="C87" s="156" t="str">
        <f>VLOOKUP(B87,'[1]LISTADO ATM'!$A$2:$B$821,2,0)</f>
        <v>ATM UNP Cabral Y Baez</v>
      </c>
      <c r="D87" s="162" t="s">
        <v>2515</v>
      </c>
      <c r="E87" s="163"/>
    </row>
    <row r="88" spans="1:5" ht="18" x14ac:dyDescent="0.25">
      <c r="A88" s="156" t="str">
        <f>VLOOKUP(B88,'[1]LISTADO ATM'!$A$2:$C$821,3,0)</f>
        <v>ESTE</v>
      </c>
      <c r="B88" s="156">
        <v>630</v>
      </c>
      <c r="C88" s="156" t="str">
        <f>VLOOKUP(B88,'[1]LISTADO ATM'!$A$2:$B$821,2,0)</f>
        <v xml:space="preserve">ATM Oficina Plaza Zaglul (SPM) </v>
      </c>
      <c r="D88" s="162" t="s">
        <v>2515</v>
      </c>
      <c r="E88" s="163"/>
    </row>
    <row r="89" spans="1:5" ht="18" x14ac:dyDescent="0.25">
      <c r="A89" s="156" t="str">
        <f>VLOOKUP(B89,'[1]LISTADO ATM'!$A$2:$C$821,3,0)</f>
        <v>DISTRITO NACIONAL</v>
      </c>
      <c r="B89" s="156">
        <v>717</v>
      </c>
      <c r="C89" s="156" t="str">
        <f>VLOOKUP(B89,'[1]LISTADO ATM'!$A$2:$B$821,2,0)</f>
        <v xml:space="preserve">ATM Oficina Los Alcarrizos </v>
      </c>
      <c r="D89" s="162" t="s">
        <v>2515</v>
      </c>
      <c r="E89" s="163"/>
    </row>
    <row r="90" spans="1:5" ht="18.75" thickBot="1" x14ac:dyDescent="0.3">
      <c r="A90" s="124" t="s">
        <v>2496</v>
      </c>
      <c r="B90" s="128">
        <f>COUNT(B81:B89)</f>
        <v>9</v>
      </c>
      <c r="C90" s="146"/>
      <c r="D90" s="169"/>
      <c r="E90" s="171"/>
    </row>
  </sheetData>
  <mergeCells count="23">
    <mergeCell ref="D89:E89"/>
    <mergeCell ref="D90:E90"/>
    <mergeCell ref="D84:E84"/>
    <mergeCell ref="D85:E85"/>
    <mergeCell ref="D86:E86"/>
    <mergeCell ref="D87:E87"/>
    <mergeCell ref="D88:E88"/>
    <mergeCell ref="A76:B76"/>
    <mergeCell ref="A77:B77"/>
    <mergeCell ref="A79:E79"/>
    <mergeCell ref="D80:E80"/>
    <mergeCell ref="D81:E81"/>
    <mergeCell ref="A21:E21"/>
    <mergeCell ref="C24:E24"/>
    <mergeCell ref="A26:E26"/>
    <mergeCell ref="A47:E47"/>
    <mergeCell ref="A64:E64"/>
    <mergeCell ref="D83:E83"/>
    <mergeCell ref="D82:E82"/>
    <mergeCell ref="A1:E1"/>
    <mergeCell ref="A2:E2"/>
    <mergeCell ref="A7:E7"/>
    <mergeCell ref="C19:E19"/>
  </mergeCells>
  <phoneticPr fontId="46" type="noConversion"/>
  <conditionalFormatting sqref="B1:B1048576">
    <cfRule type="duplicateValues" dxfId="185" priority="3"/>
  </conditionalFormatting>
  <conditionalFormatting sqref="E91:E1048576 E45:E57 E74:E80 E62:E64 E1:E7 E23:E26 E28:E35 E66 E9:E21">
    <cfRule type="duplicateValues" dxfId="184" priority="27"/>
  </conditionalFormatting>
  <conditionalFormatting sqref="E81">
    <cfRule type="duplicateValues" dxfId="183" priority="26"/>
  </conditionalFormatting>
  <conditionalFormatting sqref="E82">
    <cfRule type="duplicateValues" dxfId="182" priority="25"/>
  </conditionalFormatting>
  <conditionalFormatting sqref="E84">
    <cfRule type="duplicateValues" dxfId="181" priority="28"/>
  </conditionalFormatting>
  <conditionalFormatting sqref="E67:E68">
    <cfRule type="duplicateValues" dxfId="180" priority="24"/>
  </conditionalFormatting>
  <conditionalFormatting sqref="E38">
    <cfRule type="duplicateValues" dxfId="179" priority="23"/>
  </conditionalFormatting>
  <conditionalFormatting sqref="E69 E36:E37">
    <cfRule type="duplicateValues" dxfId="178" priority="29"/>
  </conditionalFormatting>
  <conditionalFormatting sqref="E83">
    <cfRule type="duplicateValues" dxfId="177" priority="22"/>
  </conditionalFormatting>
  <conditionalFormatting sqref="E85">
    <cfRule type="duplicateValues" dxfId="176" priority="30"/>
  </conditionalFormatting>
  <conditionalFormatting sqref="E90:E1048576 E1:E85">
    <cfRule type="duplicateValues" dxfId="175" priority="20"/>
  </conditionalFormatting>
  <conditionalFormatting sqref="E59">
    <cfRule type="duplicateValues" dxfId="174" priority="18"/>
  </conditionalFormatting>
  <conditionalFormatting sqref="E86">
    <cfRule type="duplicateValues" dxfId="173" priority="17"/>
  </conditionalFormatting>
  <conditionalFormatting sqref="E86">
    <cfRule type="duplicateValues" dxfId="172" priority="16"/>
  </conditionalFormatting>
  <conditionalFormatting sqref="E87">
    <cfRule type="duplicateValues" dxfId="171" priority="15"/>
  </conditionalFormatting>
  <conditionalFormatting sqref="E87">
    <cfRule type="duplicateValues" dxfId="170" priority="14"/>
  </conditionalFormatting>
  <conditionalFormatting sqref="E88">
    <cfRule type="duplicateValues" dxfId="169" priority="13"/>
  </conditionalFormatting>
  <conditionalFormatting sqref="E88">
    <cfRule type="duplicateValues" dxfId="168" priority="12"/>
  </conditionalFormatting>
  <conditionalFormatting sqref="E9">
    <cfRule type="duplicateValues" dxfId="167" priority="11"/>
  </conditionalFormatting>
  <conditionalFormatting sqref="E10">
    <cfRule type="duplicateValues" dxfId="166" priority="10"/>
  </conditionalFormatting>
  <conditionalFormatting sqref="E11">
    <cfRule type="duplicateValues" dxfId="165" priority="9"/>
  </conditionalFormatting>
  <conditionalFormatting sqref="E12">
    <cfRule type="duplicateValues" dxfId="164" priority="8"/>
  </conditionalFormatting>
  <conditionalFormatting sqref="E12">
    <cfRule type="duplicateValues" dxfId="163" priority="7"/>
  </conditionalFormatting>
  <conditionalFormatting sqref="E89">
    <cfRule type="duplicateValues" dxfId="162" priority="6"/>
  </conditionalFormatting>
  <conditionalFormatting sqref="E89">
    <cfRule type="duplicateValues" dxfId="161" priority="5"/>
  </conditionalFormatting>
  <conditionalFormatting sqref="E23">
    <cfRule type="duplicateValues" dxfId="160" priority="4"/>
  </conditionalFormatting>
  <conditionalFormatting sqref="E23">
    <cfRule type="duplicateValues" dxfId="159" priority="3"/>
  </conditionalFormatting>
  <conditionalFormatting sqref="E14">
    <cfRule type="duplicateValues" dxfId="158" priority="2"/>
  </conditionalFormatting>
  <conditionalFormatting sqref="E15">
    <cfRule type="duplicateValues" dxfId="157" priority="1"/>
  </conditionalFormatting>
  <conditionalFormatting sqref="E39:E44">
    <cfRule type="duplicateValues" dxfId="156" priority="119292"/>
  </conditionalFormatting>
  <conditionalFormatting sqref="E58:E61">
    <cfRule type="duplicateValues" dxfId="155" priority="119307"/>
  </conditionalFormatting>
  <conditionalFormatting sqref="E59:E61">
    <cfRule type="duplicateValues" dxfId="154" priority="119308"/>
  </conditionalFormatting>
  <conditionalFormatting sqref="E70:E73">
    <cfRule type="duplicateValues" dxfId="153" priority="1193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2433</v>
      </c>
      <c r="B1" s="189"/>
      <c r="C1" s="189"/>
      <c r="D1" s="189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96" t="s">
        <v>2504</v>
      </c>
      <c r="B3" s="95">
        <v>816</v>
      </c>
      <c r="C3" s="67" t="s">
        <v>2437</v>
      </c>
      <c r="D3" s="67" t="s">
        <v>2505</v>
      </c>
      <c r="E3" s="69"/>
    </row>
    <row r="4" spans="1:5" ht="18" x14ac:dyDescent="0.25">
      <c r="A4" s="96" t="s">
        <v>2506</v>
      </c>
      <c r="B4" s="95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06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06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06">
        <v>335837667</v>
      </c>
      <c r="B8" s="54">
        <v>622</v>
      </c>
      <c r="C8" s="67" t="s">
        <v>2431</v>
      </c>
      <c r="D8" s="67" t="s">
        <v>2505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8" t="s">
        <v>2443</v>
      </c>
      <c r="B25" s="189"/>
      <c r="C25" s="189"/>
      <c r="D25" s="189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96">
        <v>335834979</v>
      </c>
      <c r="B27" s="95">
        <v>480</v>
      </c>
      <c r="C27" s="67" t="s">
        <v>2477</v>
      </c>
      <c r="D27" s="67" t="s">
        <v>2478</v>
      </c>
    </row>
    <row r="28" spans="1:4" ht="18" x14ac:dyDescent="0.25">
      <c r="A28" s="96">
        <v>335835023</v>
      </c>
      <c r="B28" s="95">
        <v>182</v>
      </c>
      <c r="C28" s="67" t="s">
        <v>2477</v>
      </c>
      <c r="D28" s="67" t="s">
        <v>2478</v>
      </c>
    </row>
    <row r="29" spans="1:4" ht="18" x14ac:dyDescent="0.25">
      <c r="A29" s="96">
        <v>335835026</v>
      </c>
      <c r="B29" s="95">
        <v>105</v>
      </c>
      <c r="C29" s="67" t="s">
        <v>2477</v>
      </c>
      <c r="D29" s="67" t="s">
        <v>2478</v>
      </c>
    </row>
    <row r="30" spans="1:4" ht="18" x14ac:dyDescent="0.25">
      <c r="A30" s="96">
        <v>335835059</v>
      </c>
      <c r="B30" s="95">
        <v>586</v>
      </c>
      <c r="C30" s="67" t="s">
        <v>2477</v>
      </c>
      <c r="D30" s="67" t="s">
        <v>2478</v>
      </c>
    </row>
    <row r="31" spans="1:4" s="93" customFormat="1" ht="18" x14ac:dyDescent="0.25">
      <c r="A31" s="96" t="s">
        <v>2507</v>
      </c>
      <c r="B31" s="95">
        <v>410</v>
      </c>
      <c r="C31" s="67" t="s">
        <v>2477</v>
      </c>
      <c r="D31" s="67" t="s">
        <v>2478</v>
      </c>
    </row>
    <row r="32" spans="1:4" s="93" customFormat="1" ht="18" x14ac:dyDescent="0.25">
      <c r="A32" s="96" t="s">
        <v>2508</v>
      </c>
      <c r="B32" s="95">
        <v>755</v>
      </c>
      <c r="C32" s="67" t="s">
        <v>2477</v>
      </c>
      <c r="D32" s="67" t="s">
        <v>2478</v>
      </c>
    </row>
    <row r="33" spans="1:4" s="93" customFormat="1" ht="18" x14ac:dyDescent="0.25">
      <c r="A33" s="96" t="s">
        <v>2509</v>
      </c>
      <c r="B33" s="95">
        <v>699</v>
      </c>
      <c r="C33" s="67" t="s">
        <v>2477</v>
      </c>
      <c r="D33" s="67" t="s">
        <v>2478</v>
      </c>
    </row>
    <row r="34" spans="1:4" s="93" customFormat="1" ht="18" x14ac:dyDescent="0.25">
      <c r="A34" s="96" t="s">
        <v>2510</v>
      </c>
      <c r="B34" s="95">
        <v>963</v>
      </c>
      <c r="C34" s="67" t="s">
        <v>2477</v>
      </c>
      <c r="D34" s="67" t="s">
        <v>2478</v>
      </c>
    </row>
    <row r="35" spans="1:4" ht="18" x14ac:dyDescent="0.25">
      <c r="A35" s="96" t="s">
        <v>2511</v>
      </c>
      <c r="B35" s="95">
        <v>549</v>
      </c>
      <c r="C35" s="67" t="s">
        <v>2477</v>
      </c>
      <c r="D35" s="67" t="s">
        <v>2478</v>
      </c>
    </row>
    <row r="36" spans="1:4" s="68" customFormat="1" ht="18" x14ac:dyDescent="0.25">
      <c r="A36" s="96" t="s">
        <v>2512</v>
      </c>
      <c r="B36" s="95">
        <v>829</v>
      </c>
      <c r="C36" s="67" t="s">
        <v>2477</v>
      </c>
      <c r="D36" s="67" t="s">
        <v>2478</v>
      </c>
    </row>
    <row r="37" spans="1:4" s="68" customFormat="1" ht="18" x14ac:dyDescent="0.25">
      <c r="A37" s="96" t="s">
        <v>2513</v>
      </c>
      <c r="B37" s="95">
        <v>182</v>
      </c>
      <c r="C37" s="67" t="s">
        <v>2477</v>
      </c>
      <c r="D37" s="67" t="s">
        <v>2478</v>
      </c>
    </row>
    <row r="38" spans="1:4" s="68" customFormat="1" ht="18" x14ac:dyDescent="0.25">
      <c r="A38" s="96" t="s">
        <v>2514</v>
      </c>
      <c r="B38" s="95">
        <v>351</v>
      </c>
      <c r="C38" s="67" t="s">
        <v>2477</v>
      </c>
      <c r="D38" s="67" t="s">
        <v>2478</v>
      </c>
    </row>
    <row r="39" spans="1:4" s="93" customFormat="1" ht="18" x14ac:dyDescent="0.25">
      <c r="A39" s="105"/>
      <c r="B39" s="104"/>
      <c r="C39" s="107"/>
      <c r="D39" s="107"/>
    </row>
    <row r="40" spans="1:4" s="93" customFormat="1" ht="18.75" thickBot="1" x14ac:dyDescent="0.3">
      <c r="A40" s="106">
        <v>335837664</v>
      </c>
      <c r="B40" s="104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06">
        <v>335837666</v>
      </c>
      <c r="B41" s="104">
        <v>405</v>
      </c>
      <c r="C41" s="67" t="s">
        <v>2477</v>
      </c>
      <c r="D41" s="67" t="s">
        <v>2478</v>
      </c>
    </row>
    <row r="42" spans="1:4" s="93" customFormat="1" ht="18" x14ac:dyDescent="0.25">
      <c r="A42" s="105"/>
      <c r="B42" s="104"/>
      <c r="C42" s="107"/>
      <c r="D42" s="107"/>
    </row>
    <row r="43" spans="1:4" s="93" customFormat="1" ht="18" x14ac:dyDescent="0.25">
      <c r="A43" s="105"/>
      <c r="B43" s="104"/>
      <c r="C43" s="107"/>
      <c r="D43" s="107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199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180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179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179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178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177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138.5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137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137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143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96.15079861111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35.6746064814797 días</v>
      </c>
      <c r="B14" s="94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10" customFormat="1" ht="31.5" x14ac:dyDescent="0.25">
      <c r="A337" s="111">
        <v>495</v>
      </c>
      <c r="B337" s="112" t="s">
        <v>2521</v>
      </c>
      <c r="C337" s="112" t="s">
        <v>2469</v>
      </c>
      <c r="D337" s="112" t="s">
        <v>72</v>
      </c>
      <c r="E337" s="112" t="s">
        <v>1276</v>
      </c>
      <c r="F337" s="112" t="s">
        <v>2039</v>
      </c>
      <c r="G337" s="112" t="s">
        <v>2041</v>
      </c>
      <c r="H337" s="112" t="s">
        <v>2041</v>
      </c>
      <c r="I337" s="112" t="s">
        <v>2039</v>
      </c>
      <c r="J337" s="112" t="s">
        <v>2041</v>
      </c>
      <c r="K337" s="112" t="s">
        <v>2041</v>
      </c>
      <c r="L337" s="112" t="s">
        <v>2041</v>
      </c>
      <c r="M337" s="112" t="s">
        <v>2041</v>
      </c>
      <c r="N337" s="112" t="s">
        <v>2041</v>
      </c>
      <c r="O337" s="112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10" customFormat="1" ht="15.75" x14ac:dyDescent="0.25">
      <c r="A443" s="111">
        <v>614</v>
      </c>
      <c r="B443" s="112" t="s">
        <v>2522</v>
      </c>
      <c r="C443" s="112" t="s">
        <v>2487</v>
      </c>
      <c r="D443" s="112" t="s">
        <v>72</v>
      </c>
      <c r="E443" s="112" t="s">
        <v>105</v>
      </c>
      <c r="F443" s="112" t="s">
        <v>2039</v>
      </c>
      <c r="G443" s="112" t="s">
        <v>2041</v>
      </c>
      <c r="H443" s="112" t="s">
        <v>2039</v>
      </c>
      <c r="I443" s="112" t="s">
        <v>2039</v>
      </c>
      <c r="J443" s="112" t="s">
        <v>2523</v>
      </c>
      <c r="K443" s="112" t="s">
        <v>2041</v>
      </c>
      <c r="L443" s="112" t="s">
        <v>2041</v>
      </c>
      <c r="M443" s="112" t="s">
        <v>2039</v>
      </c>
      <c r="N443" s="112" t="s">
        <v>2039</v>
      </c>
      <c r="O443" s="112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2021-04-06T15:07:05Z</dcterms:modified>
</cp:coreProperties>
</file>