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7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13" i="1"/>
  <c r="G13" i="1"/>
  <c r="H13" i="1"/>
  <c r="I13" i="1"/>
  <c r="J13" i="1"/>
  <c r="K13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10" i="1"/>
  <c r="A11" i="1"/>
  <c r="A12" i="1"/>
  <c r="A56" i="1"/>
  <c r="A57" i="1"/>
  <c r="A58" i="1"/>
  <c r="A59" i="1"/>
  <c r="A60" i="1"/>
  <c r="A61" i="1"/>
  <c r="A62" i="1"/>
  <c r="A63" i="1"/>
  <c r="A64" i="1"/>
  <c r="A65" i="1"/>
  <c r="A66" i="1"/>
  <c r="A13" i="1"/>
  <c r="A67" i="1"/>
  <c r="A68" i="1"/>
  <c r="A69" i="1"/>
  <c r="A70" i="1"/>
  <c r="A71" i="1"/>
  <c r="A72" i="1"/>
  <c r="F55" i="1" l="1"/>
  <c r="G55" i="1"/>
  <c r="H55" i="1"/>
  <c r="I55" i="1"/>
  <c r="J55" i="1"/>
  <c r="K55" i="1"/>
  <c r="F9" i="1"/>
  <c r="G9" i="1"/>
  <c r="H9" i="1"/>
  <c r="I9" i="1"/>
  <c r="J9" i="1"/>
  <c r="K9" i="1"/>
  <c r="F54" i="1"/>
  <c r="G54" i="1"/>
  <c r="H54" i="1"/>
  <c r="I54" i="1"/>
  <c r="J54" i="1"/>
  <c r="K54" i="1"/>
  <c r="F53" i="1"/>
  <c r="G53" i="1"/>
  <c r="H53" i="1"/>
  <c r="I53" i="1"/>
  <c r="J53" i="1"/>
  <c r="K53" i="1"/>
  <c r="A55" i="1"/>
  <c r="A9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8" i="1"/>
  <c r="G8" i="1"/>
  <c r="H8" i="1"/>
  <c r="I8" i="1"/>
  <c r="J8" i="1"/>
  <c r="K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" i="1"/>
  <c r="G7" i="1"/>
  <c r="H7" i="1"/>
  <c r="I7" i="1"/>
  <c r="J7" i="1"/>
  <c r="K7" i="1"/>
  <c r="F6" i="1"/>
  <c r="G6" i="1"/>
  <c r="H6" i="1"/>
  <c r="I6" i="1"/>
  <c r="J6" i="1"/>
  <c r="K6" i="1"/>
  <c r="F34" i="1"/>
  <c r="G34" i="1"/>
  <c r="H34" i="1"/>
  <c r="I34" i="1"/>
  <c r="J34" i="1"/>
  <c r="K34" i="1"/>
  <c r="A52" i="1"/>
  <c r="A51" i="1"/>
  <c r="A50" i="1"/>
  <c r="A49" i="1"/>
  <c r="A48" i="1"/>
  <c r="A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7" i="1"/>
  <c r="A6" i="1"/>
  <c r="A34" i="1"/>
  <c r="D35" i="15" l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6" i="16" s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" i="1" l="1"/>
  <c r="A33" i="1"/>
  <c r="A32" i="1"/>
  <c r="F30" i="1"/>
  <c r="G30" i="1"/>
  <c r="H30" i="1"/>
  <c r="I30" i="1"/>
  <c r="J30" i="1"/>
  <c r="K30" i="1"/>
  <c r="F31" i="1"/>
  <c r="G31" i="1"/>
  <c r="H31" i="1"/>
  <c r="I31" i="1"/>
  <c r="J31" i="1"/>
  <c r="K31" i="1"/>
  <c r="F5" i="1"/>
  <c r="G5" i="1"/>
  <c r="H5" i="1"/>
  <c r="I5" i="1"/>
  <c r="J5" i="1"/>
  <c r="K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8" i="1"/>
  <c r="A27" i="1"/>
  <c r="A26" i="1"/>
  <c r="A25" i="1"/>
  <c r="A24" i="1"/>
  <c r="A23" i="1"/>
  <c r="A22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<sst xmlns="http://schemas.openxmlformats.org/spreadsheetml/2006/main" count="13348" uniqueCount="2595">
  <si>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</si>
  <si>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</si>
  <si>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</si>
  <si>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</si>
  <si>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</si>
  <si>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</si>
  <si>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</si>
  <si>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</si>
  <si>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</si>
  <si>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</si>
  <si>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</si>
  <si>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</si>
  <si>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</si>
  <si>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</si>
  <si>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</si>
  <si>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</si>
  <si>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</si>
  <si>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</si>
  <si>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</si>
  <si>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</si>
  <si>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</si>
  <si>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</si>
  <si>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</si>
  <si>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</si>
  <si>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</si>
  <si>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</si>
  <si>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</si>
  <si>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</si>
  <si>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</si>
  <si>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</si>
  <si>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</si>
  <si>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</si>
  <si>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</si>
  <si>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</si>
  <si>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</si>
  <si>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</si>
  <si>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</si>
  <si>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</si>
  <si>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</si>
  <si>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</si>
  <si>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</si>
  <si>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</si>
  <si>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</si>
  <si>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</si>
  <si>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</si>
  <si>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</si>
  <si>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</si>
  <si>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</si>
  <si>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</si>
  <si>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</si>
  <si>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</si>
  <si>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</si>
  <si>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</si>
  <si>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</si>
  <si>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</si>
  <si>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</si>
  <si>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</si>
  <si>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</si>
  <si>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</si>
  <si>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</si>
  <si>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</si>
  <si>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</si>
  <si>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</si>
  <si>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</si>
  <si>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</si>
  <si>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</si>
  <si>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</si>
  <si>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</si>
  <si>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</si>
  <si>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</si>
  <si>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</si>
  <si>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</si>
  <si>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</si>
  <si>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</si>
  <si>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</si>
  <si>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</si>
  <si>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</si>
  <si>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</si>
  <si>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</si>
  <si>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</si>
  <si>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</si>
  <si>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</si>
  <si>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</si>
  <si>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</si>
  <si>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</si>
  <si>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</si>
  <si>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</si>
  <si>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</si>
  <si>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</si>
  <si>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</si>
  <si>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</si>
  <si>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</si>
  <si>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</si>
  <si>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</si>
  <si>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</si>
  <si>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</si>
  <si>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</si>
  <si>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</si>
  <si>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</si>
  <si>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</si>
  <si>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</si>
  <si>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</si>
  <si>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</si>
  <si>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</si>
  <si>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</si>
  <si>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</si>
  <si>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</si>
  <si>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</si>
  <si>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</si>
  <si>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</si>
  <si>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</si>
  <si>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</si>
  <si>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</si>
  <si>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</si>
  <si>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</si>
  <si>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</si>
  <si>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</si>
  <si>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</si>
  <si>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</si>
  <si>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</si>
  <si>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</si>
  <si>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</si>
  <si>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</si>
  <si>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</si>
  <si>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</si>
  <si>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</si>
  <si>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</si>
  <si>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</si>
  <si>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</si>
  <si>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</si>
  <si>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</si>
  <si>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</si>
  <si>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</si>
  <si>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</si>
  <si>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</si>
  <si>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</si>
  <si>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</si>
  <si>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</si>
  <si>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</si>
  <si>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</si>
  <si>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</si>
  <si>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</si>
  <si>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</si>
  <si>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</si>
  <si>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</si>
  <si>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</si>
  <si>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</si>
  <si>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</si>
  <si>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</si>
  <si>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</si>
  <si>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</si>
  <si>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</si>
  <si>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</si>
  <si>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</si>
  <si>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</si>
  <si>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</si>
  <si>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</si>
  <si>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</si>
  <si>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</si>
  <si>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</si>
  <si>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</si>
  <si>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</si>
  <si>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</si>
  <si>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</si>
  <si>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</si>
  <si>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</si>
  <si>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</si>
  <si>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</si>
  <si>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</si>
  <si>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</si>
  <si>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</si>
  <si>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</si>
  <si>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</si>
  <si>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</si>
  <si>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</si>
  <si>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</si>
  <si>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</si>
  <si>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</si>
  <si>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</si>
  <si>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</si>
  <si>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</si>
  <si>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</si>
  <si>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</si>
  <si>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</si>
  <si>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</si>
  <si>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</si>
  <si>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</si>
  <si>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</si>
  <si>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</si>
  <si>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</si>
  <si>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</si>
  <si>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</si>
  <si>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</si>
  <si>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</si>
  <si>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</si>
  <si>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</si>
  <si>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</si>
  <si>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</si>
  <si>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</si>
  <si>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</si>
  <si>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</si>
  <si>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</si>
  <si>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</si>
  <si>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</si>
  <si>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</si>
  <si>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</si>
  <si>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</si>
  <si>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</si>
  <si>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</si>
  <si>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</si>
  <si>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</si>
  <si>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</si>
  <si>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</si>
  <si>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</si>
  <si>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</si>
  <si>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</si>
  <si>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</si>
  <si>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</si>
  <si>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</si>
  <si>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</si>
  <si>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</si>
  <si>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</si>
  <si>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</si>
  <si>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</si>
  <si>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</si>
  <si>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</si>
  <si>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</si>
  <si>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</si>
  <si>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</si>
  <si>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</si>
  <si>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</si>
  <si>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</si>
  <si>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</si>
  <si>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</si>
  <si>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</si>
  <si>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</si>
  <si>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</si>
  <si>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</si>
  <si>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</si>
  <si>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</si>
  <si>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</si>
  <si>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</si>
  <si>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</si>
  <si>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</si>
  <si>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</si>
  <si>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</si>
  <si>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</si>
  <si>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</si>
  <si>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</si>
  <si>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</si>
  <si>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</si>
  <si>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</si>
  <si>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</si>
  <si>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</si>
  <si>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</si>
  <si>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</si>
  <si>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</si>
  <si>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</si>
  <si>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</si>
  <si>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</si>
  <si>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</si>
  <si>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</si>
  <si>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</si>
  <si>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</si>
  <si>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</si>
  <si>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</si>
  <si>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</si>
  <si>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</si>
  <si>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</si>
  <si>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</si>
  <si>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</si>
  <si>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</si>
  <si>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</si>
  <si>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</si>
  <si>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</si>
  <si>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</si>
  <si>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</si>
  <si>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</si>
  <si>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</si>
  <si>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</si>
  <si>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</si>
  <si>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</si>
  <si>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</si>
  <si>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</si>
  <si>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</si>
  <si>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</si>
  <si>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</si>
  <si>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</si>
  <si>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</si>
  <si>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</si>
  <si>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</si>
  <si>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</si>
  <si>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</si>
  <si>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</si>
  <si>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</si>
  <si>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</si>
  <si>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</si>
  <si>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</si>
  <si>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</si>
  <si>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</si>
  <si>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</si>
  <si>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</si>
  <si>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</si>
  <si>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</si>
  <si>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</si>
  <si>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</si>
  <si>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</si>
  <si>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</si>
  <si>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</si>
  <si>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</si>
  <si>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</si>
  <si>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</si>
  <si>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</si>
  <si>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</si>
  <si>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</si>
  <si>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</si>
  <si>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</si>
  <si>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</si>
  <si>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</si>
  <si>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</si>
  <si>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</si>
  <si>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</si>
  <si>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</si>
  <si>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</si>
  <si>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</si>
  <si>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</si>
  <si>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</si>
  <si>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</si>
  <si>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</si>
  <si>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</si>
  <si>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</si>
  <si>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</si>
  <si>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</si>
  <si>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</si>
  <si>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</si>
  <si>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</si>
  <si>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</si>
  <si>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</si>
  <si>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</si>
  <si>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</si>
  <si>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</si>
  <si>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</si>
  <si>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</si>
  <si>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</si>
  <si>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</si>
  <si>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</si>
  <si>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</si>
  <si>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</si>
  <si>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</si>
  <si>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</si>
  <si>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</si>
  <si>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</si>
  <si>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</si>
  <si>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</si>
  <si>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</si>
  <si>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</si>
  <si>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</si>
  <si>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</si>
  <si>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</si>
  <si>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</si>
  <si>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</si>
  <si>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</si>
  <si>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</si>
  <si>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</si>
  <si>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</si>
  <si>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</si>
  <si>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</si>
  <si>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</si>
  <si>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</si>
  <si>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</si>
  <si>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</si>
  <si>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</si>
  <si>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</si>
  <si>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</si>
  <si>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</si>
  <si>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</si>
  <si>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</si>
  <si>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</si>
  <si>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</si>
  <si>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</si>
  <si>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</si>
  <si>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</si>
  <si>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</si>
  <si>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</si>
  <si>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</si>
  <si>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</si>
  <si>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</si>
  <si>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</si>
  <si>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</si>
  <si>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</si>
  <si>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</si>
  <si>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</si>
  <si>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</si>
  <si>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</si>
  <si>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</si>
  <si>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</si>
  <si>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</si>
  <si>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</si>
  <si>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</si>
  <si>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</si>
  <si>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</si>
  <si>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</si>
  <si>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</si>
  <si>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</si>
  <si>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</si>
  <si>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</si>
  <si>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</si>
  <si>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</si>
  <si>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</si>
  <si>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</si>
  <si>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</si>
  <si>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</si>
  <si>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</si>
  <si>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</si>
  <si>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</si>
  <si>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</si>
  <si>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</si>
  <si>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</si>
  <si>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</si>
  <si>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</si>
  <si>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</si>
  <si>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</si>
  <si>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</si>
  <si>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</si>
  <si>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</si>
  <si>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</si>
  <si>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</si>
  <si>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</si>
  <si>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</si>
  <si>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</si>
  <si>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</si>
  <si>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</si>
  <si>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</si>
  <si>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</si>
  <si>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</si>
  <si>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</si>
  <si>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</si>
  <si>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</si>
  <si>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</si>
  <si>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</si>
  <si>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</si>
  <si>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</si>
  <si>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</si>
  <si>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</si>
  <si>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</si>
  <si>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</si>
  <si>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</si>
  <si>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</si>
  <si>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</si>
  <si>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</si>
  <si>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</si>
  <si>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</si>
  <si>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</si>
  <si>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</si>
  <si>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</si>
  <si>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</si>
  <si>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</si>
  <si>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</si>
  <si>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</si>
  <si>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</si>
  <si>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</si>
  <si>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</si>
  <si>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</si>
  <si>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</si>
  <si>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</si>
  <si>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</si>
  <si>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</si>
  <si>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</si>
  <si>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</si>
  <si>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</si>
  <si>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</si>
  <si>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</si>
  <si>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</si>
  <si>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</si>
  <si>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</si>
  <si>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</si>
  <si>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</si>
  <si>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</si>
  <si>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</si>
  <si>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</si>
  <si>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</si>
  <si>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</si>
  <si>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</si>
  <si>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</si>
  <si>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</si>
  <si>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</si>
  <si>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</si>
  <si>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</si>
  <si>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</si>
  <si>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</si>
  <si>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</si>
  <si>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</si>
  <si>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</si>
  <si>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</si>
  <si>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</si>
  <si>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</si>
  <si>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</si>
  <si>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</si>
  <si>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</si>
  <si>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</si>
  <si>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</si>
  <si>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</si>
  <si>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</si>
  <si>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</si>
  <si>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</si>
  <si>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</si>
  <si>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</si>
  <si>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</si>
  <si>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</si>
  <si>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</si>
  <si>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</si>
  <si>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</si>
  <si>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</si>
  <si>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</si>
  <si>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</si>
  <si>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</si>
  <si>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</si>
  <si>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</si>
  <si>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</si>
  <si>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</si>
  <si>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</si>
  <si>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</si>
  <si>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</si>
  <si>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</si>
  <si>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</si>
  <si>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</si>
  <si>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</si>
  <si>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</si>
  <si>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</si>
  <si>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</si>
  <si>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</si>
  <si>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</si>
  <si>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</si>
  <si>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</si>
  <si>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</si>
  <si>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</si>
  <si>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</si>
  <si>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</si>
  <si>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</si>
  <si>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</si>
  <si>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</si>
  <si>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</si>
  <si>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</si>
  <si>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</si>
  <si>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</si>
  <si>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</si>
  <si>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</si>
  <si>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</si>
  <si>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</si>
  <si>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</si>
  <si>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</si>
  <si>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</si>
  <si>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</si>
  <si>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</si>
  <si>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</si>
  <si>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</si>
  <si>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</si>
  <si>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</si>
  <si>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</si>
  <si>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</si>
  <si>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</si>
  <si>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</si>
  <si>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</si>
  <si>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</si>
  <si>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</si>
  <si>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</si>
  <si>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</si>
  <si>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</si>
  <si>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</si>
  <si>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</si>
  <si>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</si>
  <si>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</si>
  <si>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</si>
  <si>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</si>
  <si>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</si>
  <si>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</si>
  <si>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</si>
  <si>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</si>
  <si>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</si>
  <si>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</si>
  <si>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</si>
  <si>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</si>
  <si>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</si>
  <si>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</si>
  <si>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</si>
  <si>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</si>
  <si>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</si>
  <si>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</si>
  <si>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</si>
  <si>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</si>
  <si>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</si>
  <si>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</si>
  <si>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</si>
  <si>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</si>
  <si>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</si>
  <si>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</si>
  <si>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</si>
  <si>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</si>
  <si>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</si>
  <si>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</si>
  <si>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</si>
  <si>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</si>
  <si>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</si>
  <si>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</si>
  <si>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</si>
  <si>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</si>
  <si>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</si>
  <si>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</si>
  <si>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</si>
  <si>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</si>
  <si>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</si>
  <si>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</si>
  <si>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</si>
  <si>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</si>
  <si>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</si>
  <si>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</si>
  <si>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</si>
  <si>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</si>
  <si>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</si>
  <si>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</si>
  <si>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</si>
  <si>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</si>
  <si>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</si>
  <si>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</si>
  <si>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</si>
  <si>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</si>
  <si>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</si>
  <si>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</si>
  <si>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</si>
  <si>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</si>
  <si>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</si>
  <si>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</si>
  <si>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</si>
  <si>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</si>
  <si>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</si>
  <si>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</si>
  <si>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</si>
  <si>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</si>
  <si>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</si>
  <si>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</si>
  <si>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</si>
  <si>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</si>
  <si>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</si>
  <si>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</si>
  <si>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</si>
  <si>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</si>
  <si>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</si>
  <si>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</si>
  <si>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</si>
  <si>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</si>
  <si>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</si>
  <si>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</si>
  <si>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</si>
  <si>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</si>
  <si>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</si>
  <si>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</si>
  <si>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</si>
  <si>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</si>
  <si>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</si>
  <si>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</si>
  <si>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</si>
  <si>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</si>
  <si>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</si>
  <si>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</si>
  <si>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</si>
  <si>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</si>
  <si>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</si>
  <si>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</si>
  <si>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</si>
  <si>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</si>
  <si>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</si>
  <si>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</si>
  <si>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</si>
  <si>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</si>
  <si>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</si>
  <si>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</si>
  <si>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</si>
  <si>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</si>
  <si>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</si>
  <si>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</si>
  <si>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</si>
  <si>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</si>
  <si>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</si>
  <si>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</si>
  <si>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</si>
  <si>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</si>
  <si>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</si>
  <si>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</si>
  <si>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</si>
  <si>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</si>
  <si>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</si>
  <si>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</si>
  <si>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</si>
  <si>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</si>
  <si>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</si>
  <si>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</si>
  <si>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</si>
  <si>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</si>
  <si>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</si>
  <si>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</si>
  <si>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</si>
  <si>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</si>
  <si>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</si>
  <si>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</si>
  <si>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</si>
  <si>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</si>
  <si>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</si>
  <si>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</si>
  <si>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</si>
  <si>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</si>
  <si>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</si>
  <si>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</si>
  <si>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</si>
  <si>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</si>
  <si>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</si>
  <si>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</si>
  <si>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</si>
  <si>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</si>
  <si>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</si>
  <si>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</si>
  <si>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</si>
  <si>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</si>
  <si>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</si>
  <si>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</si>
  <si>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</si>
  <si>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</si>
  <si>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</si>
  <si>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</si>
  <si>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</si>
  <si>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</si>
  <si>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</si>
  <si>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</si>
  <si>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</si>
  <si>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</si>
  <si>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</si>
  <si>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</si>
  <si>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</si>
  <si>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</si>
  <si>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</si>
  <si>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</si>
  <si>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</si>
  <si>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</si>
  <si>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</si>
  <si>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</si>
  <si>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</si>
  <si>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</si>
  <si>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</si>
  <si>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</si>
  <si>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</si>
  <si>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</si>
  <si>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</si>
  <si>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</si>
  <si>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</si>
  <si>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</si>
  <si>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</si>
  <si>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</si>
  <si>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</si>
  <si>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</si>
  <si>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</si>
  <si>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</si>
  <si>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</si>
  <si>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</si>
  <si>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</si>
  <si>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</si>
  <si>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</si>
  <si>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</si>
  <si>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</si>
  <si>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</si>
  <si>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</si>
  <si>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</si>
  <si>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</si>
  <si>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</si>
  <si>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</si>
  <si>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</si>
  <si>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</si>
  <si>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</si>
  <si>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</si>
  <si>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</si>
  <si>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</si>
  <si>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</si>
  <si>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</si>
  <si>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</si>
  <si>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</si>
  <si>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</si>
  <si>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</si>
  <si>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</si>
  <si>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</si>
  <si>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</si>
  <si>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</si>
  <si>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</si>
  <si>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</si>
  <si>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</si>
  <si>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</si>
  <si>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</si>
  <si>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</si>
  <si>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</si>
  <si>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</si>
  <si>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</si>
  <si>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</si>
  <si>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</si>
  <si>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</si>
  <si>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</si>
  <si>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</si>
  <si>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</si>
  <si>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</si>
  <si>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</si>
  <si>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</si>
  <si>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</si>
  <si>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</si>
  <si>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</si>
  <si>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</si>
  <si>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</si>
  <si>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</si>
  <si>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</si>
  <si>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</si>
  <si>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</si>
  <si>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</si>
  <si>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</si>
  <si>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</si>
  <si>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</si>
  <si>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</si>
  <si>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</si>
  <si>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</si>
  <si>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</si>
  <si>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</si>
  <si>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</si>
  <si>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</si>
  <si>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</si>
  <si>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</si>
  <si>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</si>
  <si>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</si>
  <si>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</si>
  <si>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</si>
  <si>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</si>
  <si>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</si>
  <si>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</si>
  <si>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</si>
  <si>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</si>
  <si>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</si>
  <si>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</si>
  <si>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</si>
  <si>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</si>
  <si>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</si>
  <si>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</si>
  <si>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</si>
  <si>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</si>
  <si>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</si>
  <si>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</si>
  <si>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</si>
  <si>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</si>
  <si>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</si>
  <si>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</si>
  <si>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</si>
  <si>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</si>
  <si>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</si>
  <si>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</si>
  <si>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</si>
  <si>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</si>
  <si>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</si>
  <si>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</si>
  <si>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</si>
  <si>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</si>
  <si>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</si>
  <si>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</si>
  <si>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</si>
  <si>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</si>
  <si>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</si>
  <si>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</si>
  <si>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</si>
  <si>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</si>
  <si>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</si>
  <si>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</si>
  <si>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</si>
  <si>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</si>
  <si>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</si>
  <si>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</si>
  <si>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</si>
  <si>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</si>
  <si>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</si>
  <si>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</si>
  <si>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</si>
  <si>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</si>
  <si>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</si>
  <si>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</si>
  <si>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</si>
  <si>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</si>
  <si>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</si>
  <si>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</si>
  <si>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</si>
  <si>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</si>
  <si>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</si>
  <si>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</si>
  <si>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</si>
  <si>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</si>
  <si>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</si>
  <si>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</si>
  <si>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</si>
  <si>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</si>
  <si>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</si>
  <si>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</si>
  <si>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</si>
  <si>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</si>
  <si>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</si>
  <si>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</si>
  <si>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</si>
  <si>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</si>
  <si>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</si>
  <si>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</si>
  <si>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</si>
  <si>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</si>
  <si>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</si>
  <si>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</si>
  <si>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</si>
  <si>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</si>
  <si>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</si>
  <si>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</si>
  <si>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</si>
  <si>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</si>
  <si>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</si>
  <si>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</si>
  <si>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</si>
  <si>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</si>
  <si>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</si>
  <si>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</si>
  <si>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</si>
  <si>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</si>
  <si>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</si>
  <si>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</si>
  <si>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</si>
  <si>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</si>
  <si>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</si>
  <si>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</si>
  <si>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</si>
  <si>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</si>
  <si>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</si>
  <si>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</si>
  <si>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</si>
  <si>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</si>
  <si>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</si>
  <si>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</si>
  <si>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</si>
  <si>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</si>
  <si>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</si>
  <si>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</si>
  <si>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</si>
  <si>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</si>
  <si>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</si>
  <si>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</si>
  <si>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</si>
  <si>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</si>
  <si>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</si>
  <si>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</si>
  <si>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</si>
  <si>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</si>
  <si>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</si>
  <si>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</si>
  <si>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</si>
  <si>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</si>
  <si>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</si>
  <si>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</si>
  <si>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</si>
  <si>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</si>
  <si>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</si>
  <si>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</si>
  <si>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</si>
  <si>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</si>
  <si>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</si>
  <si>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</si>
  <si>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</si>
  <si>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</si>
  <si>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</si>
  <si>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</si>
  <si>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</si>
  <si>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</si>
  <si>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</si>
  <si>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</si>
  <si>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</si>
  <si>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</si>
  <si>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</si>
  <si>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</si>
  <si>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</si>
  <si>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</si>
  <si>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</si>
  <si>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</si>
  <si>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</si>
  <si>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</si>
  <si>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</si>
  <si>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</si>
  <si>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</si>
  <si>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</si>
  <si>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</si>
  <si>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</si>
  <si>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</si>
  <si>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</si>
  <si>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</si>
  <si>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</si>
  <si>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</si>
  <si>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</si>
  <si>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</si>
  <si>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</si>
  <si>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</si>
  <si>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</si>
  <si>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</si>
  <si>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</si>
  <si>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</si>
  <si>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</si>
  <si>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</si>
  <si>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</si>
  <si>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</si>
  <si>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</si>
  <si>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</si>
  <si>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</si>
  <si>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</si>
  <si>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</si>
  <si>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</si>
  <si>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</si>
  <si>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</si>
  <si>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</si>
  <si>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</si>
  <si>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</si>
  <si>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</si>
  <si>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</si>
  <si>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</si>
  <si>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</si>
  <si>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</si>
  <si>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</si>
  <si>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</si>
  <si>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</si>
  <si>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</si>
  <si>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</si>
  <si>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</si>
  <si>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</si>
  <si>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</si>
  <si>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</si>
  <si>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</si>
  <si>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</si>
  <si>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</si>
  <si>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</si>
  <si>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</si>
  <si>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</si>
  <si>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</si>
  <si>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</si>
  <si>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</si>
  <si>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</si>
  <si>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</si>
  <si>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</si>
  <si>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</si>
  <si>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</si>
  <si>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</si>
  <si>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</si>
  <si>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</si>
  <si>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</si>
  <si>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</si>
  <si>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</si>
  <si>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</si>
  <si>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</si>
  <si>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</si>
  <si>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</si>
  <si>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</si>
  <si>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</si>
  <si>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</si>
  <si>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</si>
  <si>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</si>
  <si>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</si>
  <si>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</si>
  <si>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</si>
  <si>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</si>
  <si>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</si>
  <si>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</si>
  <si>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</si>
  <si>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</si>
  <si>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</si>
  <si>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</si>
  <si>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</si>
  <si>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</si>
  <si>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</si>
  <si>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</si>
  <si>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</si>
  <si>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</si>
  <si>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</si>
  <si>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</si>
  <si>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</si>
  <si>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</si>
  <si>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</si>
  <si>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</si>
  <si>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</si>
  <si>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</si>
  <si>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</si>
  <si>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</si>
  <si>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</si>
  <si>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</si>
  <si>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</si>
  <si>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</si>
  <si>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</si>
  <si>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</si>
  <si>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</si>
  <si>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</si>
  <si>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</si>
  <si>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</si>
  <si>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</si>
  <si>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</si>
  <si>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</si>
  <si>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</si>
  <si>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</si>
  <si>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</si>
  <si>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</si>
  <si>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</si>
  <si>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</si>
  <si>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</si>
  <si>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</si>
  <si>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</si>
  <si>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</si>
  <si>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</si>
  <si>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</si>
  <si>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</si>
  <si>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</si>
  <si>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</si>
  <si>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</si>
  <si>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</si>
  <si>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</si>
  <si>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</si>
  <si>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</si>
  <si>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</si>
  <si>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</si>
  <si>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</si>
  <si>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</si>
  <si>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</si>
  <si>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</si>
  <si>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</si>
  <si>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</si>
  <si>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</si>
  <si>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</si>
  <si>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</si>
  <si>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</si>
  <si>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</si>
  <si>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</si>
  <si>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</si>
  <si>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</si>
  <si>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</si>
  <si>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</si>
  <si>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</si>
  <si>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</si>
  <si>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</si>
  <si>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</si>
  <si>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</si>
  <si>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</si>
  <si>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</si>
  <si>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</si>
  <si>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</si>
  <si>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</si>
  <si>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</si>
  <si>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</si>
  <si>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</si>
  <si>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</si>
  <si>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</si>
  <si>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</si>
  <si>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</si>
  <si>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</si>
  <si>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</si>
  <si>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</si>
  <si>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</si>
  <si>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</si>
  <si>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</si>
  <si>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</si>
  <si>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</si>
  <si>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</si>
  <si>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</si>
  <si>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</si>
  <si>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</si>
  <si>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</si>
  <si>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</si>
  <si>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</si>
  <si>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</si>
  <si>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</si>
  <si>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</si>
  <si>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</si>
  <si>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</si>
  <si>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</si>
  <si>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</si>
  <si>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</si>
  <si>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</si>
  <si>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</si>
  <si>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</si>
  <si>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</si>
  <si>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</si>
  <si>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</si>
  <si>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</si>
  <si>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</si>
  <si>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</si>
  <si>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</si>
  <si>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</si>
  <si>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</si>
  <si>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</si>
  <si>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</si>
  <si>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</si>
  <si>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</si>
  <si>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</si>
  <si>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</si>
  <si>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</si>
  <si>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</si>
  <si>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</si>
  <si>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</si>
  <si>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</si>
  <si>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</si>
  <si>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</si>
  <si>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</si>
  <si>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</si>
  <si>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</si>
  <si>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</si>
  <si>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</si>
  <si>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</si>
  <si>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</si>
  <si>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</si>
  <si>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</si>
  <si>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</si>
  <si>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</si>
  <si>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</si>
  <si>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</si>
  <si>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</si>
  <si>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</si>
  <si>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</si>
  <si>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</si>
  <si>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</si>
  <si>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</si>
  <si>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</si>
  <si>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</si>
  <si>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</si>
  <si>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</si>
  <si>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</si>
  <si>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</si>
  <si>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</si>
  <si>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</si>
  <si>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</si>
  <si>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</si>
  <si>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</si>
  <si>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</si>
  <si>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</si>
  <si>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</si>
  <si>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</si>
  <si>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</si>
  <si>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</si>
  <si>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</si>
  <si>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</si>
  <si>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</si>
  <si>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</si>
  <si>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</si>
  <si>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</si>
  <si>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</si>
  <si>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</si>
  <si>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</si>
  <si>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</si>
  <si>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</si>
  <si>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</si>
  <si>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</si>
  <si>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</si>
  <si>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</si>
  <si>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</si>
  <si>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</si>
  <si>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</si>
  <si>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</si>
  <si>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</si>
  <si>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</si>
  <si>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</si>
  <si>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</si>
  <si>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</si>
  <si>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</si>
  <si>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</si>
  <si>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</si>
  <si>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</si>
  <si>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</si>
  <si>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</si>
  <si>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</si>
  <si>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</si>
  <si>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</si>
  <si>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</si>
  <si>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</si>
  <si>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</si>
  <si>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</si>
  <si>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</si>
  <si>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</si>
  <si>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</si>
  <si>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</si>
  <si>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</si>
  <si>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</si>
  <si>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</si>
  <si>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</si>
  <si>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</si>
  <si>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</si>
  <si>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</si>
  <si>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</si>
  <si>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</si>
  <si>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</si>
  <si>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</si>
  <si>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</si>
  <si>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</si>
  <si>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</si>
  <si>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</si>
  <si>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</si>
  <si>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</si>
  <si>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</si>
  <si>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</si>
  <si>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</si>
  <si>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</si>
  <si>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</si>
  <si>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</si>
  <si>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</si>
  <si>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</si>
  <si>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</si>
  <si>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</si>
  <si>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</si>
  <si>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</si>
  <si>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</si>
  <si>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</si>
  <si>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</si>
  <si>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</si>
  <si>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</si>
  <si>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</si>
  <si>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</si>
  <si>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</si>
  <si>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</si>
  <si>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</si>
  <si>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</si>
  <si>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</si>
  <si>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</si>
  <si>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</si>
  <si>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</si>
  <si>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</si>
  <si>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</si>
  <si>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</si>
  <si>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</si>
  <si>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</si>
  <si>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</si>
  <si>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</si>
  <si>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</si>
  <si>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</si>
  <si>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</si>
  <si>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</si>
  <si>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</si>
  <si>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</si>
  <si>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</si>
  <si>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</si>
  <si>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</si>
  <si>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</si>
  <si>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</si>
  <si>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</si>
  <si>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</si>
  <si>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</si>
  <si>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</si>
  <si>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</si>
  <si>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</si>
  <si>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</si>
  <si>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</si>
  <si>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</si>
  <si>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</si>
  <si>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</si>
  <si>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</si>
  <si>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</si>
  <si>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</si>
  <si>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</si>
  <si>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</si>
  <si>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</si>
  <si>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</si>
  <si>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</si>
  <si>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</si>
  <si>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</si>
  <si>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</si>
  <si>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</si>
  <si>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</si>
  <si>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</si>
  <si>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</si>
  <si>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</si>
  <si>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</si>
  <si>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</si>
  <si>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</si>
  <si>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</si>
  <si>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</si>
  <si>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</si>
  <si>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</si>
  <si>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</si>
  <si>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</si>
  <si>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</si>
  <si>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</si>
  <si>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</si>
  <si>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</si>
  <si>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</si>
  <si>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</si>
  <si>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</si>
  <si>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</si>
  <si>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</si>
  <si>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</si>
  <si>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</si>
  <si>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</si>
  <si>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</si>
  <si>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</si>
  <si>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</si>
  <si>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</si>
  <si>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</si>
  <si>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</si>
  <si>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</si>
  <si>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</si>
  <si>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</si>
  <si>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</si>
  <si>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</si>
  <si>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</si>
  <si>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</si>
  <si>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</si>
  <si>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</si>
  <si>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</si>
  <si>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</si>
  <si>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</si>
  <si>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</si>
  <si>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</si>
  <si>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</si>
  <si>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</si>
  <si>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</si>
  <si>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</si>
  <si>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</si>
  <si>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</si>
  <si>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</si>
  <si>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</si>
  <si>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</si>
  <si>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</si>
  <si>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</si>
  <si>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</si>
  <si>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</si>
  <si>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</si>
  <si>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</si>
  <si>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</si>
  <si>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</si>
  <si>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</si>
  <si>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</si>
  <si>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</si>
  <si>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</si>
  <si>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</si>
  <si>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</si>
  <si>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</si>
  <si>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</si>
  <si>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</si>
  <si>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</si>
  <si>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</si>
  <si>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</si>
  <si>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</si>
  <si>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</si>
  <si>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</si>
  <si>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</si>
  <si>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</si>
  <si>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</si>
  <si>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</si>
  <si>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</si>
  <si>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</si>
  <si>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</si>
  <si>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</si>
  <si>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</si>
  <si>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</si>
  <si>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</si>
  <si>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</si>
  <si>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</si>
  <si>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</si>
  <si>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</si>
  <si>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</si>
  <si>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</si>
  <si>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</si>
  <si>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</si>
  <si>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</si>
  <si>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</si>
  <si>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</si>
  <si>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</si>
  <si>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</si>
  <si>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</si>
  <si>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</si>
  <si>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</si>
  <si>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</si>
  <si>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</si>
  <si>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</si>
  <si>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</si>
  <si>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</si>
  <si>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</si>
  <si>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</si>
  <si>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</si>
  <si>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</si>
  <si>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</si>
  <si>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</si>
  <si>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</si>
  <si>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</si>
  <si>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</si>
  <si>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</si>
  <si>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</si>
  <si>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</si>
  <si>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</si>
  <si>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</si>
  <si>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</si>
  <si>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</si>
  <si>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</si>
  <si>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</si>
  <si>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</si>
  <si>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</si>
  <si>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</si>
  <si>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</si>
  <si>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</si>
  <si>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</si>
  <si>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</si>
  <si>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</si>
  <si>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</si>
  <si>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</si>
  <si>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</si>
  <si>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</si>
  <si>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</si>
  <si>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</si>
  <si>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</si>
  <si>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</si>
  <si>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</si>
  <si>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</si>
  <si>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</si>
  <si>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</si>
  <si>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</si>
  <si>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</si>
  <si>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</si>
  <si>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</si>
  <si>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</si>
  <si>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</si>
  <si>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</si>
  <si>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</si>
  <si>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</si>
  <si>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</si>
  <si>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</si>
  <si>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</si>
  <si>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</si>
  <si>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</si>
  <si>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</si>
  <si>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</si>
  <si>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</si>
  <si>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</si>
  <si>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</si>
  <si>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</si>
  <si>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</si>
  <si>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</si>
  <si>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</si>
  <si>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</si>
  <si>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</si>
  <si>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</si>
  <si>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</si>
  <si>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</si>
  <si>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</si>
  <si>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</si>
  <si>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</si>
  <si>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</si>
  <si>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</si>
  <si>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</si>
  <si>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</si>
  <si>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</si>
  <si>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</si>
  <si>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</si>
  <si>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</si>
  <si>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</si>
  <si>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</si>
  <si>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</si>
  <si>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</si>
  <si>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</si>
  <si>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</si>
  <si>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</si>
  <si>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</si>
  <si>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</si>
  <si>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</si>
  <si>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</si>
  <si>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</si>
  <si>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</si>
  <si>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</si>
  <si>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</si>
  <si>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</si>
  <si>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</si>
  <si>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</si>
  <si>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</si>
  <si>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</si>
  <si>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</si>
  <si>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</si>
  <si>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</si>
  <si>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</si>
  <si>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</si>
  <si>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</si>
  <si>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</si>
  <si>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</si>
  <si>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</si>
  <si>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</si>
  <si>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</si>
  <si>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</si>
  <si>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</si>
  <si>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</si>
  <si>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</si>
  <si>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</si>
  <si>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</si>
  <si>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</si>
  <si>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</si>
  <si>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</si>
  <si>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</si>
  <si>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</si>
  <si>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</si>
  <si>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</si>
  <si>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</si>
  <si>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</si>
  <si>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</si>
  <si>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</si>
  <si>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</si>
  <si>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</si>
  <si>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</si>
  <si>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</si>
  <si>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</si>
  <si>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</si>
  <si>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</si>
  <si>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</si>
  <si>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</si>
  <si>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</si>
  <si>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</si>
  <si>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</si>
  <si>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</si>
  <si>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</si>
  <si>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</si>
  <si>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</si>
  <si>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</si>
  <si>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</si>
  <si>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</si>
  <si>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</si>
  <si>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</si>
  <si>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</si>
  <si>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</si>
  <si>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</si>
  <si>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</si>
  <si>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</si>
  <si>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</si>
  <si>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</si>
  <si>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</si>
  <si>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</si>
  <si>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</si>
  <si>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</si>
  <si>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</si>
  <si>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</si>
  <si>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</si>
  <si>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</si>
  <si>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</si>
  <si>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</si>
  <si>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</si>
  <si>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</si>
  <si>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</si>
  <si>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</si>
  <si>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</si>
  <si>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</si>
  <si>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</si>
  <si>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</si>
  <si>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</si>
  <si>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</si>
  <si>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</si>
  <si>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</si>
  <si>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</si>
  <si>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</si>
  <si>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</si>
  <si>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</si>
  <si>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</si>
  <si>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</si>
  <si>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</si>
  <si>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</si>
  <si>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</si>
  <si>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</si>
  <si>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</si>
  <si>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</si>
  <si>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</si>
  <si>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</si>
  <si>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</si>
  <si>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</si>
  <si>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</si>
  <si>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</si>
  <si>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</si>
  <si>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</si>
  <si>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</si>
  <si>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</si>
  <si>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</si>
  <si>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</si>
  <si>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</si>
  <si>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</si>
  <si>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</si>
  <si>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</si>
  <si>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</si>
  <si>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</si>
  <si>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</si>
  <si>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</si>
  <si>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</si>
  <si>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</si>
  <si>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</si>
  <si>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</si>
  <si>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</si>
  <si>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</si>
  <si>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</si>
  <si>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</si>
  <si>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</si>
  <si>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</si>
  <si>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</si>
  <si>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</si>
  <si>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</si>
  <si>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</si>
  <si>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</si>
  <si>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</si>
  <si>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</si>
  <si>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</si>
  <si>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</si>
  <si>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</si>
  <si>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</si>
  <si>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</si>
  <si>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</si>
  <si>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</si>
  <si>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</si>
  <si>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</si>
  <si>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</si>
  <si>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</si>
  <si>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</si>
  <si>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</si>
  <si>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</si>
  <si>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</si>
  <si>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</si>
  <si>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</si>
  <si>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</si>
  <si>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</si>
  <si>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</si>
  <si>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</si>
  <si>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</si>
  <si>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</si>
  <si>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</si>
  <si>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</si>
  <si>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</si>
  <si>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</si>
  <si>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</si>
  <si>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</si>
  <si>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</si>
  <si>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</si>
  <si>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</si>
  <si>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</si>
  <si>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</si>
  <si>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</si>
  <si>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</si>
  <si>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</si>
  <si>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</si>
  <si>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</si>
  <si>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</si>
  <si>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</si>
  <si>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</si>
  <si>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</si>
  <si>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</si>
  <si>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</si>
  <si>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</si>
  <si>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</si>
  <si>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</si>
  <si>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</si>
  <si>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</si>
  <si>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</si>
  <si>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</si>
  <si>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</si>
  <si>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</si>
  <si>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</si>
  <si>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</si>
  <si>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</si>
  <si>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</si>
  <si>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</si>
  <si>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</si>
  <si>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</si>
  <si>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</si>
  <si>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</si>
  <si>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</si>
  <si>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</si>
  <si>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</si>
  <si>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</si>
  <si>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</si>
  <si>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</si>
  <si>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</si>
  <si>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</si>
  <si>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</si>
  <si>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</si>
  <si>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</si>
  <si>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</si>
  <si>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</si>
  <si>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</si>
  <si>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</si>
  <si>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</si>
  <si>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</si>
  <si>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</si>
  <si>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</si>
  <si>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</si>
  <si>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</si>
  <si>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</si>
  <si>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</si>
  <si>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</si>
  <si>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</si>
  <si>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</si>
  <si>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</si>
  <si>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</si>
  <si>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</si>
  <si>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</si>
  <si>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</si>
  <si>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</si>
  <si>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</si>
  <si>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</si>
  <si>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</si>
  <si>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</si>
  <si>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</si>
  <si>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</si>
  <si>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</si>
  <si>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</si>
  <si>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</si>
  <si>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</si>
  <si>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</si>
  <si>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</si>
  <si>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</si>
  <si>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</si>
  <si>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</si>
  <si>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</si>
  <si>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</si>
  <si>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</si>
  <si>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</si>
  <si>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</si>
  <si>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</si>
  <si>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</si>
  <si>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</si>
  <si>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</si>
  <si>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</si>
  <si>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</si>
  <si>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</si>
  <si>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</si>
  <si>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</si>
  <si>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</si>
  <si>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</si>
  <si>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</si>
  <si>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</si>
  <si>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</si>
  <si>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</si>
  <si>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</si>
  <si>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</si>
  <si>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</si>
  <si>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</si>
  <si>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</si>
  <si>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</si>
  <si>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</si>
  <si>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</si>
  <si>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</si>
  <si>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</si>
  <si>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</si>
  <si>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</si>
  <si>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</si>
  <si>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</si>
  <si>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</si>
  <si>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</si>
  <si>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</si>
  <si>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</si>
  <si>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</si>
  <si>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</si>
  <si>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</si>
  <si>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</si>
  <si>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</si>
  <si>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</si>
  <si>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</si>
  <si>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</si>
  <si>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</si>
  <si>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</si>
  <si>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</si>
  <si>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</si>
  <si>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</si>
  <si>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</si>
  <si>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</si>
  <si>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</si>
  <si>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</si>
  <si>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</si>
  <si>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</si>
  <si>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</si>
  <si>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</si>
  <si>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</si>
  <si>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</si>
  <si>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</si>
  <si>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</si>
  <si>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</si>
  <si>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</si>
  <si>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</si>
  <si>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</si>
  <si>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</si>
  <si>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</si>
  <si>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</si>
  <si>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</si>
  <si>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</si>
  <si>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</si>
  <si>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</si>
  <si>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</si>
  <si>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</si>
  <si>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</si>
  <si>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</si>
  <si>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</si>
  <si>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</si>
  <si>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</si>
  <si>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</si>
  <si>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</si>
  <si>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</si>
  <si>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</si>
  <si>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</si>
  <si>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</si>
  <si>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</si>
  <si>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</si>
  <si>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</si>
  <si>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</si>
  <si>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</si>
  <si>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</si>
  <si>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</si>
  <si>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</si>
  <si>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</si>
  <si>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</si>
  <si>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</si>
  <si>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</si>
  <si>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</si>
  <si>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</si>
  <si>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</si>
  <si>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</si>
  <si>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</si>
  <si>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</si>
  <si>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</si>
  <si>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</si>
  <si>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</si>
  <si>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</si>
  <si>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</si>
  <si>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</si>
  <si>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</si>
  <si>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</si>
  <si>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</si>
  <si>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</si>
  <si>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</si>
  <si>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</si>
  <si>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</si>
  <si>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</si>
  <si>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</si>
  <si>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</si>
  <si>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</si>
  <si>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</si>
  <si>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</si>
  <si>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</si>
  <si>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</si>
  <si>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</si>
  <si>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</si>
  <si>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</si>
  <si>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</si>
  <si>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</si>
  <si>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</si>
  <si>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</si>
  <si>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</si>
  <si>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</si>
  <si>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</si>
  <si>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</si>
  <si>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</si>
  <si>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</si>
  <si>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</si>
  <si>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</si>
  <si>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</si>
  <si>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</si>
  <si>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</si>
  <si>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</si>
  <si>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</si>
  <si>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</si>
  <si>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</si>
  <si>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</si>
  <si>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</si>
  <si>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</si>
  <si>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</si>
  <si>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</si>
  <si>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</si>
  <si>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</si>
  <si>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</si>
  <si>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</si>
  <si>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</si>
  <si>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</si>
  <si>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</si>
  <si>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</si>
  <si>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</si>
  <si>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</si>
  <si>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</si>
  <si>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</si>
  <si>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</si>
  <si>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</si>
  <si>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</si>
  <si>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</si>
  <si>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</si>
  <si>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</si>
  <si>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</si>
  <si>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</si>
  <si>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</si>
  <si>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</si>
  <si>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</si>
  <si>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</si>
  <si>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</si>
  <si>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</si>
  <si>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</si>
  <si>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</si>
  <si>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</si>
  <si>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</si>
  <si>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</si>
  <si>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</si>
  <si>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</si>
  <si>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</si>
  <si>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</si>
  <si>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</si>
  <si>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</si>
  <si>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</si>
  <si>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</si>
  <si>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</si>
  <si>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</si>
  <si>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</si>
  <si>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</si>
  <si>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</si>
  <si>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</si>
  <si>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</si>
  <si>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</si>
  <si>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</si>
  <si>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</si>
  <si>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</si>
  <si>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</si>
  <si>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</si>
  <si>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</si>
  <si>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</si>
  <si>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</si>
  <si>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</si>
  <si>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</si>
  <si>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</si>
  <si>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</si>
  <si>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</si>
  <si>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</si>
  <si>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</si>
  <si>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</si>
  <si>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</si>
  <si>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</si>
  <si>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</si>
  <si>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</si>
  <si>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</si>
  <si>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</si>
  <si>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</si>
  <si>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</si>
  <si>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</si>
  <si>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</si>
  <si>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</si>
  <si>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</si>
  <si>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</si>
  <si>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</si>
  <si>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</si>
  <si>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</si>
  <si>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</si>
  <si>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</si>
  <si>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</si>
  <si>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</si>
  <si>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</si>
  <si>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</si>
  <si>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</si>
  <si>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</si>
  <si>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</si>
  <si>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</si>
  <si>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</si>
  <si>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</si>
  <si>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</si>
  <si>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</si>
  <si>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</si>
  <si>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</si>
  <si>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</si>
  <si>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</si>
  <si>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</si>
  <si>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</si>
  <si>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</si>
  <si>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</si>
  <si>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</si>
  <si>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</si>
  <si>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</si>
  <si>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</si>
  <si>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</si>
  <si>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</si>
  <si>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</si>
  <si>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</si>
  <si>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</si>
  <si>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</si>
  <si>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</si>
  <si>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</si>
  <si>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</si>
  <si>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</si>
  <si>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</si>
  <si>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</si>
  <si>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</si>
  <si>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</si>
  <si>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</si>
  <si>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</si>
  <si>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</si>
  <si>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</si>
  <si>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</si>
  <si>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</si>
  <si>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</si>
  <si>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</si>
  <si>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</si>
  <si>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</si>
  <si>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</si>
  <si>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</si>
  <si>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</si>
  <si>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</si>
  <si>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</si>
  <si>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</si>
  <si>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</si>
  <si>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</si>
  <si>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</si>
  <si>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</si>
  <si>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</si>
  <si>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</si>
  <si>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</si>
  <si>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</si>
  <si>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</si>
  <si>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</si>
  <si>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</si>
  <si>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</si>
  <si>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</si>
  <si>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</si>
  <si>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</si>
  <si>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</si>
  <si>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</si>
  <si>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</si>
  <si>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</si>
  <si>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</si>
  <si>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</si>
  <si>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</si>
  <si>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</si>
  <si>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</si>
  <si>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</si>
  <si>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</si>
  <si>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</si>
  <si>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</si>
  <si>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</si>
  <si>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</si>
  <si>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</si>
  <si>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</si>
  <si>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</si>
  <si>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</si>
  <si>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</si>
  <si>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</si>
  <si>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</si>
  <si>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</si>
  <si>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</si>
  <si>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</si>
  <si>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</si>
  <si>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</si>
  <si>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</si>
  <si>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</si>
  <si>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</si>
  <si>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</si>
  <si>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</si>
  <si>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</si>
  <si>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</si>
  <si>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</si>
  <si>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</si>
  <si>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</si>
  <si>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</si>
  <si>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</si>
  <si>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</si>
  <si>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</si>
  <si>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</si>
  <si>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</si>
  <si>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</si>
  <si>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</si>
  <si>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</si>
  <si>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</si>
  <si>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</si>
  <si>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</si>
  <si>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</si>
  <si>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</si>
  <si>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</si>
  <si>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</si>
  <si>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</si>
  <si>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</si>
  <si>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</si>
  <si>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</si>
  <si>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</si>
  <si>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</si>
  <si>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</si>
  <si>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</si>
  <si>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</si>
  <si>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</si>
  <si>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</si>
  <si>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</si>
  <si>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</si>
  <si>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</si>
  <si>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</si>
  <si>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</si>
  <si>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</si>
  <si>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</si>
  <si>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</si>
  <si>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</si>
  <si>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</si>
  <si>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</si>
  <si>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</si>
  <si>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</si>
  <si>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</si>
  <si>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</si>
  <si>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</si>
  <si>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</si>
  <si>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</si>
  <si>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</si>
  <si>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</si>
  <si>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</si>
  <si>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</si>
  <si>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</si>
  <si>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</si>
  <si>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</si>
  <si>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</si>
  <si>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</si>
  <si>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</si>
  <si>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</si>
  <si>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</si>
  <si>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</si>
  <si>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</si>
  <si>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</si>
  <si>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</si>
  <si>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</si>
  <si>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</si>
  <si>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</si>
  <si>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</si>
  <si>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</si>
  <si>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</si>
  <si>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</si>
  <si>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</si>
  <si>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</si>
  <si>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</si>
  <si>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</si>
  <si>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</si>
  <si>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</si>
  <si>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</si>
  <si>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</si>
  <si>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</si>
  <si>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</si>
  <si>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</si>
  <si>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</si>
  <si>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</si>
  <si>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</si>
  <si>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</si>
  <si>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</si>
  <si>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</si>
  <si>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</si>
  <si>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</si>
  <si>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</si>
  <si>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</si>
  <si>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</si>
  <si>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</si>
  <si>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</si>
  <si>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</si>
  <si>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</si>
  <si>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</si>
  <si>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</si>
  <si>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</si>
  <si>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</si>
  <si>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</si>
  <si>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</si>
  <si>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</si>
  <si>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</si>
  <si>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</si>
  <si>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</si>
  <si>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</si>
  <si>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</si>
  <si>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</si>
  <si>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</si>
  <si>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</si>
  <si>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</si>
  <si>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</si>
  <si>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</si>
  <si>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</si>
  <si>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</si>
  <si>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</si>
  <si>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</si>
  <si>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</si>
  <si>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</si>
  <si>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</si>
  <si>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</si>
  <si>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</si>
  <si>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</si>
  <si>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</si>
  <si>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</si>
  <si>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</si>
  <si>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</si>
  <si>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</si>
  <si>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</si>
  <si>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</si>
  <si>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</si>
  <si>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</si>
  <si>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</si>
  <si>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</si>
  <si>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</si>
  <si>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</si>
  <si>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</si>
  <si>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</si>
  <si>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</si>
  <si>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</si>
  <si>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</si>
  <si>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</si>
  <si>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</si>
  <si>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</si>
  <si>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</si>
  <si>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</si>
  <si>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</si>
  <si>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</si>
  <si>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</si>
  <si>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</si>
  <si>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</si>
  <si>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</si>
  <si>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</si>
  <si>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</si>
  <si>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</si>
  <si>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</si>
  <si>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</si>
  <si>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</si>
  <si>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</si>
  <si>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</si>
  <si>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</si>
  <si>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</si>
  <si>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</si>
  <si>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</si>
  <si>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</si>
  <si>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</si>
  <si>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</si>
  <si>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</si>
  <si>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</si>
  <si>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</si>
  <si>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</si>
  <si>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</si>
  <si>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</si>
  <si>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</si>
  <si>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</si>
  <si>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</si>
  <si>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</si>
  <si>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</si>
  <si>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</si>
  <si>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</si>
  <si>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</si>
  <si>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</si>
  <si>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</si>
  <si>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</si>
  <si>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</si>
  <si>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</si>
  <si>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</si>
  <si>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</si>
  <si>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</si>
  <si>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</si>
  <si>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</si>
  <si>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</si>
  <si>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</si>
  <si>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</si>
  <si>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</si>
  <si>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</si>
  <si>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</si>
  <si>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</si>
  <si>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</si>
  <si>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</si>
  <si>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</si>
  <si>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</si>
  <si>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</si>
  <si>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</si>
  <si>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</si>
  <si>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</si>
  <si>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</si>
  <si>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</si>
  <si>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</si>
  <si>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</si>
  <si>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</si>
  <si>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</si>
  <si>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</si>
  <si>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</si>
  <si>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</si>
  <si>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</si>
  <si>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</si>
  <si>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</si>
  <si>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</si>
  <si>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</si>
  <si>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</si>
  <si>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</si>
  <si>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</si>
  <si>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</si>
  <si>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</si>
  <si>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</si>
  <si>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</si>
  <si>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</si>
  <si>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</si>
  <si>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</si>
  <si>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</si>
  <si>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</si>
  <si>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</si>
  <si>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</si>
  <si>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</si>
  <si>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</si>
  <si>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</si>
  <si>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</si>
  <si>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</si>
  <si>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</si>
  <si>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</si>
  <si>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</si>
  <si>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</si>
  <si>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</si>
  <si>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</si>
  <si>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</si>
  <si>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</si>
  <si>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</si>
  <si>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</si>
  <si>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</si>
  <si>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</si>
  <si>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</si>
  <si>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</si>
  <si>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</si>
  <si>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</si>
  <si>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</si>
  <si>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</si>
  <si>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</si>
  <si>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</si>
  <si>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</si>
  <si>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</si>
  <si>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</si>
  <si>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</si>
  <si>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</si>
  <si>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</si>
  <si>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</si>
  <si>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</si>
  <si>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</si>
  <si>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</si>
  <si>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</si>
  <si>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</si>
  <si>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</si>
  <si>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</si>
  <si>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</si>
  <si>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</si>
  <si>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</si>
  <si>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</si>
  <si>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</si>
  <si>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</si>
  <si>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</si>
  <si>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</si>
  <si>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</si>
  <si>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</si>
  <si>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</si>
  <si>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</si>
  <si>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</si>
  <si>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</si>
  <si>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</si>
  <si>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</si>
  <si>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</si>
  <si>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</si>
  <si>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</si>
  <si>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</si>
  <si>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</si>
  <si>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</si>
  <si>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</si>
  <si>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</si>
  <si>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</si>
  <si>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</si>
  <si>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</si>
  <si>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</si>
  <si>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</si>
  <si>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</si>
  <si>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</si>
  <si>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</si>
  <si>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</si>
  <si>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</si>
  <si>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</si>
  <si>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</si>
  <si>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</si>
  <si>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</si>
  <si>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</si>
  <si>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</si>
  <si>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</si>
  <si>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</si>
  <si>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</si>
  <si>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</si>
  <si>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</si>
  <si>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</si>
  <si>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</si>
  <si>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</si>
  <si>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</si>
  <si>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</si>
  <si>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</si>
  <si>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</si>
  <si>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</si>
  <si>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</si>
  <si>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</si>
  <si>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</si>
  <si>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</si>
  <si>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</si>
  <si>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</si>
  <si>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</si>
  <si>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</si>
  <si>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</si>
  <si>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</si>
  <si>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</si>
  <si>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</si>
  <si>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</si>
  <si>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</si>
  <si>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</si>
  <si>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</si>
  <si>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</si>
  <si>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</si>
  <si>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</si>
  <si>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</si>
  <si>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</si>
  <si>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</si>
  <si>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</si>
  <si>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</si>
  <si>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</si>
  <si>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</si>
  <si>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</si>
  <si>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</si>
  <si>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</si>
  <si>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</si>
  <si>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</si>
  <si>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</si>
  <si>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</si>
  <si>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</si>
  <si>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</si>
  <si>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</si>
  <si>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</si>
  <si>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</si>
  <si>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</si>
  <si>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</si>
  <si>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</si>
  <si>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</si>
  <si>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</si>
  <si>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335842846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</si>
  <si>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</si>
  <si>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</si>
  <si>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</si>
  <si>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</si>
  <si>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</si>
  <si>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</si>
  <si>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</si>
  <si>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335843572</t>
  </si>
  <si>
    <t>335843568</t>
  </si>
  <si>
    <t>335843515</t>
  </si>
  <si>
    <t>335843692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</si>
  <si>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</si>
  <si>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</si>
  <si>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</si>
  <si>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</si>
  <si>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</si>
  <si>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</si>
  <si>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</si>
  <si>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</si>
  <si>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</si>
  <si>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</si>
  <si>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CLOSED</t>
  </si>
  <si>
    <t>W</t>
  </si>
  <si>
    <t>335844108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</si>
  <si>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</si>
  <si>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</si>
  <si>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</si>
  <si>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</si>
  <si>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</si>
  <si>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</si>
  <si>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</si>
  <si>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</si>
  <si>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</si>
  <si>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</si>
  <si>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</si>
  <si>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</si>
  <si>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</si>
  <si>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</si>
  <si>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</si>
  <si>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</si>
  <si>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</si>
  <si>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</si>
  <si>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</si>
  <si>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</si>
  <si>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</si>
  <si>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</si>
  <si>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</si>
  <si>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335844130</t>
  </si>
  <si>
    <t>335844128</t>
  </si>
  <si>
    <t>335844127</t>
  </si>
  <si>
    <t>335844126</t>
  </si>
  <si>
    <t>GAVETA DE DEPOSITO LLENO</t>
  </si>
  <si>
    <t>07 Abril de 2021</t>
  </si>
  <si>
    <t>335844140</t>
  </si>
  <si>
    <t>335844141</t>
  </si>
  <si>
    <t>335844142</t>
  </si>
  <si>
    <t>335844143</t>
  </si>
  <si>
    <t>335844144</t>
  </si>
  <si>
    <t>335844145</t>
  </si>
  <si>
    <t>335844147</t>
  </si>
  <si>
    <t>335844148</t>
  </si>
  <si>
    <t>335844149</t>
  </si>
  <si>
    <t>335844150</t>
  </si>
  <si>
    <t>335844151</t>
  </si>
  <si>
    <t>335844152</t>
  </si>
  <si>
    <t>335844153</t>
  </si>
  <si>
    <t>335844154</t>
  </si>
  <si>
    <t>335844156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</si>
  <si>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</si>
  <si>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</si>
  <si>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</si>
  <si>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</si>
  <si>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</si>
  <si>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</si>
  <si>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</si>
  <si>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TERMINAL DESCONECTADA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</si>
</sst>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65" TargetMode="External"/><Relationship Id="rId18" Type="http://schemas.openxmlformats.org/officeDocument/2006/relationships/hyperlink" Target="http://s460-helpdesk/CAisd/pdmweb.exe?OP=SEARCH+FACTORY=in+SKIPLIST=1+QBE.EQ.id=3552259" TargetMode="External"/><Relationship Id="rId26" Type="http://schemas.openxmlformats.org/officeDocument/2006/relationships/hyperlink" Target="http://s460-helpdesk/CAisd/pdmweb.exe?OP=SEARCH+FACTORY=in+SKIPLIST=1+QBE.EQ.id=3552249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2256" TargetMode="External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17" Type="http://schemas.openxmlformats.org/officeDocument/2006/relationships/hyperlink" Target="http://s460-helpdesk/CAisd/pdmweb.exe?OP=SEARCH+FACTORY=in+SKIPLIST=1+QBE.EQ.id=3552260" TargetMode="External"/><Relationship Id="rId25" Type="http://schemas.openxmlformats.org/officeDocument/2006/relationships/hyperlink" Target="http://s460-helpdesk/CAisd/pdmweb.exe?OP=SEARCH+FACTORY=in+SKIPLIST=1+QBE.EQ.id=355225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2261" TargetMode="External"/><Relationship Id="rId20" Type="http://schemas.openxmlformats.org/officeDocument/2006/relationships/hyperlink" Target="http://s460-helpdesk/CAisd/pdmweb.exe?OP=SEARCH+FACTORY=in+SKIPLIST=1+QBE.EQ.id=355225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24" Type="http://schemas.openxmlformats.org/officeDocument/2006/relationships/hyperlink" Target="http://s460-helpdesk/CAisd/pdmweb.exe?OP=SEARCH+FACTORY=in+SKIPLIST=1+QBE.EQ.id=355225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2262" TargetMode="External"/><Relationship Id="rId23" Type="http://schemas.openxmlformats.org/officeDocument/2006/relationships/hyperlink" Target="http://s460-helpdesk/CAisd/pdmweb.exe?OP=SEARCH+FACTORY=in+SKIPLIST=1+QBE.EQ.id=3552253" TargetMode="External"/><Relationship Id="rId10" Type="http://schemas.openxmlformats.org/officeDocument/2006/relationships/hyperlink" Target="http://s460-helpdesk/CAisd/pdmweb.exe?OP=SEARCH+FACTORY=in+SKIPLIST=1+QBE.EQ.id=3552268" TargetMode="External"/><Relationship Id="rId19" Type="http://schemas.openxmlformats.org/officeDocument/2006/relationships/hyperlink" Target="http://s460-helpdesk/CAisd/pdmweb.exe?OP=SEARCH+FACTORY=in+SKIPLIST=1+QBE.EQ.id=355225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hyperlink" Target="http://s460-helpdesk/CAisd/pdmweb.exe?OP=SEARCH+FACTORY=in+SKIPLIST=1+QBE.EQ.id=3552263" TargetMode="External"/><Relationship Id="rId22" Type="http://schemas.openxmlformats.org/officeDocument/2006/relationships/hyperlink" Target="http://s460-helpdesk/CAisd/pdmweb.exe?OP=SEARCH+FACTORY=in+SKIPLIST=1+QBE.EQ.id=3552254" TargetMode="External"/><Relationship Id="rId27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2"/>
  <sheetViews>
    <sheetView tabSelected="1" zoomScale="80" zoomScaleNormal="80" workbookViewId="0">
      <pane ySplit="4" topLeftCell="A5" activePane="bottomLeft" state="frozen"/>
      <selection pane="bottomLeft" activeCell="L83" sqref="L83"/>
    </sheetView>
  </sheetViews>
  <sheetFormatPr baseColWidth="10" defaultColWidth="27.5703125" defaultRowHeight="15" x14ac:dyDescent="0.25"/>
  <cols>
    <col min="1" max="1" width="25.7109375" style="92" bestFit="1" customWidth="1"/>
    <col min="2" max="2" width="20.7109375" style="87" bestFit="1" customWidth="1"/>
    <col min="3" max="3" width="16.28515625" style="47" bestFit="1" customWidth="1"/>
    <col min="4" max="4" width="29.42578125" style="92" bestFit="1" customWidth="1"/>
    <col min="5" max="5" width="12.7109375" style="86" bestFit="1" customWidth="1"/>
    <col min="6" max="6" width="11.7109375" style="48" bestFit="1" customWidth="1"/>
    <col min="7" max="7" width="54.5703125" style="48" bestFit="1" customWidth="1"/>
    <col min="8" max="11" width="5.7109375" style="48" bestFit="1" customWidth="1"/>
    <col min="12" max="12" width="49.85546875" style="48" bestFit="1" customWidth="1"/>
    <col min="13" max="13" width="19.85546875" style="92" bestFit="1" customWidth="1"/>
    <col min="14" max="14" width="18" style="92" bestFit="1" customWidth="1"/>
    <col min="15" max="15" width="42.42578125" style="92" bestFit="1" customWidth="1"/>
    <col min="16" max="16" width="16.7109375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2571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DISTRITO NACIONAL</v>
      </c>
      <c r="B5" s="104" t="s">
        <v>2526</v>
      </c>
      <c r="C5" s="100">
        <v>44292.536643518521</v>
      </c>
      <c r="D5" s="97" t="s">
        <v>2189</v>
      </c>
      <c r="E5" s="110">
        <v>896</v>
      </c>
      <c r="F5" s="105" t="str">
        <f>VLOOKUP(E5,VIP!$A$2:$O12472,2,0)</f>
        <v>DRBR896</v>
      </c>
      <c r="G5" s="105" t="str">
        <f>VLOOKUP(E5,'LISTADO ATM'!$A$2:$B$900,2,0)</f>
        <v xml:space="preserve">ATM Campamento Militar 16 de Agosto I </v>
      </c>
      <c r="H5" s="105" t="str">
        <f>VLOOKUP(E5,VIP!$A$2:$O17393,7,FALSE)</f>
        <v>Si</v>
      </c>
      <c r="I5" s="105" t="str">
        <f>VLOOKUP(E5,VIP!$A$2:$O9358,8,FALSE)</f>
        <v>Si</v>
      </c>
      <c r="J5" s="105" t="str">
        <f>VLOOKUP(E5,VIP!$A$2:$O9308,8,FALSE)</f>
        <v>Si</v>
      </c>
      <c r="K5" s="105" t="str">
        <f>VLOOKUP(E5,VIP!$A$2:$O12882,6,0)</f>
        <v>NO</v>
      </c>
      <c r="L5" s="98" t="s">
        <v>2488</v>
      </c>
      <c r="M5" s="193" t="s">
        <v>2525</v>
      </c>
      <c r="N5" s="96" t="s">
        <v>2472</v>
      </c>
      <c r="O5" s="111" t="s">
        <v>2474</v>
      </c>
      <c r="P5" s="95"/>
      <c r="Q5" s="193" t="s">
        <v>2525</v>
      </c>
    </row>
    <row r="6" spans="1:18" s="109" customFormat="1" ht="18" x14ac:dyDescent="0.25">
      <c r="A6" s="97" t="str">
        <f>VLOOKUP(E6,'LISTADO ATM'!$A$2:$C$901,3,0)</f>
        <v>NORTE</v>
      </c>
      <c r="B6" s="104" t="s">
        <v>2562</v>
      </c>
      <c r="C6" s="100">
        <v>44292.648645833331</v>
      </c>
      <c r="D6" s="97" t="s">
        <v>2190</v>
      </c>
      <c r="E6" s="110">
        <v>172</v>
      </c>
      <c r="F6" s="105" t="str">
        <f>VLOOKUP(E6,VIP!$A$2:$O12496,2,0)</f>
        <v>DRBR172</v>
      </c>
      <c r="G6" s="105" t="str">
        <f>VLOOKUP(E6,'LISTADO ATM'!$A$2:$B$900,2,0)</f>
        <v xml:space="preserve">ATM UNP Guaucí </v>
      </c>
      <c r="H6" s="105" t="str">
        <f>VLOOKUP(E6,VIP!$A$2:$O17417,7,FALSE)</f>
        <v>Si</v>
      </c>
      <c r="I6" s="105" t="str">
        <f>VLOOKUP(E6,VIP!$A$2:$O9382,8,FALSE)</f>
        <v>Si</v>
      </c>
      <c r="J6" s="105" t="str">
        <f>VLOOKUP(E6,VIP!$A$2:$O9332,8,FALSE)</f>
        <v>Si</v>
      </c>
      <c r="K6" s="105" t="str">
        <f>VLOOKUP(E6,VIP!$A$2:$O12906,6,0)</f>
        <v>NO</v>
      </c>
      <c r="L6" s="98" t="s">
        <v>2228</v>
      </c>
      <c r="M6" s="193" t="s">
        <v>2525</v>
      </c>
      <c r="N6" s="96" t="s">
        <v>2472</v>
      </c>
      <c r="O6" s="111" t="s">
        <v>2503</v>
      </c>
      <c r="P6" s="95"/>
      <c r="Q6" s="193" t="s">
        <v>2525</v>
      </c>
    </row>
    <row r="7" spans="1:18" s="109" customFormat="1" ht="18" x14ac:dyDescent="0.25">
      <c r="A7" s="97" t="str">
        <f>VLOOKUP(E7,'LISTADO ATM'!$A$2:$C$901,3,0)</f>
        <v>DISTRITO NACIONAL</v>
      </c>
      <c r="B7" s="104" t="s">
        <v>2561</v>
      </c>
      <c r="C7" s="100">
        <v>44292.654537037037</v>
      </c>
      <c r="D7" s="97" t="s">
        <v>2189</v>
      </c>
      <c r="E7" s="110">
        <v>24</v>
      </c>
      <c r="F7" s="105" t="str">
        <f>VLOOKUP(E7,VIP!$A$2:$O12495,2,0)</f>
        <v>DRBR024</v>
      </c>
      <c r="G7" s="105" t="str">
        <f>VLOOKUP(E7,'LISTADO ATM'!$A$2:$B$900,2,0)</f>
        <v xml:space="preserve">ATM Oficina Eusebio Manzueta </v>
      </c>
      <c r="H7" s="105" t="str">
        <f>VLOOKUP(E7,VIP!$A$2:$O17416,7,FALSE)</f>
        <v>No</v>
      </c>
      <c r="I7" s="105" t="str">
        <f>VLOOKUP(E7,VIP!$A$2:$O9381,8,FALSE)</f>
        <v>No</v>
      </c>
      <c r="J7" s="105" t="str">
        <f>VLOOKUP(E7,VIP!$A$2:$O9331,8,FALSE)</f>
        <v>No</v>
      </c>
      <c r="K7" s="105" t="str">
        <f>VLOOKUP(E7,VIP!$A$2:$O12905,6,0)</f>
        <v>NO</v>
      </c>
      <c r="L7" s="98" t="s">
        <v>2488</v>
      </c>
      <c r="M7" s="193" t="s">
        <v>2525</v>
      </c>
      <c r="N7" s="96" t="s">
        <v>2472</v>
      </c>
      <c r="O7" s="112" t="s">
        <v>2474</v>
      </c>
      <c r="P7" s="95"/>
      <c r="Q7" s="193" t="s">
        <v>2525</v>
      </c>
    </row>
    <row r="8" spans="1:18" ht="18" x14ac:dyDescent="0.25">
      <c r="A8" s="97" t="str">
        <f>VLOOKUP(E8,'LISTADO ATM'!$A$2:$C$901,3,0)</f>
        <v>DISTRITO NACIONAL</v>
      </c>
      <c r="B8" s="104" t="s">
        <v>2547</v>
      </c>
      <c r="C8" s="100">
        <v>44292.730532407404</v>
      </c>
      <c r="D8" s="97" t="s">
        <v>2189</v>
      </c>
      <c r="E8" s="110">
        <v>909</v>
      </c>
      <c r="F8" s="105" t="str">
        <f>VLOOKUP(E8,VIP!$A$2:$O12481,2,0)</f>
        <v>DRBR01A</v>
      </c>
      <c r="G8" s="105" t="str">
        <f>VLOOKUP(E8,'LISTADO ATM'!$A$2:$B$900,2,0)</f>
        <v xml:space="preserve">ATM UNP UASD </v>
      </c>
      <c r="H8" s="105" t="str">
        <f>VLOOKUP(E8,VIP!$A$2:$O17402,7,FALSE)</f>
        <v>Si</v>
      </c>
      <c r="I8" s="105" t="str">
        <f>VLOOKUP(E8,VIP!$A$2:$O9367,8,FALSE)</f>
        <v>Si</v>
      </c>
      <c r="J8" s="105" t="str">
        <f>VLOOKUP(E8,VIP!$A$2:$O9317,8,FALSE)</f>
        <v>Si</v>
      </c>
      <c r="K8" s="105" t="str">
        <f>VLOOKUP(E8,VIP!$A$2:$O12891,6,0)</f>
        <v>SI</v>
      </c>
      <c r="L8" s="98" t="s">
        <v>2228</v>
      </c>
      <c r="M8" s="193" t="s">
        <v>2525</v>
      </c>
      <c r="N8" s="96" t="s">
        <v>2472</v>
      </c>
      <c r="O8" s="112" t="s">
        <v>2474</v>
      </c>
      <c r="P8" s="95"/>
      <c r="Q8" s="193" t="s">
        <v>2525</v>
      </c>
    </row>
    <row r="9" spans="1:18" ht="18" x14ac:dyDescent="0.25">
      <c r="A9" s="97" t="str">
        <f>VLOOKUP(E9,'LISTADO ATM'!$A$2:$C$901,3,0)</f>
        <v>DISTRITO NACIONAL</v>
      </c>
      <c r="B9" s="104" t="s">
        <v>2567</v>
      </c>
      <c r="C9" s="100">
        <v>44292.889814814815</v>
      </c>
      <c r="D9" s="97" t="s">
        <v>2189</v>
      </c>
      <c r="E9" s="110">
        <v>39</v>
      </c>
      <c r="F9" s="105" t="str">
        <f>VLOOKUP(E9,VIP!$A$2:$O12477,2,0)</f>
        <v>DRBR039</v>
      </c>
      <c r="G9" s="105" t="str">
        <f>VLOOKUP(E9,'LISTADO ATM'!$A$2:$B$900,2,0)</f>
        <v xml:space="preserve">ATM Oficina Ovando </v>
      </c>
      <c r="H9" s="105" t="str">
        <f>VLOOKUP(E9,VIP!$A$2:$O17398,7,FALSE)</f>
        <v>Si</v>
      </c>
      <c r="I9" s="105" t="str">
        <f>VLOOKUP(E9,VIP!$A$2:$O9363,8,FALSE)</f>
        <v>No</v>
      </c>
      <c r="J9" s="105" t="str">
        <f>VLOOKUP(E9,VIP!$A$2:$O9313,8,FALSE)</f>
        <v>No</v>
      </c>
      <c r="K9" s="105" t="str">
        <f>VLOOKUP(E9,VIP!$A$2:$O12887,6,0)</f>
        <v>NO</v>
      </c>
      <c r="L9" s="98" t="s">
        <v>2254</v>
      </c>
      <c r="M9" s="193" t="s">
        <v>2525</v>
      </c>
      <c r="N9" s="96" t="s">
        <v>2472</v>
      </c>
      <c r="O9" s="112" t="s">
        <v>2474</v>
      </c>
      <c r="P9" s="95"/>
      <c r="Q9" s="193" t="s">
        <v>2525</v>
      </c>
    </row>
    <row r="10" spans="1:18" ht="18" x14ac:dyDescent="0.25">
      <c r="A10" s="97" t="str">
        <f>VLOOKUP(E10,'LISTADO ATM'!$A$2:$C$901,3,0)</f>
        <v>DISTRITO NACIONAL</v>
      </c>
      <c r="B10" s="104" t="s">
        <v>2572</v>
      </c>
      <c r="C10" s="100">
        <v>44293.070983796293</v>
      </c>
      <c r="D10" s="97" t="s">
        <v>2189</v>
      </c>
      <c r="E10" s="110">
        <v>585</v>
      </c>
      <c r="F10" s="105" t="str">
        <f>VLOOKUP(E10,VIP!$A$2:$O12477,2,0)</f>
        <v>DRBR083</v>
      </c>
      <c r="G10" s="105" t="str">
        <f>VLOOKUP(E10,'LISTADO ATM'!$A$2:$B$900,2,0)</f>
        <v xml:space="preserve">ATM Oficina Haina Oriental </v>
      </c>
      <c r="H10" s="105" t="str">
        <f>VLOOKUP(E10,VIP!$A$2:$O17398,7,FALSE)</f>
        <v>Si</v>
      </c>
      <c r="I10" s="105" t="str">
        <f>VLOOKUP(E10,VIP!$A$2:$O9363,8,FALSE)</f>
        <v>Si</v>
      </c>
      <c r="J10" s="105" t="str">
        <f>VLOOKUP(E10,VIP!$A$2:$O9313,8,FALSE)</f>
        <v>Si</v>
      </c>
      <c r="K10" s="105" t="str">
        <f>VLOOKUP(E10,VIP!$A$2:$O12887,6,0)</f>
        <v>NO</v>
      </c>
      <c r="L10" s="98" t="s">
        <v>2228</v>
      </c>
      <c r="M10" s="193" t="s">
        <v>2525</v>
      </c>
      <c r="N10" s="96" t="s">
        <v>2472</v>
      </c>
      <c r="O10" s="112" t="s">
        <v>2474</v>
      </c>
      <c r="P10" s="95"/>
      <c r="Q10" s="193" t="s">
        <v>2525</v>
      </c>
    </row>
    <row r="11" spans="1:18" ht="18" x14ac:dyDescent="0.25">
      <c r="A11" s="97" t="str">
        <f>VLOOKUP(E11,'LISTADO ATM'!$A$2:$C$901,3,0)</f>
        <v>DISTRITO NACIONAL</v>
      </c>
      <c r="B11" s="104" t="s">
        <v>2573</v>
      </c>
      <c r="C11" s="100">
        <v>44293.072430555556</v>
      </c>
      <c r="D11" s="97" t="s">
        <v>2189</v>
      </c>
      <c r="E11" s="110">
        <v>338</v>
      </c>
      <c r="F11" s="105" t="str">
        <f>VLOOKUP(E11,VIP!$A$2:$O12478,2,0)</f>
        <v>DRBR338</v>
      </c>
      <c r="G11" s="105" t="str">
        <f>VLOOKUP(E11,'LISTADO ATM'!$A$2:$B$900,2,0)</f>
        <v>ATM S/M Aprezio Pantoja</v>
      </c>
      <c r="H11" s="105" t="str">
        <f>VLOOKUP(E11,VIP!$A$2:$O17399,7,FALSE)</f>
        <v>Si</v>
      </c>
      <c r="I11" s="105" t="str">
        <f>VLOOKUP(E11,VIP!$A$2:$O9364,8,FALSE)</f>
        <v>Si</v>
      </c>
      <c r="J11" s="105" t="str">
        <f>VLOOKUP(E11,VIP!$A$2:$O9314,8,FALSE)</f>
        <v>Si</v>
      </c>
      <c r="K11" s="105" t="str">
        <f>VLOOKUP(E11,VIP!$A$2:$O12888,6,0)</f>
        <v>NO</v>
      </c>
      <c r="L11" s="98" t="s">
        <v>2254</v>
      </c>
      <c r="M11" s="193" t="s">
        <v>2525</v>
      </c>
      <c r="N11" s="96" t="s">
        <v>2472</v>
      </c>
      <c r="O11" s="112" t="s">
        <v>2474</v>
      </c>
      <c r="P11" s="95"/>
      <c r="Q11" s="193" t="s">
        <v>2525</v>
      </c>
    </row>
    <row r="12" spans="1:18" ht="18" x14ac:dyDescent="0.25">
      <c r="A12" s="97" t="str">
        <f>VLOOKUP(E12,'LISTADO ATM'!$A$2:$C$901,3,0)</f>
        <v>ESTE</v>
      </c>
      <c r="B12" s="104" t="s">
        <v>2574</v>
      </c>
      <c r="C12" s="100">
        <v>44293.095231481479</v>
      </c>
      <c r="D12" s="97" t="s">
        <v>2189</v>
      </c>
      <c r="E12" s="110">
        <v>433</v>
      </c>
      <c r="F12" s="105" t="str">
        <f>VLOOKUP(E12,VIP!$A$2:$O12479,2,0)</f>
        <v>DRBR433</v>
      </c>
      <c r="G12" s="105" t="str">
        <f>VLOOKUP(E12,'LISTADO ATM'!$A$2:$B$900,2,0)</f>
        <v xml:space="preserve">ATM Centro Comercial Las Canas (Cap Cana) </v>
      </c>
      <c r="H12" s="105" t="str">
        <f>VLOOKUP(E12,VIP!$A$2:$O17400,7,FALSE)</f>
        <v>Si</v>
      </c>
      <c r="I12" s="105" t="str">
        <f>VLOOKUP(E12,VIP!$A$2:$O9365,8,FALSE)</f>
        <v>Si</v>
      </c>
      <c r="J12" s="105" t="str">
        <f>VLOOKUP(E12,VIP!$A$2:$O9315,8,FALSE)</f>
        <v>Si</v>
      </c>
      <c r="K12" s="105" t="str">
        <f>VLOOKUP(E12,VIP!$A$2:$O12889,6,0)</f>
        <v>NO</v>
      </c>
      <c r="L12" s="98" t="s">
        <v>2488</v>
      </c>
      <c r="M12" s="193" t="s">
        <v>2525</v>
      </c>
      <c r="N12" s="96" t="s">
        <v>2472</v>
      </c>
      <c r="O12" s="112" t="s">
        <v>2474</v>
      </c>
      <c r="P12" s="95"/>
      <c r="Q12" s="193" t="s">
        <v>2525</v>
      </c>
    </row>
    <row r="13" spans="1:18" ht="18" x14ac:dyDescent="0.25">
      <c r="A13" s="97" t="str">
        <f>VLOOKUP(E13,'LISTADO ATM'!$A$2:$C$901,3,0)</f>
        <v>DISTRITO NACIONAL</v>
      </c>
      <c r="B13" s="104" t="s">
        <v>2586</v>
      </c>
      <c r="C13" s="100">
        <v>44293.27547453704</v>
      </c>
      <c r="D13" s="97" t="s">
        <v>2189</v>
      </c>
      <c r="E13" s="110">
        <v>490</v>
      </c>
      <c r="F13" s="105" t="str">
        <f>VLOOKUP(E13,VIP!$A$2:$O12491,2,0)</f>
        <v>DRBR490</v>
      </c>
      <c r="G13" s="105" t="str">
        <f>VLOOKUP(E13,'LISTADO ATM'!$A$2:$B$900,2,0)</f>
        <v xml:space="preserve">ATM Hospital Ney Arias Lora </v>
      </c>
      <c r="H13" s="105" t="str">
        <f>VLOOKUP(E13,VIP!$A$2:$O17412,7,FALSE)</f>
        <v>Si</v>
      </c>
      <c r="I13" s="105" t="str">
        <f>VLOOKUP(E13,VIP!$A$2:$O9377,8,FALSE)</f>
        <v>Si</v>
      </c>
      <c r="J13" s="105" t="str">
        <f>VLOOKUP(E13,VIP!$A$2:$O9327,8,FALSE)</f>
        <v>Si</v>
      </c>
      <c r="K13" s="105" t="str">
        <f>VLOOKUP(E13,VIP!$A$2:$O12901,6,0)</f>
        <v>NO</v>
      </c>
      <c r="L13" s="98" t="s">
        <v>2488</v>
      </c>
      <c r="M13" s="193" t="s">
        <v>2525</v>
      </c>
      <c r="N13" s="96" t="s">
        <v>2472</v>
      </c>
      <c r="O13" s="112" t="s">
        <v>2474</v>
      </c>
      <c r="P13" s="95"/>
      <c r="Q13" s="193" t="s">
        <v>2525</v>
      </c>
    </row>
    <row r="14" spans="1:18" ht="18" x14ac:dyDescent="0.25">
      <c r="A14" s="97" t="str">
        <f>VLOOKUP(E14,'LISTADO ATM'!$A$2:$C$901,3,0)</f>
        <v>DISTRITO NACIONAL</v>
      </c>
      <c r="B14" s="104">
        <v>335840700</v>
      </c>
      <c r="C14" s="100">
        <v>44288.517708333333</v>
      </c>
      <c r="D14" s="97" t="s">
        <v>2468</v>
      </c>
      <c r="E14" s="110">
        <v>377</v>
      </c>
      <c r="F14" s="105" t="str">
        <f>VLOOKUP(E14,VIP!$A$2:$O12367,2,0)</f>
        <v>DRBR377</v>
      </c>
      <c r="G14" s="105" t="str">
        <f>VLOOKUP(E14,'LISTADO ATM'!$A$2:$B$900,2,0)</f>
        <v>ATM Estación del Metro Eduardo Brito</v>
      </c>
      <c r="H14" s="105" t="str">
        <f>VLOOKUP(E14,VIP!$A$2:$O17288,7,FALSE)</f>
        <v>Si</v>
      </c>
      <c r="I14" s="105" t="str">
        <f>VLOOKUP(E14,VIP!$A$2:$O9253,8,FALSE)</f>
        <v>Si</v>
      </c>
      <c r="J14" s="105" t="str">
        <f>VLOOKUP(E14,VIP!$A$2:$O9203,8,FALSE)</f>
        <v>Si</v>
      </c>
      <c r="K14" s="105" t="str">
        <f>VLOOKUP(E14,VIP!$A$2:$O12777,6,0)</f>
        <v>NO</v>
      </c>
      <c r="L14" s="98" t="s">
        <v>2428</v>
      </c>
      <c r="M14" s="96" t="s">
        <v>2465</v>
      </c>
      <c r="N14" s="96" t="s">
        <v>2472</v>
      </c>
      <c r="O14" s="112" t="s">
        <v>2473</v>
      </c>
      <c r="P14" s="95"/>
      <c r="Q14" s="99" t="s">
        <v>2428</v>
      </c>
    </row>
    <row r="15" spans="1:18" ht="18" x14ac:dyDescent="0.25">
      <c r="A15" s="97" t="str">
        <f>VLOOKUP(E15,'LISTADO ATM'!$A$2:$C$901,3,0)</f>
        <v>DISTRITO NACIONAL</v>
      </c>
      <c r="B15" s="104">
        <v>335840839</v>
      </c>
      <c r="C15" s="100">
        <v>44290.384328703702</v>
      </c>
      <c r="D15" s="97" t="s">
        <v>2189</v>
      </c>
      <c r="E15" s="110">
        <v>706</v>
      </c>
      <c r="F15" s="105" t="str">
        <f>VLOOKUP(E15,VIP!$A$2:$O12382,2,0)</f>
        <v>DRBR706</v>
      </c>
      <c r="G15" s="105" t="str">
        <f>VLOOKUP(E15,'LISTADO ATM'!$A$2:$B$900,2,0)</f>
        <v xml:space="preserve">ATM S/M Pristine </v>
      </c>
      <c r="H15" s="105" t="str">
        <f>VLOOKUP(E15,VIP!$A$2:$O17303,7,FALSE)</f>
        <v>Si</v>
      </c>
      <c r="I15" s="105" t="str">
        <f>VLOOKUP(E15,VIP!$A$2:$O9268,8,FALSE)</f>
        <v>Si</v>
      </c>
      <c r="J15" s="105" t="str">
        <f>VLOOKUP(E15,VIP!$A$2:$O9218,8,FALSE)</f>
        <v>Si</v>
      </c>
      <c r="K15" s="105" t="str">
        <f>VLOOKUP(E15,VIP!$A$2:$O12792,6,0)</f>
        <v>NO</v>
      </c>
      <c r="L15" s="98" t="s">
        <v>2228</v>
      </c>
      <c r="M15" s="96" t="s">
        <v>2465</v>
      </c>
      <c r="N15" s="96" t="s">
        <v>2472</v>
      </c>
      <c r="O15" s="112" t="s">
        <v>2474</v>
      </c>
      <c r="P15" s="95"/>
      <c r="Q15" s="99" t="s">
        <v>2228</v>
      </c>
    </row>
    <row r="16" spans="1:18" ht="18" x14ac:dyDescent="0.25">
      <c r="A16" s="97" t="str">
        <f>VLOOKUP(E16,'LISTADO ATM'!$A$2:$C$901,3,0)</f>
        <v>ESTE</v>
      </c>
      <c r="B16" s="104">
        <v>335842042</v>
      </c>
      <c r="C16" s="100">
        <v>44291.570219907408</v>
      </c>
      <c r="D16" s="97" t="s">
        <v>2468</v>
      </c>
      <c r="E16" s="110">
        <v>912</v>
      </c>
      <c r="F16" s="105" t="str">
        <f>VLOOKUP(E16,VIP!$A$2:$O12465,2,0)</f>
        <v>DRBR973</v>
      </c>
      <c r="G16" s="105" t="str">
        <f>VLOOKUP(E16,'LISTADO ATM'!$A$2:$B$900,2,0)</f>
        <v xml:space="preserve">ATM Oficina San Pedro II </v>
      </c>
      <c r="H16" s="105" t="str">
        <f>VLOOKUP(E16,VIP!$A$2:$O17386,7,FALSE)</f>
        <v>Si</v>
      </c>
      <c r="I16" s="105" t="str">
        <f>VLOOKUP(E16,VIP!$A$2:$O9351,8,FALSE)</f>
        <v>Si</v>
      </c>
      <c r="J16" s="105" t="str">
        <f>VLOOKUP(E16,VIP!$A$2:$O9301,8,FALSE)</f>
        <v>Si</v>
      </c>
      <c r="K16" s="105" t="str">
        <f>VLOOKUP(E16,VIP!$A$2:$O12875,6,0)</f>
        <v>SI</v>
      </c>
      <c r="L16" s="98" t="s">
        <v>2428</v>
      </c>
      <c r="M16" s="96" t="s">
        <v>2465</v>
      </c>
      <c r="N16" s="96" t="s">
        <v>2472</v>
      </c>
      <c r="O16" s="112" t="s">
        <v>2473</v>
      </c>
      <c r="P16" s="95"/>
      <c r="Q16" s="99" t="s">
        <v>2428</v>
      </c>
    </row>
    <row r="17" spans="1:17" ht="18" x14ac:dyDescent="0.25">
      <c r="A17" s="97" t="str">
        <f>VLOOKUP(E17,'LISTADO ATM'!$A$2:$C$901,3,0)</f>
        <v>DISTRITO NACIONAL</v>
      </c>
      <c r="B17" s="104">
        <v>335842099</v>
      </c>
      <c r="C17" s="100">
        <v>44291.589606481481</v>
      </c>
      <c r="D17" s="97" t="s">
        <v>2189</v>
      </c>
      <c r="E17" s="110">
        <v>517</v>
      </c>
      <c r="F17" s="105" t="str">
        <f>VLOOKUP(E17,VIP!$A$2:$O12461,2,0)</f>
        <v>DRBR517</v>
      </c>
      <c r="G17" s="105" t="str">
        <f>VLOOKUP(E17,'LISTADO ATM'!$A$2:$B$900,2,0)</f>
        <v xml:space="preserve">ATM Autobanco Oficina Sans Soucí </v>
      </c>
      <c r="H17" s="105" t="str">
        <f>VLOOKUP(E17,VIP!$A$2:$O17382,7,FALSE)</f>
        <v>Si</v>
      </c>
      <c r="I17" s="105" t="str">
        <f>VLOOKUP(E17,VIP!$A$2:$O9347,8,FALSE)</f>
        <v>Si</v>
      </c>
      <c r="J17" s="105" t="str">
        <f>VLOOKUP(E17,VIP!$A$2:$O9297,8,FALSE)</f>
        <v>Si</v>
      </c>
      <c r="K17" s="105" t="str">
        <f>VLOOKUP(E17,VIP!$A$2:$O12871,6,0)</f>
        <v>SI</v>
      </c>
      <c r="L17" s="98" t="s">
        <v>2228</v>
      </c>
      <c r="M17" s="96" t="s">
        <v>2465</v>
      </c>
      <c r="N17" s="96" t="s">
        <v>2472</v>
      </c>
      <c r="O17" s="112" t="s">
        <v>2474</v>
      </c>
      <c r="P17" s="95"/>
      <c r="Q17" s="99" t="s">
        <v>2228</v>
      </c>
    </row>
    <row r="18" spans="1:17" ht="18" x14ac:dyDescent="0.25">
      <c r="A18" s="97" t="str">
        <f>VLOOKUP(E18,'LISTADO ATM'!$A$2:$C$901,3,0)</f>
        <v>DISTRITO NACIONAL</v>
      </c>
      <c r="B18" s="104">
        <v>335842241</v>
      </c>
      <c r="C18" s="100">
        <v>44291.640752314815</v>
      </c>
      <c r="D18" s="97" t="s">
        <v>2189</v>
      </c>
      <c r="E18" s="110">
        <v>60</v>
      </c>
      <c r="F18" s="105" t="str">
        <f>VLOOKUP(E18,VIP!$A$2:$O12453,2,0)</f>
        <v>DRBR060</v>
      </c>
      <c r="G18" s="105" t="str">
        <f>VLOOKUP(E18,'LISTADO ATM'!$A$2:$B$900,2,0)</f>
        <v xml:space="preserve">ATM Autobanco 27 de Febrero </v>
      </c>
      <c r="H18" s="105" t="str">
        <f>VLOOKUP(E18,VIP!$A$2:$O17374,7,FALSE)</f>
        <v>Si</v>
      </c>
      <c r="I18" s="105" t="str">
        <f>VLOOKUP(E18,VIP!$A$2:$O9339,8,FALSE)</f>
        <v>Si</v>
      </c>
      <c r="J18" s="105" t="str">
        <f>VLOOKUP(E18,VIP!$A$2:$O9289,8,FALSE)</f>
        <v>Si</v>
      </c>
      <c r="K18" s="105" t="str">
        <f>VLOOKUP(E18,VIP!$A$2:$O12863,6,0)</f>
        <v>NO</v>
      </c>
      <c r="L18" s="98" t="s">
        <v>2228</v>
      </c>
      <c r="M18" s="96" t="s">
        <v>2465</v>
      </c>
      <c r="N18" s="96" t="s">
        <v>2472</v>
      </c>
      <c r="O18" s="112" t="s">
        <v>2474</v>
      </c>
      <c r="P18" s="95"/>
      <c r="Q18" s="99" t="s">
        <v>2228</v>
      </c>
    </row>
    <row r="19" spans="1:17" ht="18" x14ac:dyDescent="0.25">
      <c r="A19" s="97" t="str">
        <f>VLOOKUP(E19,'LISTADO ATM'!$A$2:$C$901,3,0)</f>
        <v>DISTRITO NACIONAL</v>
      </c>
      <c r="B19" s="104">
        <v>335842243</v>
      </c>
      <c r="C19" s="100">
        <v>44291.641446759262</v>
      </c>
      <c r="D19" s="97" t="s">
        <v>2189</v>
      </c>
      <c r="E19" s="110">
        <v>835</v>
      </c>
      <c r="F19" s="105" t="str">
        <f>VLOOKUP(E19,VIP!$A$2:$O12452,2,0)</f>
        <v>DRBR835</v>
      </c>
      <c r="G19" s="105" t="str">
        <f>VLOOKUP(E19,'LISTADO ATM'!$A$2:$B$900,2,0)</f>
        <v xml:space="preserve">ATM UNP Megacentro </v>
      </c>
      <c r="H19" s="105" t="str">
        <f>VLOOKUP(E19,VIP!$A$2:$O17373,7,FALSE)</f>
        <v>Si</v>
      </c>
      <c r="I19" s="105" t="str">
        <f>VLOOKUP(E19,VIP!$A$2:$O9338,8,FALSE)</f>
        <v>Si</v>
      </c>
      <c r="J19" s="105" t="str">
        <f>VLOOKUP(E19,VIP!$A$2:$O9288,8,FALSE)</f>
        <v>Si</v>
      </c>
      <c r="K19" s="105" t="str">
        <f>VLOOKUP(E19,VIP!$A$2:$O12862,6,0)</f>
        <v>SI</v>
      </c>
      <c r="L19" s="98" t="s">
        <v>2228</v>
      </c>
      <c r="M19" s="96" t="s">
        <v>2465</v>
      </c>
      <c r="N19" s="96" t="s">
        <v>2472</v>
      </c>
      <c r="O19" s="113" t="s">
        <v>2474</v>
      </c>
      <c r="P19" s="95"/>
      <c r="Q19" s="99" t="s">
        <v>2228</v>
      </c>
    </row>
    <row r="20" spans="1:17" s="145" customFormat="1" ht="18" x14ac:dyDescent="0.25">
      <c r="A20" s="97" t="str">
        <f>VLOOKUP(E20,'LISTADO ATM'!$A$2:$C$901,3,0)</f>
        <v>DISTRITO NACIONAL</v>
      </c>
      <c r="B20" s="104">
        <v>335842396</v>
      </c>
      <c r="C20" s="100">
        <v>44291.691643518519</v>
      </c>
      <c r="D20" s="97" t="s">
        <v>2189</v>
      </c>
      <c r="E20" s="146">
        <v>744</v>
      </c>
      <c r="F20" s="105" t="str">
        <f>VLOOKUP(E20,VIP!$A$2:$O12499,2,0)</f>
        <v>DRBR289</v>
      </c>
      <c r="G20" s="105" t="str">
        <f>VLOOKUP(E20,'LISTADO ATM'!$A$2:$B$900,2,0)</f>
        <v xml:space="preserve">ATM Multicentro La Sirena Venezuela </v>
      </c>
      <c r="H20" s="105" t="str">
        <f>VLOOKUP(E20,VIP!$A$2:$O17420,7,FALSE)</f>
        <v>Si</v>
      </c>
      <c r="I20" s="105" t="str">
        <f>VLOOKUP(E20,VIP!$A$2:$O9385,8,FALSE)</f>
        <v>Si</v>
      </c>
      <c r="J20" s="105" t="str">
        <f>VLOOKUP(E20,VIP!$A$2:$O9335,8,FALSE)</f>
        <v>Si</v>
      </c>
      <c r="K20" s="105" t="str">
        <f>VLOOKUP(E20,VIP!$A$2:$O12909,6,0)</f>
        <v>SI</v>
      </c>
      <c r="L20" s="98" t="s">
        <v>2513</v>
      </c>
      <c r="M20" s="96" t="s">
        <v>2465</v>
      </c>
      <c r="N20" s="96" t="s">
        <v>2514</v>
      </c>
      <c r="O20" s="148" t="s">
        <v>2474</v>
      </c>
      <c r="P20" s="147"/>
      <c r="Q20" s="99" t="s">
        <v>2594</v>
      </c>
    </row>
    <row r="21" spans="1:17" ht="18" x14ac:dyDescent="0.25">
      <c r="A21" s="97" t="str">
        <f>VLOOKUP(E21,'LISTADO ATM'!$A$2:$C$901,3,0)</f>
        <v>DISTRITO NACIONAL</v>
      </c>
      <c r="B21" s="104">
        <v>335842440</v>
      </c>
      <c r="C21" s="100">
        <v>44291.701608796298</v>
      </c>
      <c r="D21" s="97" t="s">
        <v>2189</v>
      </c>
      <c r="E21" s="146">
        <v>498</v>
      </c>
      <c r="F21" s="105" t="str">
        <f>VLOOKUP(E21,VIP!$A$2:$O12496,2,0)</f>
        <v>DRBR498</v>
      </c>
      <c r="G21" s="105" t="str">
        <f>VLOOKUP(E21,'LISTADO ATM'!$A$2:$B$900,2,0)</f>
        <v xml:space="preserve">ATM Estación Sunix 27 de Febrero </v>
      </c>
      <c r="H21" s="105" t="str">
        <f>VLOOKUP(E21,VIP!$A$2:$O17417,7,FALSE)</f>
        <v>Si</v>
      </c>
      <c r="I21" s="105" t="str">
        <f>VLOOKUP(E21,VIP!$A$2:$O9382,8,FALSE)</f>
        <v>Si</v>
      </c>
      <c r="J21" s="105" t="str">
        <f>VLOOKUP(E21,VIP!$A$2:$O9332,8,FALSE)</f>
        <v>Si</v>
      </c>
      <c r="K21" s="105" t="str">
        <f>VLOOKUP(E21,VIP!$A$2:$O12906,6,0)</f>
        <v>NO</v>
      </c>
      <c r="L21" s="98" t="s">
        <v>2228</v>
      </c>
      <c r="M21" s="96" t="s">
        <v>2465</v>
      </c>
      <c r="N21" s="96" t="s">
        <v>2514</v>
      </c>
      <c r="O21" s="150" t="s">
        <v>2474</v>
      </c>
      <c r="P21" s="95"/>
      <c r="Q21" s="99" t="s">
        <v>2228</v>
      </c>
    </row>
    <row r="22" spans="1:17" ht="18" x14ac:dyDescent="0.25">
      <c r="A22" s="97" t="str">
        <f>VLOOKUP(E22,'LISTADO ATM'!$A$2:$C$901,3,0)</f>
        <v>DISTRITO NACIONAL</v>
      </c>
      <c r="B22" s="104">
        <v>335842457</v>
      </c>
      <c r="C22" s="100">
        <v>44291.708020833335</v>
      </c>
      <c r="D22" s="97" t="s">
        <v>2189</v>
      </c>
      <c r="E22" s="146">
        <v>160</v>
      </c>
      <c r="F22" s="105" t="str">
        <f>VLOOKUP(E22,VIP!$A$2:$O12492,2,0)</f>
        <v>DRBR160</v>
      </c>
      <c r="G22" s="105" t="str">
        <f>VLOOKUP(E22,'LISTADO ATM'!$A$2:$B$900,2,0)</f>
        <v xml:space="preserve">ATM Oficina Herrera </v>
      </c>
      <c r="H22" s="105" t="str">
        <f>VLOOKUP(E22,VIP!$A$2:$O17413,7,FALSE)</f>
        <v>Si</v>
      </c>
      <c r="I22" s="105" t="str">
        <f>VLOOKUP(E22,VIP!$A$2:$O9378,8,FALSE)</f>
        <v>Si</v>
      </c>
      <c r="J22" s="105" t="str">
        <f>VLOOKUP(E22,VIP!$A$2:$O9328,8,FALSE)</f>
        <v>Si</v>
      </c>
      <c r="K22" s="105" t="str">
        <f>VLOOKUP(E22,VIP!$A$2:$O12902,6,0)</f>
        <v>NO</v>
      </c>
      <c r="L22" s="98" t="s">
        <v>2228</v>
      </c>
      <c r="M22" s="96" t="s">
        <v>2465</v>
      </c>
      <c r="N22" s="96" t="s">
        <v>2514</v>
      </c>
      <c r="O22" s="150" t="s">
        <v>2474</v>
      </c>
      <c r="P22" s="95"/>
      <c r="Q22" s="99" t="s">
        <v>2228</v>
      </c>
    </row>
    <row r="23" spans="1:17" ht="18" x14ac:dyDescent="0.25">
      <c r="A23" s="97" t="str">
        <f>VLOOKUP(E23,'LISTADO ATM'!$A$2:$C$901,3,0)</f>
        <v>DISTRITO NACIONAL</v>
      </c>
      <c r="B23" s="104">
        <v>335842460</v>
      </c>
      <c r="C23" s="100">
        <v>44291.708969907406</v>
      </c>
      <c r="D23" s="97" t="s">
        <v>2189</v>
      </c>
      <c r="E23" s="146">
        <v>966</v>
      </c>
      <c r="F23" s="105" t="str">
        <f>VLOOKUP(E23,VIP!$A$2:$O12490,2,0)</f>
        <v>DRBR966</v>
      </c>
      <c r="G23" s="105" t="str">
        <f>VLOOKUP(E23,'LISTADO ATM'!$A$2:$B$900,2,0)</f>
        <v>ATM Centro Medico Real</v>
      </c>
      <c r="H23" s="105" t="str">
        <f>VLOOKUP(E23,VIP!$A$2:$O17411,7,FALSE)</f>
        <v>Si</v>
      </c>
      <c r="I23" s="105" t="str">
        <f>VLOOKUP(E23,VIP!$A$2:$O9376,8,FALSE)</f>
        <v>Si</v>
      </c>
      <c r="J23" s="105" t="str">
        <f>VLOOKUP(E23,VIP!$A$2:$O9326,8,FALSE)</f>
        <v>Si</v>
      </c>
      <c r="K23" s="105" t="str">
        <f>VLOOKUP(E23,VIP!$A$2:$O12900,6,0)</f>
        <v>NO</v>
      </c>
      <c r="L23" s="98" t="s">
        <v>2228</v>
      </c>
      <c r="M23" s="96" t="s">
        <v>2465</v>
      </c>
      <c r="N23" s="96" t="s">
        <v>2514</v>
      </c>
      <c r="O23" s="150" t="s">
        <v>2474</v>
      </c>
      <c r="P23" s="95"/>
      <c r="Q23" s="99" t="s">
        <v>2228</v>
      </c>
    </row>
    <row r="24" spans="1:17" ht="18" x14ac:dyDescent="0.25">
      <c r="A24" s="97" t="str">
        <f>VLOOKUP(E24,'LISTADO ATM'!$A$2:$C$901,3,0)</f>
        <v>DISTRITO NACIONAL</v>
      </c>
      <c r="B24" s="104">
        <v>335842491</v>
      </c>
      <c r="C24" s="100">
        <v>44291.712476851855</v>
      </c>
      <c r="D24" s="97" t="s">
        <v>2189</v>
      </c>
      <c r="E24" s="146">
        <v>35</v>
      </c>
      <c r="F24" s="105" t="str">
        <f>VLOOKUP(E24,VIP!$A$2:$O12489,2,0)</f>
        <v>DRBR035</v>
      </c>
      <c r="G24" s="105" t="str">
        <f>VLOOKUP(E24,'LISTADO ATM'!$A$2:$B$900,2,0)</f>
        <v xml:space="preserve">ATM Dirección General de Aduanas I </v>
      </c>
      <c r="H24" s="105" t="str">
        <f>VLOOKUP(E24,VIP!$A$2:$O17410,7,FALSE)</f>
        <v>Si</v>
      </c>
      <c r="I24" s="105" t="str">
        <f>VLOOKUP(E24,VIP!$A$2:$O9375,8,FALSE)</f>
        <v>Si</v>
      </c>
      <c r="J24" s="105" t="str">
        <f>VLOOKUP(E24,VIP!$A$2:$O9325,8,FALSE)</f>
        <v>Si</v>
      </c>
      <c r="K24" s="105" t="str">
        <f>VLOOKUP(E24,VIP!$A$2:$O12899,6,0)</f>
        <v>NO</v>
      </c>
      <c r="L24" s="98" t="s">
        <v>2228</v>
      </c>
      <c r="M24" s="96" t="s">
        <v>2465</v>
      </c>
      <c r="N24" s="96" t="s">
        <v>2514</v>
      </c>
      <c r="O24" s="150" t="s">
        <v>2474</v>
      </c>
      <c r="P24" s="95"/>
      <c r="Q24" s="99" t="s">
        <v>2228</v>
      </c>
    </row>
    <row r="25" spans="1:17" ht="18" x14ac:dyDescent="0.25">
      <c r="A25" s="97" t="str">
        <f>VLOOKUP(E25,'LISTADO ATM'!$A$2:$C$901,3,0)</f>
        <v>DISTRITO NACIONAL</v>
      </c>
      <c r="B25" s="104">
        <v>335842523</v>
      </c>
      <c r="C25" s="100">
        <v>44291.722094907411</v>
      </c>
      <c r="D25" s="97" t="s">
        <v>2189</v>
      </c>
      <c r="E25" s="146">
        <v>545</v>
      </c>
      <c r="F25" s="105" t="str">
        <f>VLOOKUP(E25,VIP!$A$2:$O12482,2,0)</f>
        <v>DRBR995</v>
      </c>
      <c r="G25" s="105" t="str">
        <f>VLOOKUP(E25,'LISTADO ATM'!$A$2:$B$900,2,0)</f>
        <v xml:space="preserve">ATM Oficina Isabel La Católica II  </v>
      </c>
      <c r="H25" s="105" t="str">
        <f>VLOOKUP(E25,VIP!$A$2:$O17403,7,FALSE)</f>
        <v>Si</v>
      </c>
      <c r="I25" s="105" t="str">
        <f>VLOOKUP(E25,VIP!$A$2:$O9368,8,FALSE)</f>
        <v>Si</v>
      </c>
      <c r="J25" s="105" t="str">
        <f>VLOOKUP(E25,VIP!$A$2:$O9318,8,FALSE)</f>
        <v>Si</v>
      </c>
      <c r="K25" s="105" t="str">
        <f>VLOOKUP(E25,VIP!$A$2:$O12892,6,0)</f>
        <v>NO</v>
      </c>
      <c r="L25" s="98" t="s">
        <v>2228</v>
      </c>
      <c r="M25" s="96" t="s">
        <v>2465</v>
      </c>
      <c r="N25" s="96" t="s">
        <v>2472</v>
      </c>
      <c r="O25" s="150" t="s">
        <v>2474</v>
      </c>
      <c r="P25" s="95"/>
      <c r="Q25" s="99" t="s">
        <v>2228</v>
      </c>
    </row>
    <row r="26" spans="1:17" ht="18" x14ac:dyDescent="0.25">
      <c r="A26" s="97" t="str">
        <f>VLOOKUP(E26,'LISTADO ATM'!$A$2:$C$901,3,0)</f>
        <v>DISTRITO NACIONAL</v>
      </c>
      <c r="B26" s="104">
        <v>335842546</v>
      </c>
      <c r="C26" s="100">
        <v>44291.728067129632</v>
      </c>
      <c r="D26" s="97" t="s">
        <v>2468</v>
      </c>
      <c r="E26" s="146">
        <v>525</v>
      </c>
      <c r="F26" s="105" t="str">
        <f>VLOOKUP(E26,VIP!$A$2:$O12473,2,0)</f>
        <v>DRBR525</v>
      </c>
      <c r="G26" s="105" t="str">
        <f>VLOOKUP(E26,'LISTADO ATM'!$A$2:$B$900,2,0)</f>
        <v>ATM S/M Bravo Las Americas</v>
      </c>
      <c r="H26" s="105" t="str">
        <f>VLOOKUP(E26,VIP!$A$2:$O17394,7,FALSE)</f>
        <v>Si</v>
      </c>
      <c r="I26" s="105" t="str">
        <f>VLOOKUP(E26,VIP!$A$2:$O9359,8,FALSE)</f>
        <v>Si</v>
      </c>
      <c r="J26" s="105" t="str">
        <f>VLOOKUP(E26,VIP!$A$2:$O9309,8,FALSE)</f>
        <v>Si</v>
      </c>
      <c r="K26" s="105" t="str">
        <f>VLOOKUP(E26,VIP!$A$2:$O12883,6,0)</f>
        <v>NO</v>
      </c>
      <c r="L26" s="98" t="s">
        <v>2428</v>
      </c>
      <c r="M26" s="96" t="s">
        <v>2465</v>
      </c>
      <c r="N26" s="96" t="s">
        <v>2472</v>
      </c>
      <c r="O26" s="150" t="s">
        <v>2473</v>
      </c>
      <c r="P26" s="95"/>
      <c r="Q26" s="99" t="s">
        <v>2428</v>
      </c>
    </row>
    <row r="27" spans="1:17" ht="18" x14ac:dyDescent="0.25">
      <c r="A27" s="97" t="str">
        <f>VLOOKUP(E27,'LISTADO ATM'!$A$2:$C$901,3,0)</f>
        <v>SUR</v>
      </c>
      <c r="B27" s="104">
        <v>335842631</v>
      </c>
      <c r="C27" s="100">
        <v>44291.783263888887</v>
      </c>
      <c r="D27" s="97" t="s">
        <v>2189</v>
      </c>
      <c r="E27" s="146">
        <v>134</v>
      </c>
      <c r="F27" s="105" t="str">
        <f>VLOOKUP(E27,VIP!$A$2:$O12463,2,0)</f>
        <v>DRBR134</v>
      </c>
      <c r="G27" s="105" t="str">
        <f>VLOOKUP(E27,'LISTADO ATM'!$A$2:$B$900,2,0)</f>
        <v xml:space="preserve">ATM Oficina San José de Ocoa </v>
      </c>
      <c r="H27" s="105" t="str">
        <f>VLOOKUP(E27,VIP!$A$2:$O17384,7,FALSE)</f>
        <v>Si</v>
      </c>
      <c r="I27" s="105" t="str">
        <f>VLOOKUP(E27,VIP!$A$2:$O9349,8,FALSE)</f>
        <v>Si</v>
      </c>
      <c r="J27" s="105" t="str">
        <f>VLOOKUP(E27,VIP!$A$2:$O9299,8,FALSE)</f>
        <v>Si</v>
      </c>
      <c r="K27" s="105" t="str">
        <f>VLOOKUP(E27,VIP!$A$2:$O12873,6,0)</f>
        <v>SI</v>
      </c>
      <c r="L27" s="98" t="s">
        <v>2488</v>
      </c>
      <c r="M27" s="96" t="s">
        <v>2465</v>
      </c>
      <c r="N27" s="96" t="s">
        <v>2472</v>
      </c>
      <c r="O27" s="152" t="s">
        <v>2474</v>
      </c>
      <c r="P27" s="95"/>
      <c r="Q27" s="99" t="s">
        <v>2488</v>
      </c>
    </row>
    <row r="28" spans="1:17" ht="18" x14ac:dyDescent="0.25">
      <c r="A28" s="97" t="str">
        <f>VLOOKUP(E28,'LISTADO ATM'!$A$2:$C$901,3,0)</f>
        <v>DISTRITO NACIONAL</v>
      </c>
      <c r="B28" s="104">
        <v>335842658</v>
      </c>
      <c r="C28" s="100">
        <v>44291.834178240744</v>
      </c>
      <c r="D28" s="97" t="s">
        <v>2189</v>
      </c>
      <c r="E28" s="146">
        <v>165</v>
      </c>
      <c r="F28" s="105" t="str">
        <f>VLOOKUP(E28,VIP!$A$2:$O12453,2,0)</f>
        <v>DRBR165</v>
      </c>
      <c r="G28" s="105" t="str">
        <f>VLOOKUP(E28,'LISTADO ATM'!$A$2:$B$900,2,0)</f>
        <v>ATM Autoservicio Megacentro</v>
      </c>
      <c r="H28" s="105" t="str">
        <f>VLOOKUP(E28,VIP!$A$2:$O17374,7,FALSE)</f>
        <v>Si</v>
      </c>
      <c r="I28" s="105" t="str">
        <f>VLOOKUP(E28,VIP!$A$2:$O9339,8,FALSE)</f>
        <v>Si</v>
      </c>
      <c r="J28" s="105" t="str">
        <f>VLOOKUP(E28,VIP!$A$2:$O9289,8,FALSE)</f>
        <v>Si</v>
      </c>
      <c r="K28" s="105" t="str">
        <f>VLOOKUP(E28,VIP!$A$2:$O12863,6,0)</f>
        <v>SI</v>
      </c>
      <c r="L28" s="98" t="s">
        <v>2228</v>
      </c>
      <c r="M28" s="96" t="s">
        <v>2465</v>
      </c>
      <c r="N28" s="96" t="s">
        <v>2472</v>
      </c>
      <c r="O28" s="152" t="s">
        <v>2474</v>
      </c>
      <c r="P28" s="95"/>
      <c r="Q28" s="99" t="s">
        <v>2431</v>
      </c>
    </row>
    <row r="29" spans="1:17" ht="18" x14ac:dyDescent="0.25">
      <c r="A29" s="97" t="str">
        <f>VLOOKUP(E29,'LISTADO ATM'!$A$2:$C$901,3,0)</f>
        <v>ESTE</v>
      </c>
      <c r="B29" s="104" t="s">
        <v>2518</v>
      </c>
      <c r="C29" s="100">
        <v>44292.355636574073</v>
      </c>
      <c r="D29" s="97" t="s">
        <v>2468</v>
      </c>
      <c r="E29" s="146">
        <v>330</v>
      </c>
      <c r="F29" s="105" t="str">
        <f>VLOOKUP(E29,VIP!$A$2:$O12467,2,0)</f>
        <v>DRBR330</v>
      </c>
      <c r="G29" s="105" t="str">
        <f>VLOOKUP(E29,'LISTADO ATM'!$A$2:$B$900,2,0)</f>
        <v xml:space="preserve">ATM Oficina Boulevard (Higuey) </v>
      </c>
      <c r="H29" s="105" t="str">
        <f>VLOOKUP(E29,VIP!$A$2:$O17388,7,FALSE)</f>
        <v>Si</v>
      </c>
      <c r="I29" s="105" t="str">
        <f>VLOOKUP(E29,VIP!$A$2:$O9353,8,FALSE)</f>
        <v>Si</v>
      </c>
      <c r="J29" s="105" t="str">
        <f>VLOOKUP(E29,VIP!$A$2:$O9303,8,FALSE)</f>
        <v>Si</v>
      </c>
      <c r="K29" s="105" t="str">
        <f>VLOOKUP(E29,VIP!$A$2:$O12877,6,0)</f>
        <v>SI</v>
      </c>
      <c r="L29" s="98" t="s">
        <v>2505</v>
      </c>
      <c r="M29" s="96" t="s">
        <v>2465</v>
      </c>
      <c r="N29" s="96" t="s">
        <v>2472</v>
      </c>
      <c r="O29" s="152" t="s">
        <v>2473</v>
      </c>
      <c r="P29" s="95"/>
      <c r="Q29" s="99" t="s">
        <v>2505</v>
      </c>
    </row>
    <row r="30" spans="1:17" ht="18" x14ac:dyDescent="0.25">
      <c r="A30" s="97" t="str">
        <f>VLOOKUP(E30,'LISTADO ATM'!$A$2:$C$901,3,0)</f>
        <v>NORTE</v>
      </c>
      <c r="B30" s="104" t="s">
        <v>2528</v>
      </c>
      <c r="C30" s="100">
        <v>44292.520497685182</v>
      </c>
      <c r="D30" s="97" t="s">
        <v>2493</v>
      </c>
      <c r="E30" s="146">
        <v>857</v>
      </c>
      <c r="F30" s="105" t="str">
        <f>VLOOKUP(E30,VIP!$A$2:$O12469,2,0)</f>
        <v>DRBR857</v>
      </c>
      <c r="G30" s="105" t="str">
        <f>VLOOKUP(E30,'LISTADO ATM'!$A$2:$B$900,2,0)</f>
        <v xml:space="preserve">ATM Oficina Los Alamos </v>
      </c>
      <c r="H30" s="105" t="str">
        <f>VLOOKUP(E30,VIP!$A$2:$O17390,7,FALSE)</f>
        <v>Si</v>
      </c>
      <c r="I30" s="105" t="str">
        <f>VLOOKUP(E30,VIP!$A$2:$O9355,8,FALSE)</f>
        <v>Si</v>
      </c>
      <c r="J30" s="105" t="str">
        <f>VLOOKUP(E30,VIP!$A$2:$O9305,8,FALSE)</f>
        <v>Si</v>
      </c>
      <c r="K30" s="105" t="str">
        <f>VLOOKUP(E30,VIP!$A$2:$O12879,6,0)</f>
        <v>NO</v>
      </c>
      <c r="L30" s="98" t="s">
        <v>2505</v>
      </c>
      <c r="M30" s="96" t="s">
        <v>2465</v>
      </c>
      <c r="N30" s="96" t="s">
        <v>2472</v>
      </c>
      <c r="O30" s="152" t="s">
        <v>2494</v>
      </c>
      <c r="P30" s="95"/>
      <c r="Q30" s="99" t="s">
        <v>2570</v>
      </c>
    </row>
    <row r="31" spans="1:17" ht="18" x14ac:dyDescent="0.25">
      <c r="A31" s="97" t="str">
        <f>VLOOKUP(E31,'LISTADO ATM'!$A$2:$C$901,3,0)</f>
        <v>ESTE</v>
      </c>
      <c r="B31" s="104" t="s">
        <v>2527</v>
      </c>
      <c r="C31" s="100">
        <v>44292.535069444442</v>
      </c>
      <c r="D31" s="97" t="s">
        <v>2189</v>
      </c>
      <c r="E31" s="146">
        <v>838</v>
      </c>
      <c r="F31" s="105" t="str">
        <f>VLOOKUP(E31,VIP!$A$2:$O12471,2,0)</f>
        <v>DRBR838</v>
      </c>
      <c r="G31" s="105" t="str">
        <f>VLOOKUP(E31,'LISTADO ATM'!$A$2:$B$900,2,0)</f>
        <v xml:space="preserve">ATM UNP Consuelo </v>
      </c>
      <c r="H31" s="105" t="str">
        <f>VLOOKUP(E31,VIP!$A$2:$O17392,7,FALSE)</f>
        <v>Si</v>
      </c>
      <c r="I31" s="105" t="str">
        <f>VLOOKUP(E31,VIP!$A$2:$O9357,8,FALSE)</f>
        <v>Si</v>
      </c>
      <c r="J31" s="105" t="str">
        <f>VLOOKUP(E31,VIP!$A$2:$O9307,8,FALSE)</f>
        <v>Si</v>
      </c>
      <c r="K31" s="105" t="str">
        <f>VLOOKUP(E31,VIP!$A$2:$O12881,6,0)</f>
        <v>NO</v>
      </c>
      <c r="L31" s="98" t="s">
        <v>2488</v>
      </c>
      <c r="M31" s="96" t="s">
        <v>2465</v>
      </c>
      <c r="N31" s="96" t="s">
        <v>2472</v>
      </c>
      <c r="O31" s="152" t="s">
        <v>2474</v>
      </c>
      <c r="P31" s="95"/>
      <c r="Q31" s="99" t="s">
        <v>2488</v>
      </c>
    </row>
    <row r="32" spans="1:17" ht="18" x14ac:dyDescent="0.25">
      <c r="A32" s="97" t="str">
        <f>VLOOKUP(E32,'LISTADO ATM'!$A$2:$C$901,3,0)</f>
        <v>DISTRITO NACIONAL</v>
      </c>
      <c r="B32" s="104" t="s">
        <v>2531</v>
      </c>
      <c r="C32" s="100">
        <v>44292.569305555553</v>
      </c>
      <c r="D32" s="97" t="s">
        <v>2189</v>
      </c>
      <c r="E32" s="146">
        <v>590</v>
      </c>
      <c r="F32" s="105" t="str">
        <f>VLOOKUP(E32,VIP!$A$2:$O12478,2,0)</f>
        <v>DRBR177</v>
      </c>
      <c r="G32" s="105" t="str">
        <f>VLOOKUP(E32,'LISTADO ATM'!$A$2:$B$900,2,0)</f>
        <v xml:space="preserve">ATM Olé Aut. Las Américas </v>
      </c>
      <c r="H32" s="105" t="str">
        <f>VLOOKUP(E32,VIP!$A$2:$O17399,7,FALSE)</f>
        <v>Si</v>
      </c>
      <c r="I32" s="105" t="str">
        <f>VLOOKUP(E32,VIP!$A$2:$O9364,8,FALSE)</f>
        <v>Si</v>
      </c>
      <c r="J32" s="105" t="str">
        <f>VLOOKUP(E32,VIP!$A$2:$O9314,8,FALSE)</f>
        <v>Si</v>
      </c>
      <c r="K32" s="105" t="str">
        <f>VLOOKUP(E32,VIP!$A$2:$O12888,6,0)</f>
        <v>SI</v>
      </c>
      <c r="L32" s="98" t="s">
        <v>2254</v>
      </c>
      <c r="M32" s="96" t="s">
        <v>2465</v>
      </c>
      <c r="N32" s="96" t="s">
        <v>2472</v>
      </c>
      <c r="O32" s="152" t="s">
        <v>2474</v>
      </c>
      <c r="P32" s="95"/>
      <c r="Q32" s="99" t="s">
        <v>2254</v>
      </c>
    </row>
    <row r="33" spans="1:17" ht="18" x14ac:dyDescent="0.25">
      <c r="A33" s="97" t="str">
        <f>VLOOKUP(E33,'LISTADO ATM'!$A$2:$C$901,3,0)</f>
        <v>DISTRITO NACIONAL</v>
      </c>
      <c r="B33" s="104" t="s">
        <v>2530</v>
      </c>
      <c r="C33" s="100">
        <v>44292.570520833331</v>
      </c>
      <c r="D33" s="97" t="s">
        <v>2189</v>
      </c>
      <c r="E33" s="146">
        <v>264</v>
      </c>
      <c r="F33" s="105" t="str">
        <f>VLOOKUP(E33,VIP!$A$2:$O12477,2,0)</f>
        <v>DRBR264</v>
      </c>
      <c r="G33" s="105" t="str">
        <f>VLOOKUP(E33,'LISTADO ATM'!$A$2:$B$900,2,0)</f>
        <v xml:space="preserve">ATM S/M Nacional Independencia </v>
      </c>
      <c r="H33" s="105" t="str">
        <f>VLOOKUP(E33,VIP!$A$2:$O17398,7,FALSE)</f>
        <v>Si</v>
      </c>
      <c r="I33" s="105" t="str">
        <f>VLOOKUP(E33,VIP!$A$2:$O9363,8,FALSE)</f>
        <v>Si</v>
      </c>
      <c r="J33" s="105" t="str">
        <f>VLOOKUP(E33,VIP!$A$2:$O9313,8,FALSE)</f>
        <v>Si</v>
      </c>
      <c r="K33" s="105" t="str">
        <f>VLOOKUP(E33,VIP!$A$2:$O12887,6,0)</f>
        <v>SI</v>
      </c>
      <c r="L33" s="98" t="s">
        <v>2228</v>
      </c>
      <c r="M33" s="96" t="s">
        <v>2465</v>
      </c>
      <c r="N33" s="96" t="s">
        <v>2472</v>
      </c>
      <c r="O33" s="152" t="s">
        <v>2474</v>
      </c>
      <c r="P33" s="95"/>
      <c r="Q33" s="99" t="s">
        <v>2228</v>
      </c>
    </row>
    <row r="34" spans="1:17" ht="18" x14ac:dyDescent="0.25">
      <c r="A34" s="97" t="str">
        <f>VLOOKUP(E34,'LISTADO ATM'!$A$2:$C$901,3,0)</f>
        <v>DISTRITO NACIONAL</v>
      </c>
      <c r="B34" s="104" t="s">
        <v>2539</v>
      </c>
      <c r="C34" s="100">
        <v>44292.617372685185</v>
      </c>
      <c r="D34" s="97" t="s">
        <v>2189</v>
      </c>
      <c r="E34" s="146">
        <v>561</v>
      </c>
      <c r="F34" s="105" t="str">
        <f>VLOOKUP(E34,VIP!$A$2:$O12497,2,0)</f>
        <v>DRBR133</v>
      </c>
      <c r="G34" s="105" t="str">
        <f>VLOOKUP(E34,'LISTADO ATM'!$A$2:$B$900,2,0)</f>
        <v xml:space="preserve">ATM Comando Regional P.N. S.D. Este </v>
      </c>
      <c r="H34" s="105" t="str">
        <f>VLOOKUP(E34,VIP!$A$2:$O17418,7,FALSE)</f>
        <v>Si</v>
      </c>
      <c r="I34" s="105" t="str">
        <f>VLOOKUP(E34,VIP!$A$2:$O9383,8,FALSE)</f>
        <v>Si</v>
      </c>
      <c r="J34" s="105" t="str">
        <f>VLOOKUP(E34,VIP!$A$2:$O9333,8,FALSE)</f>
        <v>Si</v>
      </c>
      <c r="K34" s="105" t="str">
        <f>VLOOKUP(E34,VIP!$A$2:$O12907,6,0)</f>
        <v>NO</v>
      </c>
      <c r="L34" s="98" t="s">
        <v>2228</v>
      </c>
      <c r="M34" s="96" t="s">
        <v>2465</v>
      </c>
      <c r="N34" s="96" t="s">
        <v>2472</v>
      </c>
      <c r="O34" s="152" t="s">
        <v>2474</v>
      </c>
      <c r="P34" s="95"/>
      <c r="Q34" s="99" t="s">
        <v>2228</v>
      </c>
    </row>
    <row r="35" spans="1:17" ht="18" x14ac:dyDescent="0.25">
      <c r="A35" s="97" t="str">
        <f>VLOOKUP(E35,'LISTADO ATM'!$A$2:$C$901,3,0)</f>
        <v>NORTE</v>
      </c>
      <c r="B35" s="104" t="s">
        <v>2560</v>
      </c>
      <c r="C35" s="100">
        <v>44292.656087962961</v>
      </c>
      <c r="D35" s="97" t="s">
        <v>2493</v>
      </c>
      <c r="E35" s="146">
        <v>687</v>
      </c>
      <c r="F35" s="105" t="str">
        <f>VLOOKUP(E35,VIP!$A$2:$O12494,2,0)</f>
        <v>DRBR687</v>
      </c>
      <c r="G35" s="105" t="str">
        <f>VLOOKUP(E35,'LISTADO ATM'!$A$2:$B$900,2,0)</f>
        <v>ATM Oficina Monterrico II</v>
      </c>
      <c r="H35" s="105" t="str">
        <f>VLOOKUP(E35,VIP!$A$2:$O17415,7,FALSE)</f>
        <v>NO</v>
      </c>
      <c r="I35" s="105" t="str">
        <f>VLOOKUP(E35,VIP!$A$2:$O9380,8,FALSE)</f>
        <v>NO</v>
      </c>
      <c r="J35" s="105" t="str">
        <f>VLOOKUP(E35,VIP!$A$2:$O9330,8,FALSE)</f>
        <v>NO</v>
      </c>
      <c r="K35" s="105" t="str">
        <f>VLOOKUP(E35,VIP!$A$2:$O12904,6,0)</f>
        <v>SI</v>
      </c>
      <c r="L35" s="98" t="s">
        <v>2428</v>
      </c>
      <c r="M35" s="96" t="s">
        <v>2465</v>
      </c>
      <c r="N35" s="96" t="s">
        <v>2472</v>
      </c>
      <c r="O35" s="152" t="s">
        <v>2494</v>
      </c>
      <c r="P35" s="95"/>
      <c r="Q35" s="99" t="s">
        <v>2428</v>
      </c>
    </row>
    <row r="36" spans="1:17" ht="18" x14ac:dyDescent="0.25">
      <c r="A36" s="97" t="str">
        <f>VLOOKUP(E36,'LISTADO ATM'!$A$2:$C$901,3,0)</f>
        <v>NORTE</v>
      </c>
      <c r="B36" s="104" t="s">
        <v>2559</v>
      </c>
      <c r="C36" s="100">
        <v>44292.667812500003</v>
      </c>
      <c r="D36" s="97" t="s">
        <v>2190</v>
      </c>
      <c r="E36" s="146">
        <v>605</v>
      </c>
      <c r="F36" s="105" t="str">
        <f>VLOOKUP(E36,VIP!$A$2:$O12493,2,0)</f>
        <v>DRBR141</v>
      </c>
      <c r="G36" s="105" t="str">
        <f>VLOOKUP(E36,'LISTADO ATM'!$A$2:$B$900,2,0)</f>
        <v xml:space="preserve">ATM Oficina Bonao I </v>
      </c>
      <c r="H36" s="105" t="str">
        <f>VLOOKUP(E36,VIP!$A$2:$O17414,7,FALSE)</f>
        <v>Si</v>
      </c>
      <c r="I36" s="105" t="str">
        <f>VLOOKUP(E36,VIP!$A$2:$O9379,8,FALSE)</f>
        <v>Si</v>
      </c>
      <c r="J36" s="105" t="str">
        <f>VLOOKUP(E36,VIP!$A$2:$O9329,8,FALSE)</f>
        <v>Si</v>
      </c>
      <c r="K36" s="105" t="str">
        <f>VLOOKUP(E36,VIP!$A$2:$O12903,6,0)</f>
        <v>SI</v>
      </c>
      <c r="L36" s="98" t="s">
        <v>2431</v>
      </c>
      <c r="M36" s="96" t="s">
        <v>2465</v>
      </c>
      <c r="N36" s="96" t="s">
        <v>2472</v>
      </c>
      <c r="O36" s="152" t="s">
        <v>2503</v>
      </c>
      <c r="P36" s="95"/>
      <c r="Q36" s="99" t="s">
        <v>2431</v>
      </c>
    </row>
    <row r="37" spans="1:17" ht="18" x14ac:dyDescent="0.25">
      <c r="A37" s="97" t="str">
        <f>VLOOKUP(E37,'LISTADO ATM'!$A$2:$C$901,3,0)</f>
        <v>ESTE</v>
      </c>
      <c r="B37" s="104" t="s">
        <v>2558</v>
      </c>
      <c r="C37" s="100">
        <v>44292.668888888889</v>
      </c>
      <c r="D37" s="97" t="s">
        <v>2189</v>
      </c>
      <c r="E37" s="146">
        <v>830</v>
      </c>
      <c r="F37" s="105" t="str">
        <f>VLOOKUP(E37,VIP!$A$2:$O12492,2,0)</f>
        <v>DRBR830</v>
      </c>
      <c r="G37" s="105" t="str">
        <f>VLOOKUP(E37,'LISTADO ATM'!$A$2:$B$900,2,0)</f>
        <v xml:space="preserve">ATM UNP Sabana Grande de Boyá </v>
      </c>
      <c r="H37" s="105" t="str">
        <f>VLOOKUP(E37,VIP!$A$2:$O17413,7,FALSE)</f>
        <v>Si</v>
      </c>
      <c r="I37" s="105" t="str">
        <f>VLOOKUP(E37,VIP!$A$2:$O9378,8,FALSE)</f>
        <v>Si</v>
      </c>
      <c r="J37" s="105" t="str">
        <f>VLOOKUP(E37,VIP!$A$2:$O9328,8,FALSE)</f>
        <v>Si</v>
      </c>
      <c r="K37" s="105" t="str">
        <f>VLOOKUP(E37,VIP!$A$2:$O12902,6,0)</f>
        <v>NO</v>
      </c>
      <c r="L37" s="98" t="s">
        <v>2564</v>
      </c>
      <c r="M37" s="96" t="s">
        <v>2465</v>
      </c>
      <c r="N37" s="96" t="s">
        <v>2472</v>
      </c>
      <c r="O37" s="152" t="s">
        <v>2474</v>
      </c>
      <c r="P37" s="95"/>
      <c r="Q37" s="99" t="s">
        <v>2564</v>
      </c>
    </row>
    <row r="38" spans="1:17" ht="18" x14ac:dyDescent="0.25">
      <c r="A38" s="97" t="str">
        <f>VLOOKUP(E38,'LISTADO ATM'!$A$2:$C$901,3,0)</f>
        <v>DISTRITO NACIONAL</v>
      </c>
      <c r="B38" s="104" t="s">
        <v>2557</v>
      </c>
      <c r="C38" s="100">
        <v>44292.684155092589</v>
      </c>
      <c r="D38" s="97" t="s">
        <v>2468</v>
      </c>
      <c r="E38" s="146">
        <v>437</v>
      </c>
      <c r="F38" s="105" t="str">
        <f>VLOOKUP(E38,VIP!$A$2:$O12491,2,0)</f>
        <v>DRBR437</v>
      </c>
      <c r="G38" s="105" t="str">
        <f>VLOOKUP(E38,'LISTADO ATM'!$A$2:$B$900,2,0)</f>
        <v xml:space="preserve">ATM Autobanco Torre III </v>
      </c>
      <c r="H38" s="105" t="str">
        <f>VLOOKUP(E38,VIP!$A$2:$O17412,7,FALSE)</f>
        <v>Si</v>
      </c>
      <c r="I38" s="105" t="str">
        <f>VLOOKUP(E38,VIP!$A$2:$O9377,8,FALSE)</f>
        <v>Si</v>
      </c>
      <c r="J38" s="105" t="str">
        <f>VLOOKUP(E38,VIP!$A$2:$O9327,8,FALSE)</f>
        <v>Si</v>
      </c>
      <c r="K38" s="105" t="str">
        <f>VLOOKUP(E38,VIP!$A$2:$O12901,6,0)</f>
        <v>SI</v>
      </c>
      <c r="L38" s="98" t="s">
        <v>2459</v>
      </c>
      <c r="M38" s="96" t="s">
        <v>2465</v>
      </c>
      <c r="N38" s="96" t="s">
        <v>2472</v>
      </c>
      <c r="O38" s="152" t="s">
        <v>2473</v>
      </c>
      <c r="P38" s="95"/>
      <c r="Q38" s="99" t="s">
        <v>2459</v>
      </c>
    </row>
    <row r="39" spans="1:17" ht="18" x14ac:dyDescent="0.25">
      <c r="A39" s="97" t="str">
        <f>VLOOKUP(E39,'LISTADO ATM'!$A$2:$C$901,3,0)</f>
        <v>DISTRITO NACIONAL</v>
      </c>
      <c r="B39" s="104" t="s">
        <v>2556</v>
      </c>
      <c r="C39" s="100">
        <v>44292.687280092592</v>
      </c>
      <c r="D39" s="97" t="s">
        <v>2189</v>
      </c>
      <c r="E39" s="146">
        <v>34</v>
      </c>
      <c r="F39" s="105" t="str">
        <f>VLOOKUP(E39,VIP!$A$2:$O12490,2,0)</f>
        <v>DRBR034</v>
      </c>
      <c r="G39" s="105" t="str">
        <f>VLOOKUP(E39,'LISTADO ATM'!$A$2:$B$900,2,0)</f>
        <v xml:space="preserve">ATM Plaza de la Salud </v>
      </c>
      <c r="H39" s="105" t="str">
        <f>VLOOKUP(E39,VIP!$A$2:$O17411,7,FALSE)</f>
        <v>Si</v>
      </c>
      <c r="I39" s="105" t="str">
        <f>VLOOKUP(E39,VIP!$A$2:$O9376,8,FALSE)</f>
        <v>Si</v>
      </c>
      <c r="J39" s="105" t="str">
        <f>VLOOKUP(E39,VIP!$A$2:$O9326,8,FALSE)</f>
        <v>Si</v>
      </c>
      <c r="K39" s="105" t="str">
        <f>VLOOKUP(E39,VIP!$A$2:$O12900,6,0)</f>
        <v>NO</v>
      </c>
      <c r="L39" s="98" t="s">
        <v>2563</v>
      </c>
      <c r="M39" s="96" t="s">
        <v>2465</v>
      </c>
      <c r="N39" s="96" t="s">
        <v>2472</v>
      </c>
      <c r="O39" s="152" t="s">
        <v>2474</v>
      </c>
      <c r="P39" s="95"/>
      <c r="Q39" s="99" t="s">
        <v>2563</v>
      </c>
    </row>
    <row r="40" spans="1:17" ht="18" x14ac:dyDescent="0.25">
      <c r="A40" s="97" t="str">
        <f>VLOOKUP(E40,'LISTADO ATM'!$A$2:$C$901,3,0)</f>
        <v>DISTRITO NACIONAL</v>
      </c>
      <c r="B40" s="104" t="s">
        <v>2555</v>
      </c>
      <c r="C40" s="100">
        <v>44292.688761574071</v>
      </c>
      <c r="D40" s="97" t="s">
        <v>2189</v>
      </c>
      <c r="E40" s="146">
        <v>816</v>
      </c>
      <c r="F40" s="105" t="str">
        <f>VLOOKUP(E40,VIP!$A$2:$O12489,2,0)</f>
        <v>DRBR816</v>
      </c>
      <c r="G40" s="105" t="str">
        <f>VLOOKUP(E40,'LISTADO ATM'!$A$2:$B$900,2,0)</f>
        <v xml:space="preserve">ATM Oficina Pedro Brand </v>
      </c>
      <c r="H40" s="105" t="str">
        <f>VLOOKUP(E40,VIP!$A$2:$O17410,7,FALSE)</f>
        <v>Si</v>
      </c>
      <c r="I40" s="105" t="str">
        <f>VLOOKUP(E40,VIP!$A$2:$O9375,8,FALSE)</f>
        <v>Si</v>
      </c>
      <c r="J40" s="105" t="str">
        <f>VLOOKUP(E40,VIP!$A$2:$O9325,8,FALSE)</f>
        <v>Si</v>
      </c>
      <c r="K40" s="105" t="str">
        <f>VLOOKUP(E40,VIP!$A$2:$O12899,6,0)</f>
        <v>NO</v>
      </c>
      <c r="L40" s="98" t="s">
        <v>2254</v>
      </c>
      <c r="M40" s="96" t="s">
        <v>2465</v>
      </c>
      <c r="N40" s="96" t="s">
        <v>2472</v>
      </c>
      <c r="O40" s="152" t="s">
        <v>2474</v>
      </c>
      <c r="P40" s="95"/>
      <c r="Q40" s="99" t="s">
        <v>2254</v>
      </c>
    </row>
    <row r="41" spans="1:17" ht="18" x14ac:dyDescent="0.25">
      <c r="A41" s="97" t="str">
        <f>VLOOKUP(E41,'LISTADO ATM'!$A$2:$C$901,3,0)</f>
        <v>DISTRITO NACIONAL</v>
      </c>
      <c r="B41" s="104" t="s">
        <v>2554</v>
      </c>
      <c r="C41" s="100">
        <v>44292.690682870372</v>
      </c>
      <c r="D41" s="97" t="s">
        <v>2468</v>
      </c>
      <c r="E41" s="146">
        <v>563</v>
      </c>
      <c r="F41" s="105" t="str">
        <f>VLOOKUP(E41,VIP!$A$2:$O12488,2,0)</f>
        <v>DRBR233</v>
      </c>
      <c r="G41" s="105" t="str">
        <f>VLOOKUP(E41,'LISTADO ATM'!$A$2:$B$900,2,0)</f>
        <v xml:space="preserve">ATM Base Aérea San Isidro </v>
      </c>
      <c r="H41" s="105" t="str">
        <f>VLOOKUP(E41,VIP!$A$2:$O17409,7,FALSE)</f>
        <v>Si</v>
      </c>
      <c r="I41" s="105" t="str">
        <f>VLOOKUP(E41,VIP!$A$2:$O9374,8,FALSE)</f>
        <v>Si</v>
      </c>
      <c r="J41" s="105" t="str">
        <f>VLOOKUP(E41,VIP!$A$2:$O9324,8,FALSE)</f>
        <v>Si</v>
      </c>
      <c r="K41" s="105" t="str">
        <f>VLOOKUP(E41,VIP!$A$2:$O12898,6,0)</f>
        <v>NO</v>
      </c>
      <c r="L41" s="98" t="s">
        <v>2428</v>
      </c>
      <c r="M41" s="96" t="s">
        <v>2465</v>
      </c>
      <c r="N41" s="96" t="s">
        <v>2472</v>
      </c>
      <c r="O41" s="152" t="s">
        <v>2473</v>
      </c>
      <c r="P41" s="95"/>
      <c r="Q41" s="99" t="s">
        <v>2428</v>
      </c>
    </row>
    <row r="42" spans="1:17" ht="18" x14ac:dyDescent="0.25">
      <c r="A42" s="97" t="str">
        <f>VLOOKUP(E42,'LISTADO ATM'!$A$2:$C$901,3,0)</f>
        <v>DISTRITO NACIONAL</v>
      </c>
      <c r="B42" s="104" t="s">
        <v>2553</v>
      </c>
      <c r="C42" s="100">
        <v>44292.693703703706</v>
      </c>
      <c r="D42" s="97" t="s">
        <v>2189</v>
      </c>
      <c r="E42" s="146">
        <v>300</v>
      </c>
      <c r="F42" s="105" t="str">
        <f>VLOOKUP(E42,VIP!$A$2:$O12487,2,0)</f>
        <v>DRBR300</v>
      </c>
      <c r="G42" s="105" t="str">
        <f>VLOOKUP(E42,'LISTADO ATM'!$A$2:$B$900,2,0)</f>
        <v xml:space="preserve">ATM S/M Aprezio Los Guaricanos </v>
      </c>
      <c r="H42" s="105" t="str">
        <f>VLOOKUP(E42,VIP!$A$2:$O17408,7,FALSE)</f>
        <v>Si</v>
      </c>
      <c r="I42" s="105" t="str">
        <f>VLOOKUP(E42,VIP!$A$2:$O9373,8,FALSE)</f>
        <v>Si</v>
      </c>
      <c r="J42" s="105" t="str">
        <f>VLOOKUP(E42,VIP!$A$2:$O9323,8,FALSE)</f>
        <v>Si</v>
      </c>
      <c r="K42" s="105" t="str">
        <f>VLOOKUP(E42,VIP!$A$2:$O12897,6,0)</f>
        <v>NO</v>
      </c>
      <c r="L42" s="98" t="s">
        <v>2228</v>
      </c>
      <c r="M42" s="96" t="s">
        <v>2465</v>
      </c>
      <c r="N42" s="96" t="s">
        <v>2472</v>
      </c>
      <c r="O42" s="152" t="s">
        <v>2474</v>
      </c>
      <c r="P42" s="95"/>
      <c r="Q42" s="99" t="s">
        <v>2228</v>
      </c>
    </row>
    <row r="43" spans="1:17" ht="18" x14ac:dyDescent="0.25">
      <c r="A43" s="97" t="str">
        <f>VLOOKUP(E43,'LISTADO ATM'!$A$2:$C$901,3,0)</f>
        <v>NORTE</v>
      </c>
      <c r="B43" s="104" t="s">
        <v>2552</v>
      </c>
      <c r="C43" s="100">
        <v>44292.696793981479</v>
      </c>
      <c r="D43" s="97" t="s">
        <v>2190</v>
      </c>
      <c r="E43" s="146">
        <v>196</v>
      </c>
      <c r="F43" s="105" t="str">
        <f>VLOOKUP(E43,VIP!$A$2:$O12486,2,0)</f>
        <v>DRBR196</v>
      </c>
      <c r="G43" s="105" t="str">
        <f>VLOOKUP(E43,'LISTADO ATM'!$A$2:$B$900,2,0)</f>
        <v xml:space="preserve">ATM Estación Texaco Cangrejo Farmacia (Sosúa) </v>
      </c>
      <c r="H43" s="105" t="str">
        <f>VLOOKUP(E43,VIP!$A$2:$O17407,7,FALSE)</f>
        <v>Si</v>
      </c>
      <c r="I43" s="105" t="str">
        <f>VLOOKUP(E43,VIP!$A$2:$O9372,8,FALSE)</f>
        <v>Si</v>
      </c>
      <c r="J43" s="105" t="str">
        <f>VLOOKUP(E43,VIP!$A$2:$O9322,8,FALSE)</f>
        <v>Si</v>
      </c>
      <c r="K43" s="105" t="str">
        <f>VLOOKUP(E43,VIP!$A$2:$O12896,6,0)</f>
        <v>NO</v>
      </c>
      <c r="L43" s="98" t="s">
        <v>2254</v>
      </c>
      <c r="M43" s="96" t="s">
        <v>2465</v>
      </c>
      <c r="N43" s="96" t="s">
        <v>2472</v>
      </c>
      <c r="O43" s="152" t="s">
        <v>2512</v>
      </c>
      <c r="P43" s="95"/>
      <c r="Q43" s="99" t="s">
        <v>2254</v>
      </c>
    </row>
    <row r="44" spans="1:17" ht="18" x14ac:dyDescent="0.25">
      <c r="A44" s="97" t="str">
        <f>VLOOKUP(E44,'LISTADO ATM'!$A$2:$C$901,3,0)</f>
        <v>NORTE</v>
      </c>
      <c r="B44" s="104" t="s">
        <v>2551</v>
      </c>
      <c r="C44" s="100">
        <v>44292.698414351849</v>
      </c>
      <c r="D44" s="97" t="s">
        <v>2493</v>
      </c>
      <c r="E44" s="146">
        <v>950</v>
      </c>
      <c r="F44" s="105" t="str">
        <f>VLOOKUP(E44,VIP!$A$2:$O12485,2,0)</f>
        <v>DRBR12G</v>
      </c>
      <c r="G44" s="105" t="str">
        <f>VLOOKUP(E44,'LISTADO ATM'!$A$2:$B$900,2,0)</f>
        <v xml:space="preserve">ATM Oficina Monterrico </v>
      </c>
      <c r="H44" s="105" t="str">
        <f>VLOOKUP(E44,VIP!$A$2:$O17406,7,FALSE)</f>
        <v>Si</v>
      </c>
      <c r="I44" s="105" t="str">
        <f>VLOOKUP(E44,VIP!$A$2:$O9371,8,FALSE)</f>
        <v>Si</v>
      </c>
      <c r="J44" s="105" t="str">
        <f>VLOOKUP(E44,VIP!$A$2:$O9321,8,FALSE)</f>
        <v>Si</v>
      </c>
      <c r="K44" s="105" t="str">
        <f>VLOOKUP(E44,VIP!$A$2:$O12895,6,0)</f>
        <v>SI</v>
      </c>
      <c r="L44" s="98" t="s">
        <v>2428</v>
      </c>
      <c r="M44" s="96" t="s">
        <v>2465</v>
      </c>
      <c r="N44" s="96" t="s">
        <v>2472</v>
      </c>
      <c r="O44" s="152" t="s">
        <v>2565</v>
      </c>
      <c r="P44" s="95"/>
      <c r="Q44" s="99" t="s">
        <v>2428</v>
      </c>
    </row>
    <row r="45" spans="1:17" ht="18" x14ac:dyDescent="0.25">
      <c r="A45" s="97" t="str">
        <f>VLOOKUP(E45,'LISTADO ATM'!$A$2:$C$901,3,0)</f>
        <v>NORTE</v>
      </c>
      <c r="B45" s="104" t="s">
        <v>2550</v>
      </c>
      <c r="C45" s="100">
        <v>44292.706099537034</v>
      </c>
      <c r="D45" s="97" t="s">
        <v>2493</v>
      </c>
      <c r="E45" s="146">
        <v>809</v>
      </c>
      <c r="F45" s="105" t="str">
        <f>VLOOKUP(E45,VIP!$A$2:$O12484,2,0)</f>
        <v>DRBR809</v>
      </c>
      <c r="G45" s="105" t="str">
        <f>VLOOKUP(E45,'LISTADO ATM'!$A$2:$B$900,2,0)</f>
        <v>ATM Yoma (Cotuí)</v>
      </c>
      <c r="H45" s="105" t="str">
        <f>VLOOKUP(E45,VIP!$A$2:$O17405,7,FALSE)</f>
        <v>Si</v>
      </c>
      <c r="I45" s="105" t="str">
        <f>VLOOKUP(E45,VIP!$A$2:$O9370,8,FALSE)</f>
        <v>Si</v>
      </c>
      <c r="J45" s="105" t="str">
        <f>VLOOKUP(E45,VIP!$A$2:$O9320,8,FALSE)</f>
        <v>Si</v>
      </c>
      <c r="K45" s="105" t="str">
        <f>VLOOKUP(E45,VIP!$A$2:$O12894,6,0)</f>
        <v>NO</v>
      </c>
      <c r="L45" s="98" t="s">
        <v>2428</v>
      </c>
      <c r="M45" s="96" t="s">
        <v>2465</v>
      </c>
      <c r="N45" s="96" t="s">
        <v>2472</v>
      </c>
      <c r="O45" s="152" t="s">
        <v>2565</v>
      </c>
      <c r="P45" s="95"/>
      <c r="Q45" s="99" t="s">
        <v>2428</v>
      </c>
    </row>
    <row r="46" spans="1:17" ht="18" x14ac:dyDescent="0.25">
      <c r="A46" s="97" t="str">
        <f>VLOOKUP(E46,'LISTADO ATM'!$A$2:$C$901,3,0)</f>
        <v>DISTRITO NACIONAL</v>
      </c>
      <c r="B46" s="104" t="s">
        <v>2549</v>
      </c>
      <c r="C46" s="100">
        <v>44292.726782407408</v>
      </c>
      <c r="D46" s="97" t="s">
        <v>2189</v>
      </c>
      <c r="E46" s="146">
        <v>10</v>
      </c>
      <c r="F46" s="105" t="str">
        <f>VLOOKUP(E46,VIP!$A$2:$O12483,2,0)</f>
        <v>DRBR010</v>
      </c>
      <c r="G46" s="105" t="str">
        <f>VLOOKUP(E46,'LISTADO ATM'!$A$2:$B$900,2,0)</f>
        <v xml:space="preserve">ATM Ministerio Salud Pública </v>
      </c>
      <c r="H46" s="105" t="str">
        <f>VLOOKUP(E46,VIP!$A$2:$O17404,7,FALSE)</f>
        <v>Si</v>
      </c>
      <c r="I46" s="105" t="str">
        <f>VLOOKUP(E46,VIP!$A$2:$O9369,8,FALSE)</f>
        <v>Si</v>
      </c>
      <c r="J46" s="105" t="str">
        <f>VLOOKUP(E46,VIP!$A$2:$O9319,8,FALSE)</f>
        <v>Si</v>
      </c>
      <c r="K46" s="105" t="str">
        <f>VLOOKUP(E46,VIP!$A$2:$O12893,6,0)</f>
        <v>NO</v>
      </c>
      <c r="L46" s="98" t="s">
        <v>2228</v>
      </c>
      <c r="M46" s="96" t="s">
        <v>2465</v>
      </c>
      <c r="N46" s="96" t="s">
        <v>2472</v>
      </c>
      <c r="O46" s="152" t="s">
        <v>2474</v>
      </c>
      <c r="P46" s="95"/>
      <c r="Q46" s="99" t="s">
        <v>2228</v>
      </c>
    </row>
    <row r="47" spans="1:17" ht="18" x14ac:dyDescent="0.25">
      <c r="A47" s="97" t="str">
        <f>VLOOKUP(E47,'LISTADO ATM'!$A$2:$C$901,3,0)</f>
        <v>NORTE</v>
      </c>
      <c r="B47" s="104" t="s">
        <v>2548</v>
      </c>
      <c r="C47" s="100">
        <v>44292.72855324074</v>
      </c>
      <c r="D47" s="97" t="s">
        <v>2190</v>
      </c>
      <c r="E47" s="146">
        <v>105</v>
      </c>
      <c r="F47" s="105" t="str">
        <f>VLOOKUP(E47,VIP!$A$2:$O12482,2,0)</f>
        <v>DRBR105</v>
      </c>
      <c r="G47" s="105" t="str">
        <f>VLOOKUP(E47,'LISTADO ATM'!$A$2:$B$900,2,0)</f>
        <v xml:space="preserve">ATM Autobanco Estancia Nueva (Moca) </v>
      </c>
      <c r="H47" s="105" t="str">
        <f>VLOOKUP(E47,VIP!$A$2:$O17403,7,FALSE)</f>
        <v>Si</v>
      </c>
      <c r="I47" s="105" t="str">
        <f>VLOOKUP(E47,VIP!$A$2:$O9368,8,FALSE)</f>
        <v>Si</v>
      </c>
      <c r="J47" s="105" t="str">
        <f>VLOOKUP(E47,VIP!$A$2:$O9318,8,FALSE)</f>
        <v>Si</v>
      </c>
      <c r="K47" s="105" t="str">
        <f>VLOOKUP(E47,VIP!$A$2:$O12892,6,0)</f>
        <v>NO</v>
      </c>
      <c r="L47" s="98" t="s">
        <v>2228</v>
      </c>
      <c r="M47" s="96" t="s">
        <v>2465</v>
      </c>
      <c r="N47" s="96" t="s">
        <v>2472</v>
      </c>
      <c r="O47" s="152" t="s">
        <v>2512</v>
      </c>
      <c r="P47" s="95"/>
      <c r="Q47" s="99" t="s">
        <v>2228</v>
      </c>
    </row>
    <row r="48" spans="1:17" ht="18" x14ac:dyDescent="0.25">
      <c r="A48" s="97" t="str">
        <f>VLOOKUP(E48,'LISTADO ATM'!$A$2:$C$901,3,0)</f>
        <v>DISTRITO NACIONAL</v>
      </c>
      <c r="B48" s="104" t="s">
        <v>2546</v>
      </c>
      <c r="C48" s="100">
        <v>44292.731944444444</v>
      </c>
      <c r="D48" s="97" t="s">
        <v>2189</v>
      </c>
      <c r="E48" s="146">
        <v>917</v>
      </c>
      <c r="F48" s="105" t="str">
        <f>VLOOKUP(E48,VIP!$A$2:$O12480,2,0)</f>
        <v>DRBR01B</v>
      </c>
      <c r="G48" s="105" t="str">
        <f>VLOOKUP(E48,'LISTADO ATM'!$A$2:$B$900,2,0)</f>
        <v xml:space="preserve">ATM Oficina Los Mina </v>
      </c>
      <c r="H48" s="105" t="str">
        <f>VLOOKUP(E48,VIP!$A$2:$O17401,7,FALSE)</f>
        <v>Si</v>
      </c>
      <c r="I48" s="105" t="str">
        <f>VLOOKUP(E48,VIP!$A$2:$O9366,8,FALSE)</f>
        <v>Si</v>
      </c>
      <c r="J48" s="105" t="str">
        <f>VLOOKUP(E48,VIP!$A$2:$O9316,8,FALSE)</f>
        <v>Si</v>
      </c>
      <c r="K48" s="105" t="str">
        <f>VLOOKUP(E48,VIP!$A$2:$O12890,6,0)</f>
        <v>NO</v>
      </c>
      <c r="L48" s="98" t="s">
        <v>2228</v>
      </c>
      <c r="M48" s="96" t="s">
        <v>2465</v>
      </c>
      <c r="N48" s="96" t="s">
        <v>2472</v>
      </c>
      <c r="O48" s="152" t="s">
        <v>2474</v>
      </c>
      <c r="P48" s="95"/>
      <c r="Q48" s="99" t="s">
        <v>2228</v>
      </c>
    </row>
    <row r="49" spans="1:17" ht="18" x14ac:dyDescent="0.25">
      <c r="A49" s="97" t="str">
        <f>VLOOKUP(E49,'LISTADO ATM'!$A$2:$C$901,3,0)</f>
        <v>DISTRITO NACIONAL</v>
      </c>
      <c r="B49" s="104" t="s">
        <v>2545</v>
      </c>
      <c r="C49" s="100">
        <v>44292.733761574076</v>
      </c>
      <c r="D49" s="97" t="s">
        <v>2189</v>
      </c>
      <c r="E49" s="146">
        <v>35</v>
      </c>
      <c r="F49" s="105" t="str">
        <f>VLOOKUP(E49,VIP!$A$2:$O12479,2,0)</f>
        <v>DRBR035</v>
      </c>
      <c r="G49" s="105" t="str">
        <f>VLOOKUP(E49,'LISTADO ATM'!$A$2:$B$900,2,0)</f>
        <v xml:space="preserve">ATM Dirección General de Aduanas I </v>
      </c>
      <c r="H49" s="105" t="str">
        <f>VLOOKUP(E49,VIP!$A$2:$O17400,7,FALSE)</f>
        <v>Si</v>
      </c>
      <c r="I49" s="105" t="str">
        <f>VLOOKUP(E49,VIP!$A$2:$O9365,8,FALSE)</f>
        <v>Si</v>
      </c>
      <c r="J49" s="105" t="str">
        <f>VLOOKUP(E49,VIP!$A$2:$O9315,8,FALSE)</f>
        <v>Si</v>
      </c>
      <c r="K49" s="105" t="str">
        <f>VLOOKUP(E49,VIP!$A$2:$O12889,6,0)</f>
        <v>NO</v>
      </c>
      <c r="L49" s="98" t="s">
        <v>2228</v>
      </c>
      <c r="M49" s="96" t="s">
        <v>2465</v>
      </c>
      <c r="N49" s="96" t="s">
        <v>2472</v>
      </c>
      <c r="O49" s="152" t="s">
        <v>2474</v>
      </c>
      <c r="P49" s="95"/>
      <c r="Q49" s="99" t="s">
        <v>2228</v>
      </c>
    </row>
    <row r="50" spans="1:17" ht="18" x14ac:dyDescent="0.25">
      <c r="A50" s="97" t="str">
        <f>VLOOKUP(E50,'LISTADO ATM'!$A$2:$C$901,3,0)</f>
        <v>DISTRITO NACIONAL</v>
      </c>
      <c r="B50" s="104" t="s">
        <v>2544</v>
      </c>
      <c r="C50" s="100">
        <v>44292.741157407407</v>
      </c>
      <c r="D50" s="97" t="s">
        <v>2189</v>
      </c>
      <c r="E50" s="146">
        <v>224</v>
      </c>
      <c r="F50" s="105" t="str">
        <f>VLOOKUP(E50,VIP!$A$2:$O12478,2,0)</f>
        <v>DRBR224</v>
      </c>
      <c r="G50" s="105" t="str">
        <f>VLOOKUP(E50,'LISTADO ATM'!$A$2:$B$900,2,0)</f>
        <v xml:space="preserve">ATM S/M Nacional El Millón (Núñez de Cáceres) </v>
      </c>
      <c r="H50" s="105" t="str">
        <f>VLOOKUP(E50,VIP!$A$2:$O17399,7,FALSE)</f>
        <v>Si</v>
      </c>
      <c r="I50" s="105" t="str">
        <f>VLOOKUP(E50,VIP!$A$2:$O9364,8,FALSE)</f>
        <v>Si</v>
      </c>
      <c r="J50" s="105" t="str">
        <f>VLOOKUP(E50,VIP!$A$2:$O9314,8,FALSE)</f>
        <v>Si</v>
      </c>
      <c r="K50" s="105" t="str">
        <f>VLOOKUP(E50,VIP!$A$2:$O12888,6,0)</f>
        <v>SI</v>
      </c>
      <c r="L50" s="98" t="s">
        <v>2228</v>
      </c>
      <c r="M50" s="96" t="s">
        <v>2465</v>
      </c>
      <c r="N50" s="96" t="s">
        <v>2472</v>
      </c>
      <c r="O50" s="152" t="s">
        <v>2474</v>
      </c>
      <c r="P50" s="95"/>
      <c r="Q50" s="99" t="s">
        <v>2228</v>
      </c>
    </row>
    <row r="51" spans="1:17" ht="18" x14ac:dyDescent="0.25">
      <c r="A51" s="97" t="str">
        <f>VLOOKUP(E51,'LISTADO ATM'!$A$2:$C$901,3,0)</f>
        <v>DISTRITO NACIONAL</v>
      </c>
      <c r="B51" s="104" t="s">
        <v>2543</v>
      </c>
      <c r="C51" s="100">
        <v>44292.743287037039</v>
      </c>
      <c r="D51" s="97" t="s">
        <v>2189</v>
      </c>
      <c r="E51" s="146">
        <v>280</v>
      </c>
      <c r="F51" s="105" t="str">
        <f>VLOOKUP(E51,VIP!$A$2:$O12477,2,0)</f>
        <v>DRBR752</v>
      </c>
      <c r="G51" s="105" t="str">
        <f>VLOOKUP(E51,'LISTADO ATM'!$A$2:$B$900,2,0)</f>
        <v xml:space="preserve">ATM Cooperativa BR </v>
      </c>
      <c r="H51" s="105" t="str">
        <f>VLOOKUP(E51,VIP!$A$2:$O17398,7,FALSE)</f>
        <v>Si</v>
      </c>
      <c r="I51" s="105" t="str">
        <f>VLOOKUP(E51,VIP!$A$2:$O9363,8,FALSE)</f>
        <v>Si</v>
      </c>
      <c r="J51" s="105" t="str">
        <f>VLOOKUP(E51,VIP!$A$2:$O9313,8,FALSE)</f>
        <v>Si</v>
      </c>
      <c r="K51" s="105" t="str">
        <f>VLOOKUP(E51,VIP!$A$2:$O12887,6,0)</f>
        <v>NO</v>
      </c>
      <c r="L51" s="98" t="s">
        <v>2228</v>
      </c>
      <c r="M51" s="96" t="s">
        <v>2465</v>
      </c>
      <c r="N51" s="96" t="s">
        <v>2472</v>
      </c>
      <c r="O51" s="152" t="s">
        <v>2474</v>
      </c>
      <c r="P51" s="95"/>
      <c r="Q51" s="99" t="s">
        <v>2228</v>
      </c>
    </row>
    <row r="52" spans="1:17" ht="18" x14ac:dyDescent="0.25">
      <c r="A52" s="97" t="str">
        <f>VLOOKUP(E52,'LISTADO ATM'!$A$2:$C$901,3,0)</f>
        <v>NORTE</v>
      </c>
      <c r="B52" s="104" t="s">
        <v>2542</v>
      </c>
      <c r="C52" s="100">
        <v>44292.763715277775</v>
      </c>
      <c r="D52" s="97" t="s">
        <v>2190</v>
      </c>
      <c r="E52" s="146">
        <v>538</v>
      </c>
      <c r="F52" s="105" t="str">
        <f>VLOOKUP(E52,VIP!$A$2:$O12475,2,0)</f>
        <v>DRBR538</v>
      </c>
      <c r="G52" s="105" t="str">
        <f>VLOOKUP(E52,'LISTADO ATM'!$A$2:$B$900,2,0)</f>
        <v>ATM  Autoservicio San Fco. Macorís</v>
      </c>
      <c r="H52" s="105" t="str">
        <f>VLOOKUP(E52,VIP!$A$2:$O17396,7,FALSE)</f>
        <v>Si</v>
      </c>
      <c r="I52" s="105" t="str">
        <f>VLOOKUP(E52,VIP!$A$2:$O9361,8,FALSE)</f>
        <v>Si</v>
      </c>
      <c r="J52" s="105" t="str">
        <f>VLOOKUP(E52,VIP!$A$2:$O9311,8,FALSE)</f>
        <v>Si</v>
      </c>
      <c r="K52" s="105" t="str">
        <f>VLOOKUP(E52,VIP!$A$2:$O12885,6,0)</f>
        <v>NO</v>
      </c>
      <c r="L52" s="98" t="s">
        <v>2228</v>
      </c>
      <c r="M52" s="96" t="s">
        <v>2465</v>
      </c>
      <c r="N52" s="96" t="s">
        <v>2472</v>
      </c>
      <c r="O52" s="153" t="s">
        <v>2512</v>
      </c>
      <c r="P52" s="95"/>
      <c r="Q52" s="99" t="s">
        <v>2228</v>
      </c>
    </row>
    <row r="53" spans="1:17" ht="18" x14ac:dyDescent="0.25">
      <c r="A53" s="97" t="str">
        <f>VLOOKUP(E53,'LISTADO ATM'!$A$2:$C$901,3,0)</f>
        <v>ESTE</v>
      </c>
      <c r="B53" s="104" t="s">
        <v>2569</v>
      </c>
      <c r="C53" s="100">
        <v>44292.835474537038</v>
      </c>
      <c r="D53" s="97" t="s">
        <v>2189</v>
      </c>
      <c r="E53" s="146">
        <v>386</v>
      </c>
      <c r="F53" s="105" t="str">
        <f>VLOOKUP(E53,VIP!$A$2:$O12479,2,0)</f>
        <v>DRBR386</v>
      </c>
      <c r="G53" s="105" t="str">
        <f>VLOOKUP(E53,'LISTADO ATM'!$A$2:$B$900,2,0)</f>
        <v xml:space="preserve">ATM Plaza Verón II </v>
      </c>
      <c r="H53" s="105" t="str">
        <f>VLOOKUP(E53,VIP!$A$2:$O17400,7,FALSE)</f>
        <v>Si</v>
      </c>
      <c r="I53" s="105" t="str">
        <f>VLOOKUP(E53,VIP!$A$2:$O9365,8,FALSE)</f>
        <v>Si</v>
      </c>
      <c r="J53" s="105" t="str">
        <f>VLOOKUP(E53,VIP!$A$2:$O9315,8,FALSE)</f>
        <v>Si</v>
      </c>
      <c r="K53" s="105" t="str">
        <f>VLOOKUP(E53,VIP!$A$2:$O12889,6,0)</f>
        <v>NO</v>
      </c>
      <c r="L53" s="98" t="s">
        <v>2228</v>
      </c>
      <c r="M53" s="96" t="s">
        <v>2465</v>
      </c>
      <c r="N53" s="96" t="s">
        <v>2472</v>
      </c>
      <c r="O53" s="153" t="s">
        <v>2474</v>
      </c>
      <c r="P53" s="95"/>
      <c r="Q53" s="99" t="s">
        <v>2228</v>
      </c>
    </row>
    <row r="54" spans="1:17" ht="18" x14ac:dyDescent="0.25">
      <c r="A54" s="97" t="str">
        <f>VLOOKUP(E54,'LISTADO ATM'!$A$2:$C$901,3,0)</f>
        <v>DISTRITO NACIONAL</v>
      </c>
      <c r="B54" s="104" t="s">
        <v>2568</v>
      </c>
      <c r="C54" s="100">
        <v>44292.836898148147</v>
      </c>
      <c r="D54" s="97" t="s">
        <v>2189</v>
      </c>
      <c r="E54" s="146">
        <v>493</v>
      </c>
      <c r="F54" s="105" t="str">
        <f>VLOOKUP(E54,VIP!$A$2:$O12478,2,0)</f>
        <v>DRBR493</v>
      </c>
      <c r="G54" s="105" t="str">
        <f>VLOOKUP(E54,'LISTADO ATM'!$A$2:$B$900,2,0)</f>
        <v xml:space="preserve">ATM Oficina Haina Occidental II </v>
      </c>
      <c r="H54" s="105" t="str">
        <f>VLOOKUP(E54,VIP!$A$2:$O17399,7,FALSE)</f>
        <v>Si</v>
      </c>
      <c r="I54" s="105" t="str">
        <f>VLOOKUP(E54,VIP!$A$2:$O9364,8,FALSE)</f>
        <v>Si</v>
      </c>
      <c r="J54" s="105" t="str">
        <f>VLOOKUP(E54,VIP!$A$2:$O9314,8,FALSE)</f>
        <v>Si</v>
      </c>
      <c r="K54" s="105" t="str">
        <f>VLOOKUP(E54,VIP!$A$2:$O12888,6,0)</f>
        <v>NO</v>
      </c>
      <c r="L54" s="98" t="s">
        <v>2228</v>
      </c>
      <c r="M54" s="96" t="s">
        <v>2465</v>
      </c>
      <c r="N54" s="96" t="s">
        <v>2472</v>
      </c>
      <c r="O54" s="153" t="s">
        <v>2474</v>
      </c>
      <c r="P54" s="95"/>
      <c r="Q54" s="99" t="s">
        <v>2228</v>
      </c>
    </row>
    <row r="55" spans="1:17" ht="18" x14ac:dyDescent="0.25">
      <c r="A55" s="97" t="str">
        <f>VLOOKUP(E55,'LISTADO ATM'!$A$2:$C$901,3,0)</f>
        <v>SUR</v>
      </c>
      <c r="B55" s="104" t="s">
        <v>2566</v>
      </c>
      <c r="C55" s="100">
        <v>44292.892696759256</v>
      </c>
      <c r="D55" s="97" t="s">
        <v>2493</v>
      </c>
      <c r="E55" s="146">
        <v>5</v>
      </c>
      <c r="F55" s="105" t="str">
        <f>VLOOKUP(E55,VIP!$A$2:$O12476,2,0)</f>
        <v>DRBR005</v>
      </c>
      <c r="G55" s="105" t="str">
        <f>VLOOKUP(E55,'LISTADO ATM'!$A$2:$B$900,2,0)</f>
        <v>ATM Oficina Autoservicio Villa Ofelia (San Juan)</v>
      </c>
      <c r="H55" s="105" t="str">
        <f>VLOOKUP(E55,VIP!$A$2:$O17397,7,FALSE)</f>
        <v>Si</v>
      </c>
      <c r="I55" s="105" t="str">
        <f>VLOOKUP(E55,VIP!$A$2:$O9362,8,FALSE)</f>
        <v>Si</v>
      </c>
      <c r="J55" s="105" t="str">
        <f>VLOOKUP(E55,VIP!$A$2:$O9312,8,FALSE)</f>
        <v>Si</v>
      </c>
      <c r="K55" s="105" t="str">
        <f>VLOOKUP(E55,VIP!$A$2:$O12886,6,0)</f>
        <v>NO</v>
      </c>
      <c r="L55" s="98" t="s">
        <v>2505</v>
      </c>
      <c r="M55" s="96" t="s">
        <v>2465</v>
      </c>
      <c r="N55" s="96" t="s">
        <v>2472</v>
      </c>
      <c r="O55" s="153" t="s">
        <v>2494</v>
      </c>
      <c r="P55" s="95"/>
      <c r="Q55" s="99" t="s">
        <v>2570</v>
      </c>
    </row>
    <row r="56" spans="1:17" ht="18" x14ac:dyDescent="0.25">
      <c r="A56" s="97" t="str">
        <f>VLOOKUP(E56,'LISTADO ATM'!$A$2:$C$901,3,0)</f>
        <v>DISTRITO NACIONAL</v>
      </c>
      <c r="B56" s="104" t="s">
        <v>2575</v>
      </c>
      <c r="C56" s="100">
        <v>44293.177025462966</v>
      </c>
      <c r="D56" s="97" t="s">
        <v>2189</v>
      </c>
      <c r="E56" s="146">
        <v>593</v>
      </c>
      <c r="F56" s="105" t="str">
        <f>VLOOKUP(E56,VIP!$A$2:$O12480,2,0)</f>
        <v>DRBR242</v>
      </c>
      <c r="G56" s="105" t="str">
        <f>VLOOKUP(E56,'LISTADO ATM'!$A$2:$B$900,2,0)</f>
        <v xml:space="preserve">ATM Ministerio Fuerzas Armadas II </v>
      </c>
      <c r="H56" s="105" t="str">
        <f>VLOOKUP(E56,VIP!$A$2:$O17401,7,FALSE)</f>
        <v>Si</v>
      </c>
      <c r="I56" s="105" t="str">
        <f>VLOOKUP(E56,VIP!$A$2:$O9366,8,FALSE)</f>
        <v>Si</v>
      </c>
      <c r="J56" s="105" t="str">
        <f>VLOOKUP(E56,VIP!$A$2:$O9316,8,FALSE)</f>
        <v>Si</v>
      </c>
      <c r="K56" s="105" t="str">
        <f>VLOOKUP(E56,VIP!$A$2:$O12890,6,0)</f>
        <v>NO</v>
      </c>
      <c r="L56" s="98" t="s">
        <v>2228</v>
      </c>
      <c r="M56" s="96" t="s">
        <v>2465</v>
      </c>
      <c r="N56" s="96" t="s">
        <v>2472</v>
      </c>
      <c r="O56" s="153" t="s">
        <v>2474</v>
      </c>
      <c r="P56" s="95"/>
      <c r="Q56" s="99" t="s">
        <v>2228</v>
      </c>
    </row>
    <row r="57" spans="1:17" ht="18" x14ac:dyDescent="0.25">
      <c r="A57" s="97" t="str">
        <f>VLOOKUP(E57,'LISTADO ATM'!$A$2:$C$901,3,0)</f>
        <v>ESTE</v>
      </c>
      <c r="B57" s="104" t="s">
        <v>2576</v>
      </c>
      <c r="C57" s="100">
        <v>44293.237893518519</v>
      </c>
      <c r="D57" s="97" t="s">
        <v>2468</v>
      </c>
      <c r="E57" s="146">
        <v>211</v>
      </c>
      <c r="F57" s="105" t="str">
        <f>VLOOKUP(E57,VIP!$A$2:$O12481,2,0)</f>
        <v>DRBR211</v>
      </c>
      <c r="G57" s="105" t="str">
        <f>VLOOKUP(E57,'LISTADO ATM'!$A$2:$B$900,2,0)</f>
        <v xml:space="preserve">ATM Oficina La Romana I </v>
      </c>
      <c r="H57" s="105" t="str">
        <f>VLOOKUP(E57,VIP!$A$2:$O17402,7,FALSE)</f>
        <v>Si</v>
      </c>
      <c r="I57" s="105" t="str">
        <f>VLOOKUP(E57,VIP!$A$2:$O9367,8,FALSE)</f>
        <v>Si</v>
      </c>
      <c r="J57" s="105" t="str">
        <f>VLOOKUP(E57,VIP!$A$2:$O9317,8,FALSE)</f>
        <v>Si</v>
      </c>
      <c r="K57" s="105" t="str">
        <f>VLOOKUP(E57,VIP!$A$2:$O12891,6,0)</f>
        <v>NO</v>
      </c>
      <c r="L57" s="98" t="s">
        <v>2428</v>
      </c>
      <c r="M57" s="96" t="s">
        <v>2465</v>
      </c>
      <c r="N57" s="96" t="s">
        <v>2472</v>
      </c>
      <c r="O57" s="153" t="s">
        <v>2473</v>
      </c>
      <c r="P57" s="95"/>
      <c r="Q57" s="99" t="s">
        <v>2428</v>
      </c>
    </row>
    <row r="58" spans="1:17" ht="18" x14ac:dyDescent="0.25">
      <c r="A58" s="97" t="str">
        <f>VLOOKUP(E58,'LISTADO ATM'!$A$2:$C$901,3,0)</f>
        <v>DISTRITO NACIONAL</v>
      </c>
      <c r="B58" s="104" t="s">
        <v>2577</v>
      </c>
      <c r="C58" s="100">
        <v>44293.238738425927</v>
      </c>
      <c r="D58" s="97" t="s">
        <v>2468</v>
      </c>
      <c r="E58" s="146">
        <v>793</v>
      </c>
      <c r="F58" s="105" t="str">
        <f>VLOOKUP(E58,VIP!$A$2:$O12482,2,0)</f>
        <v>DRBR793</v>
      </c>
      <c r="G58" s="105" t="str">
        <f>VLOOKUP(E58,'LISTADO ATM'!$A$2:$B$900,2,0)</f>
        <v xml:space="preserve">ATM Centro de Caja Agora Mall </v>
      </c>
      <c r="H58" s="105" t="str">
        <f>VLOOKUP(E58,VIP!$A$2:$O17403,7,FALSE)</f>
        <v>Si</v>
      </c>
      <c r="I58" s="105" t="str">
        <f>VLOOKUP(E58,VIP!$A$2:$O9368,8,FALSE)</f>
        <v>Si</v>
      </c>
      <c r="J58" s="105" t="str">
        <f>VLOOKUP(E58,VIP!$A$2:$O9318,8,FALSE)</f>
        <v>Si</v>
      </c>
      <c r="K58" s="105" t="str">
        <f>VLOOKUP(E58,VIP!$A$2:$O12892,6,0)</f>
        <v>NO</v>
      </c>
      <c r="L58" s="98" t="s">
        <v>2428</v>
      </c>
      <c r="M58" s="96" t="s">
        <v>2465</v>
      </c>
      <c r="N58" s="96" t="s">
        <v>2472</v>
      </c>
      <c r="O58" s="153" t="s">
        <v>2473</v>
      </c>
      <c r="P58" s="95"/>
      <c r="Q58" s="99" t="s">
        <v>2428</v>
      </c>
    </row>
    <row r="59" spans="1:17" ht="18" x14ac:dyDescent="0.25">
      <c r="A59" s="97" t="str">
        <f>VLOOKUP(E59,'LISTADO ATM'!$A$2:$C$901,3,0)</f>
        <v>DISTRITO NACIONAL</v>
      </c>
      <c r="B59" s="104" t="s">
        <v>2578</v>
      </c>
      <c r="C59" s="100">
        <v>44293.239490740743</v>
      </c>
      <c r="D59" s="97" t="s">
        <v>2468</v>
      </c>
      <c r="E59" s="146">
        <v>235</v>
      </c>
      <c r="F59" s="105" t="str">
        <f>VLOOKUP(E59,VIP!$A$2:$O12483,2,0)</f>
        <v>DRBR235</v>
      </c>
      <c r="G59" s="105" t="str">
        <f>VLOOKUP(E59,'LISTADO ATM'!$A$2:$B$900,2,0)</f>
        <v xml:space="preserve">ATM Oficina Multicentro La Sirena San Isidro </v>
      </c>
      <c r="H59" s="105" t="str">
        <f>VLOOKUP(E59,VIP!$A$2:$O17404,7,FALSE)</f>
        <v>Si</v>
      </c>
      <c r="I59" s="105" t="str">
        <f>VLOOKUP(E59,VIP!$A$2:$O9369,8,FALSE)</f>
        <v>Si</v>
      </c>
      <c r="J59" s="105" t="str">
        <f>VLOOKUP(E59,VIP!$A$2:$O9319,8,FALSE)</f>
        <v>Si</v>
      </c>
      <c r="K59" s="105" t="str">
        <f>VLOOKUP(E59,VIP!$A$2:$O12893,6,0)</f>
        <v>SI</v>
      </c>
      <c r="L59" s="98" t="s">
        <v>2428</v>
      </c>
      <c r="M59" s="96" t="s">
        <v>2465</v>
      </c>
      <c r="N59" s="96" t="s">
        <v>2472</v>
      </c>
      <c r="O59" s="153" t="s">
        <v>2473</v>
      </c>
      <c r="P59" s="95"/>
      <c r="Q59" s="99" t="s">
        <v>2428</v>
      </c>
    </row>
    <row r="60" spans="1:17" ht="18" x14ac:dyDescent="0.25">
      <c r="A60" s="97" t="str">
        <f>VLOOKUP(E60,'LISTADO ATM'!$A$2:$C$901,3,0)</f>
        <v>DISTRITO NACIONAL</v>
      </c>
      <c r="B60" s="104" t="s">
        <v>2579</v>
      </c>
      <c r="C60" s="100">
        <v>44293.24019675926</v>
      </c>
      <c r="D60" s="97" t="s">
        <v>2493</v>
      </c>
      <c r="E60" s="146">
        <v>911</v>
      </c>
      <c r="F60" s="105" t="str">
        <f>VLOOKUP(E60,VIP!$A$2:$O12484,2,0)</f>
        <v>DRBR911</v>
      </c>
      <c r="G60" s="105" t="str">
        <f>VLOOKUP(E60,'LISTADO ATM'!$A$2:$B$900,2,0)</f>
        <v xml:space="preserve">ATM Oficina Venezuela II </v>
      </c>
      <c r="H60" s="105" t="str">
        <f>VLOOKUP(E60,VIP!$A$2:$O17405,7,FALSE)</f>
        <v>Si</v>
      </c>
      <c r="I60" s="105" t="str">
        <f>VLOOKUP(E60,VIP!$A$2:$O9370,8,FALSE)</f>
        <v>Si</v>
      </c>
      <c r="J60" s="105" t="str">
        <f>VLOOKUP(E60,VIP!$A$2:$O9320,8,FALSE)</f>
        <v>Si</v>
      </c>
      <c r="K60" s="105" t="str">
        <f>VLOOKUP(E60,VIP!$A$2:$O12894,6,0)</f>
        <v>SI</v>
      </c>
      <c r="L60" s="98" t="s">
        <v>2459</v>
      </c>
      <c r="M60" s="96" t="s">
        <v>2465</v>
      </c>
      <c r="N60" s="96" t="s">
        <v>2472</v>
      </c>
      <c r="O60" s="153" t="s">
        <v>2494</v>
      </c>
      <c r="P60" s="95"/>
      <c r="Q60" s="99" t="s">
        <v>2459</v>
      </c>
    </row>
    <row r="61" spans="1:17" ht="18" x14ac:dyDescent="0.25">
      <c r="A61" s="97" t="str">
        <f>VLOOKUP(E61,'LISTADO ATM'!$A$2:$C$901,3,0)</f>
        <v>DISTRITO NACIONAL</v>
      </c>
      <c r="B61" s="104" t="s">
        <v>2580</v>
      </c>
      <c r="C61" s="100">
        <v>44293.241099537037</v>
      </c>
      <c r="D61" s="97" t="s">
        <v>2468</v>
      </c>
      <c r="E61" s="146">
        <v>487</v>
      </c>
      <c r="F61" s="105" t="str">
        <f>VLOOKUP(E61,VIP!$A$2:$O12485,2,0)</f>
        <v>DRBR487</v>
      </c>
      <c r="G61" s="105" t="str">
        <f>VLOOKUP(E61,'LISTADO ATM'!$A$2:$B$900,2,0)</f>
        <v xml:space="preserve">ATM Olé Hainamosa </v>
      </c>
      <c r="H61" s="105" t="str">
        <f>VLOOKUP(E61,VIP!$A$2:$O17406,7,FALSE)</f>
        <v>Si</v>
      </c>
      <c r="I61" s="105" t="str">
        <f>VLOOKUP(E61,VIP!$A$2:$O9371,8,FALSE)</f>
        <v>Si</v>
      </c>
      <c r="J61" s="105" t="str">
        <f>VLOOKUP(E61,VIP!$A$2:$O9321,8,FALSE)</f>
        <v>Si</v>
      </c>
      <c r="K61" s="105" t="str">
        <f>VLOOKUP(E61,VIP!$A$2:$O12895,6,0)</f>
        <v>SI</v>
      </c>
      <c r="L61" s="98" t="s">
        <v>2459</v>
      </c>
      <c r="M61" s="96" t="s">
        <v>2465</v>
      </c>
      <c r="N61" s="96" t="s">
        <v>2472</v>
      </c>
      <c r="O61" s="153" t="s">
        <v>2473</v>
      </c>
      <c r="P61" s="95"/>
      <c r="Q61" s="99" t="s">
        <v>2459</v>
      </c>
    </row>
    <row r="62" spans="1:17" ht="18" x14ac:dyDescent="0.25">
      <c r="A62" s="97" t="str">
        <f>VLOOKUP(E62,'LISTADO ATM'!$A$2:$C$901,3,0)</f>
        <v>DISTRITO NACIONAL</v>
      </c>
      <c r="B62" s="104" t="s">
        <v>2581</v>
      </c>
      <c r="C62" s="100">
        <v>44293.242048611108</v>
      </c>
      <c r="D62" s="97" t="s">
        <v>2493</v>
      </c>
      <c r="E62" s="146">
        <v>231</v>
      </c>
      <c r="F62" s="105" t="str">
        <f>VLOOKUP(E62,VIP!$A$2:$O12486,2,0)</f>
        <v>DRBR231</v>
      </c>
      <c r="G62" s="105" t="str">
        <f>VLOOKUP(E62,'LISTADO ATM'!$A$2:$B$900,2,0)</f>
        <v xml:space="preserve">ATM Oficina Zona Oriental </v>
      </c>
      <c r="H62" s="105" t="str">
        <f>VLOOKUP(E62,VIP!$A$2:$O17407,7,FALSE)</f>
        <v>Si</v>
      </c>
      <c r="I62" s="105" t="str">
        <f>VLOOKUP(E62,VIP!$A$2:$O9372,8,FALSE)</f>
        <v>Si</v>
      </c>
      <c r="J62" s="105" t="str">
        <f>VLOOKUP(E62,VIP!$A$2:$O9322,8,FALSE)</f>
        <v>Si</v>
      </c>
      <c r="K62" s="105" t="str">
        <f>VLOOKUP(E62,VIP!$A$2:$O12896,6,0)</f>
        <v>SI</v>
      </c>
      <c r="L62" s="98" t="s">
        <v>2505</v>
      </c>
      <c r="M62" s="96" t="s">
        <v>2465</v>
      </c>
      <c r="N62" s="96" t="s">
        <v>2472</v>
      </c>
      <c r="O62" s="153" t="s">
        <v>2494</v>
      </c>
      <c r="P62" s="95"/>
      <c r="Q62" s="99" t="s">
        <v>2505</v>
      </c>
    </row>
    <row r="63" spans="1:17" ht="18" x14ac:dyDescent="0.25">
      <c r="A63" s="97" t="str">
        <f>VLOOKUP(E63,'LISTADO ATM'!$A$2:$C$901,3,0)</f>
        <v>NORTE</v>
      </c>
      <c r="B63" s="104" t="s">
        <v>2582</v>
      </c>
      <c r="C63" s="100">
        <v>44293.243634259263</v>
      </c>
      <c r="D63" s="97" t="s">
        <v>2493</v>
      </c>
      <c r="E63" s="146">
        <v>304</v>
      </c>
      <c r="F63" s="105" t="str">
        <f>VLOOKUP(E63,VIP!$A$2:$O12487,2,0)</f>
        <v>DRBR304</v>
      </c>
      <c r="G63" s="105" t="str">
        <f>VLOOKUP(E63,'LISTADO ATM'!$A$2:$B$900,2,0)</f>
        <v xml:space="preserve">ATM Multicentro La Sirena Estrella Sadhala </v>
      </c>
      <c r="H63" s="105" t="str">
        <f>VLOOKUP(E63,VIP!$A$2:$O17408,7,FALSE)</f>
        <v>Si</v>
      </c>
      <c r="I63" s="105" t="str">
        <f>VLOOKUP(E63,VIP!$A$2:$O9373,8,FALSE)</f>
        <v>Si</v>
      </c>
      <c r="J63" s="105" t="str">
        <f>VLOOKUP(E63,VIP!$A$2:$O9323,8,FALSE)</f>
        <v>Si</v>
      </c>
      <c r="K63" s="105" t="str">
        <f>VLOOKUP(E63,VIP!$A$2:$O12897,6,0)</f>
        <v>NO</v>
      </c>
      <c r="L63" s="98" t="s">
        <v>2505</v>
      </c>
      <c r="M63" s="96" t="s">
        <v>2465</v>
      </c>
      <c r="N63" s="96" t="s">
        <v>2472</v>
      </c>
      <c r="O63" s="153" t="s">
        <v>2494</v>
      </c>
      <c r="P63" s="95"/>
      <c r="Q63" s="99" t="s">
        <v>2505</v>
      </c>
    </row>
    <row r="64" spans="1:17" ht="18" x14ac:dyDescent="0.25">
      <c r="A64" s="97" t="str">
        <f>VLOOKUP(E64,'LISTADO ATM'!$A$2:$C$901,3,0)</f>
        <v>ESTE</v>
      </c>
      <c r="B64" s="104" t="s">
        <v>2583</v>
      </c>
      <c r="C64" s="100">
        <v>44293.244629629633</v>
      </c>
      <c r="D64" s="97" t="s">
        <v>2468</v>
      </c>
      <c r="E64" s="146">
        <v>429</v>
      </c>
      <c r="F64" s="105" t="str">
        <f>VLOOKUP(E64,VIP!$A$2:$O12488,2,0)</f>
        <v>DRBR429</v>
      </c>
      <c r="G64" s="105" t="str">
        <f>VLOOKUP(E64,'LISTADO ATM'!$A$2:$B$900,2,0)</f>
        <v xml:space="preserve">ATM Oficina Jumbo La Romana </v>
      </c>
      <c r="H64" s="105" t="str">
        <f>VLOOKUP(E64,VIP!$A$2:$O17409,7,FALSE)</f>
        <v>Si</v>
      </c>
      <c r="I64" s="105" t="str">
        <f>VLOOKUP(E64,VIP!$A$2:$O9374,8,FALSE)</f>
        <v>Si</v>
      </c>
      <c r="J64" s="105" t="str">
        <f>VLOOKUP(E64,VIP!$A$2:$O9324,8,FALSE)</f>
        <v>Si</v>
      </c>
      <c r="K64" s="105" t="str">
        <f>VLOOKUP(E64,VIP!$A$2:$O12898,6,0)</f>
        <v>NO</v>
      </c>
      <c r="L64" s="98" t="s">
        <v>2505</v>
      </c>
      <c r="M64" s="96" t="s">
        <v>2465</v>
      </c>
      <c r="N64" s="96" t="s">
        <v>2472</v>
      </c>
      <c r="O64" s="153" t="s">
        <v>2473</v>
      </c>
      <c r="P64" s="95"/>
      <c r="Q64" s="99" t="s">
        <v>2505</v>
      </c>
    </row>
    <row r="65" spans="1:17" ht="18" x14ac:dyDescent="0.25">
      <c r="A65" s="97" t="str">
        <f>VLOOKUP(E65,'LISTADO ATM'!$A$2:$C$901,3,0)</f>
        <v>ESTE</v>
      </c>
      <c r="B65" s="104" t="s">
        <v>2584</v>
      </c>
      <c r="C65" s="100">
        <v>44293.245532407411</v>
      </c>
      <c r="D65" s="97" t="s">
        <v>2468</v>
      </c>
      <c r="E65" s="146">
        <v>608</v>
      </c>
      <c r="F65" s="105" t="str">
        <f>VLOOKUP(E65,VIP!$A$2:$O12489,2,0)</f>
        <v>DRBR305</v>
      </c>
      <c r="G65" s="105" t="str">
        <f>VLOOKUP(E65,'LISTADO ATM'!$A$2:$B$900,2,0)</f>
        <v xml:space="preserve">ATM Oficina Jumbo (San Pedro) </v>
      </c>
      <c r="H65" s="105" t="str">
        <f>VLOOKUP(E65,VIP!$A$2:$O17410,7,FALSE)</f>
        <v>Si</v>
      </c>
      <c r="I65" s="105" t="str">
        <f>VLOOKUP(E65,VIP!$A$2:$O9375,8,FALSE)</f>
        <v>Si</v>
      </c>
      <c r="J65" s="105" t="str">
        <f>VLOOKUP(E65,VIP!$A$2:$O9325,8,FALSE)</f>
        <v>Si</v>
      </c>
      <c r="K65" s="105" t="str">
        <f>VLOOKUP(E65,VIP!$A$2:$O12899,6,0)</f>
        <v>SI</v>
      </c>
      <c r="L65" s="98" t="s">
        <v>2505</v>
      </c>
      <c r="M65" s="96" t="s">
        <v>2465</v>
      </c>
      <c r="N65" s="96" t="s">
        <v>2472</v>
      </c>
      <c r="O65" s="153" t="s">
        <v>2473</v>
      </c>
      <c r="P65" s="95"/>
      <c r="Q65" s="99" t="s">
        <v>2505</v>
      </c>
    </row>
    <row r="66" spans="1:17" ht="18" x14ac:dyDescent="0.25">
      <c r="A66" s="97" t="str">
        <f>VLOOKUP(E66,'LISTADO ATM'!$A$2:$C$901,3,0)</f>
        <v>DISTRITO NACIONAL</v>
      </c>
      <c r="B66" s="104" t="s">
        <v>2585</v>
      </c>
      <c r="C66" s="100">
        <v>44293.274375000001</v>
      </c>
      <c r="D66" s="97" t="s">
        <v>2189</v>
      </c>
      <c r="E66" s="146">
        <v>973</v>
      </c>
      <c r="F66" s="105" t="str">
        <f>VLOOKUP(E66,VIP!$A$2:$O12490,2,0)</f>
        <v>DRBR912</v>
      </c>
      <c r="G66" s="105" t="str">
        <f>VLOOKUP(E66,'LISTADO ATM'!$A$2:$B$900,2,0)</f>
        <v xml:space="preserve">ATM Oficina Sabana de la Mar </v>
      </c>
      <c r="H66" s="105" t="str">
        <f>VLOOKUP(E66,VIP!$A$2:$O17411,7,FALSE)</f>
        <v>Si</v>
      </c>
      <c r="I66" s="105" t="str">
        <f>VLOOKUP(E66,VIP!$A$2:$O9376,8,FALSE)</f>
        <v>Si</v>
      </c>
      <c r="J66" s="105" t="str">
        <f>VLOOKUP(E66,VIP!$A$2:$O9326,8,FALSE)</f>
        <v>Si</v>
      </c>
      <c r="K66" s="105" t="str">
        <f>VLOOKUP(E66,VIP!$A$2:$O12900,6,0)</f>
        <v>NO</v>
      </c>
      <c r="L66" s="98" t="s">
        <v>2254</v>
      </c>
      <c r="M66" s="96" t="s">
        <v>2465</v>
      </c>
      <c r="N66" s="96" t="s">
        <v>2472</v>
      </c>
      <c r="O66" s="153" t="s">
        <v>2474</v>
      </c>
      <c r="P66" s="95"/>
      <c r="Q66" s="99" t="s">
        <v>2254</v>
      </c>
    </row>
    <row r="67" spans="1:17" ht="18" hidden="1" x14ac:dyDescent="0.25">
      <c r="A67" s="97" t="str">
        <f>VLOOKUP(E67,'LISTADO ATM'!$A$2:$C$901,3,0)</f>
        <v>ESTE</v>
      </c>
      <c r="B67" s="104" t="s">
        <v>2587</v>
      </c>
      <c r="C67" s="100">
        <v>44293.276493055557</v>
      </c>
      <c r="D67" s="97" t="s">
        <v>2493</v>
      </c>
      <c r="E67" s="146">
        <v>822</v>
      </c>
      <c r="F67" s="105" t="str">
        <f>VLOOKUP(E67,VIP!$A$2:$O12492,2,0)</f>
        <v>DRBR822</v>
      </c>
      <c r="G67" s="105" t="str">
        <f>VLOOKUP(E67,'LISTADO ATM'!$A$2:$B$900,2,0)</f>
        <v xml:space="preserve">ATM INDUSPALMA </v>
      </c>
      <c r="H67" s="105" t="str">
        <f>VLOOKUP(E67,VIP!$A$2:$O17413,7,FALSE)</f>
        <v>Si</v>
      </c>
      <c r="I67" s="105" t="str">
        <f>VLOOKUP(E67,VIP!$A$2:$O9378,8,FALSE)</f>
        <v>Si</v>
      </c>
      <c r="J67" s="105" t="str">
        <f>VLOOKUP(E67,VIP!$A$2:$O9328,8,FALSE)</f>
        <v>Si</v>
      </c>
      <c r="K67" s="105" t="str">
        <f>VLOOKUP(E67,VIP!$A$2:$O12902,6,0)</f>
        <v>NO</v>
      </c>
      <c r="L67" s="98" t="s">
        <v>2477</v>
      </c>
      <c r="M67" s="144" t="s">
        <v>2525</v>
      </c>
      <c r="N67" s="144" t="s">
        <v>2517</v>
      </c>
      <c r="O67" s="153" t="s">
        <v>2593</v>
      </c>
      <c r="P67" s="95"/>
      <c r="Q67" s="99" t="s">
        <v>2477</v>
      </c>
    </row>
    <row r="68" spans="1:17" ht="18" hidden="1" x14ac:dyDescent="0.25">
      <c r="A68" s="97" t="str">
        <f>VLOOKUP(E68,'LISTADO ATM'!$A$2:$C$901,3,0)</f>
        <v>ESTE</v>
      </c>
      <c r="B68" s="104" t="s">
        <v>2588</v>
      </c>
      <c r="C68" s="100">
        <v>44293.277002314811</v>
      </c>
      <c r="D68" s="97" t="s">
        <v>2493</v>
      </c>
      <c r="E68" s="146">
        <v>612</v>
      </c>
      <c r="F68" s="105" t="str">
        <f>VLOOKUP(E68,VIP!$A$2:$O12493,2,0)</f>
        <v>DRBR220</v>
      </c>
      <c r="G68" s="105" t="str">
        <f>VLOOKUP(E68,'LISTADO ATM'!$A$2:$B$900,2,0)</f>
        <v xml:space="preserve">ATM Plaza Orense (La Romana) </v>
      </c>
      <c r="H68" s="105" t="str">
        <f>VLOOKUP(E68,VIP!$A$2:$O17414,7,FALSE)</f>
        <v>Si</v>
      </c>
      <c r="I68" s="105" t="str">
        <f>VLOOKUP(E68,VIP!$A$2:$O9379,8,FALSE)</f>
        <v>Si</v>
      </c>
      <c r="J68" s="105" t="str">
        <f>VLOOKUP(E68,VIP!$A$2:$O9329,8,FALSE)</f>
        <v>Si</v>
      </c>
      <c r="K68" s="105" t="str">
        <f>VLOOKUP(E68,VIP!$A$2:$O12903,6,0)</f>
        <v>NO</v>
      </c>
      <c r="L68" s="98" t="s">
        <v>2477</v>
      </c>
      <c r="M68" s="144" t="s">
        <v>2525</v>
      </c>
      <c r="N68" s="144" t="s">
        <v>2517</v>
      </c>
      <c r="O68" s="153" t="s">
        <v>2593</v>
      </c>
      <c r="P68" s="95"/>
      <c r="Q68" s="99" t="s">
        <v>2477</v>
      </c>
    </row>
    <row r="69" spans="1:17" ht="18" hidden="1" x14ac:dyDescent="0.25">
      <c r="A69" s="97" t="str">
        <f>VLOOKUP(E69,'LISTADO ATM'!$A$2:$C$901,3,0)</f>
        <v>DISTRITO NACIONAL</v>
      </c>
      <c r="B69" s="104" t="s">
        <v>2589</v>
      </c>
      <c r="C69" s="100">
        <v>44293.277546296296</v>
      </c>
      <c r="D69" s="97" t="s">
        <v>2493</v>
      </c>
      <c r="E69" s="146">
        <v>558</v>
      </c>
      <c r="F69" s="105" t="str">
        <f>VLOOKUP(E69,VIP!$A$2:$O12494,2,0)</f>
        <v>DRBR106</v>
      </c>
      <c r="G69" s="105" t="str">
        <f>VLOOKUP(E69,'LISTADO ATM'!$A$2:$B$900,2,0)</f>
        <v xml:space="preserve">ATM Base Naval 27 de Febrero (Sans Soucí) </v>
      </c>
      <c r="H69" s="105" t="str">
        <f>VLOOKUP(E69,VIP!$A$2:$O17415,7,FALSE)</f>
        <v>Si</v>
      </c>
      <c r="I69" s="105" t="str">
        <f>VLOOKUP(E69,VIP!$A$2:$O9380,8,FALSE)</f>
        <v>Si</v>
      </c>
      <c r="J69" s="105" t="str">
        <f>VLOOKUP(E69,VIP!$A$2:$O9330,8,FALSE)</f>
        <v>Si</v>
      </c>
      <c r="K69" s="105" t="str">
        <f>VLOOKUP(E69,VIP!$A$2:$O12904,6,0)</f>
        <v>NO</v>
      </c>
      <c r="L69" s="98" t="s">
        <v>2477</v>
      </c>
      <c r="M69" s="144" t="s">
        <v>2525</v>
      </c>
      <c r="N69" s="144" t="s">
        <v>2517</v>
      </c>
      <c r="O69" s="153" t="s">
        <v>2593</v>
      </c>
      <c r="P69" s="95"/>
      <c r="Q69" s="99" t="s">
        <v>2477</v>
      </c>
    </row>
    <row r="70" spans="1:17" ht="18" hidden="1" x14ac:dyDescent="0.25">
      <c r="A70" s="97" t="str">
        <f>VLOOKUP(E70,'LISTADO ATM'!$A$2:$C$901,3,0)</f>
        <v>NORTE</v>
      </c>
      <c r="B70" s="104" t="s">
        <v>2590</v>
      </c>
      <c r="C70" s="100">
        <v>44293.278680555559</v>
      </c>
      <c r="D70" s="97" t="s">
        <v>2493</v>
      </c>
      <c r="E70" s="146">
        <v>664</v>
      </c>
      <c r="F70" s="105" t="str">
        <f>VLOOKUP(E70,VIP!$A$2:$O12495,2,0)</f>
        <v>DRBR664</v>
      </c>
      <c r="G70" s="105" t="str">
        <f>VLOOKUP(E70,'LISTADO ATM'!$A$2:$B$900,2,0)</f>
        <v>ATM S/M Asfer (Constanza)</v>
      </c>
      <c r="H70" s="105" t="str">
        <f>VLOOKUP(E70,VIP!$A$2:$O17416,7,FALSE)</f>
        <v>N/A</v>
      </c>
      <c r="I70" s="105" t="str">
        <f>VLOOKUP(E70,VIP!$A$2:$O9381,8,FALSE)</f>
        <v>N/A</v>
      </c>
      <c r="J70" s="105" t="str">
        <f>VLOOKUP(E70,VIP!$A$2:$O9331,8,FALSE)</f>
        <v>N/A</v>
      </c>
      <c r="K70" s="105" t="str">
        <f>VLOOKUP(E70,VIP!$A$2:$O12905,6,0)</f>
        <v>N/A</v>
      </c>
      <c r="L70" s="98" t="s">
        <v>2477</v>
      </c>
      <c r="M70" s="144" t="s">
        <v>2525</v>
      </c>
      <c r="N70" s="144" t="s">
        <v>2517</v>
      </c>
      <c r="O70" s="153" t="s">
        <v>2593</v>
      </c>
      <c r="P70" s="95"/>
      <c r="Q70" s="99" t="s">
        <v>2477</v>
      </c>
    </row>
    <row r="71" spans="1:17" ht="18" hidden="1" x14ac:dyDescent="0.25">
      <c r="A71" s="97" t="str">
        <f>VLOOKUP(E71,'LISTADO ATM'!$A$2:$C$901,3,0)</f>
        <v>NORTE</v>
      </c>
      <c r="B71" s="104" t="s">
        <v>2591</v>
      </c>
      <c r="C71" s="100">
        <v>44293.279305555552</v>
      </c>
      <c r="D71" s="97" t="s">
        <v>2493</v>
      </c>
      <c r="E71" s="146">
        <v>606</v>
      </c>
      <c r="F71" s="105" t="str">
        <f>VLOOKUP(E71,VIP!$A$2:$O12496,2,0)</f>
        <v>DRBR704</v>
      </c>
      <c r="G71" s="105" t="str">
        <f>VLOOKUP(E71,'LISTADO ATM'!$A$2:$B$900,2,0)</f>
        <v xml:space="preserve">ATM UNP Manolo Tavarez Justo </v>
      </c>
      <c r="H71" s="105" t="str">
        <f>VLOOKUP(E71,VIP!$A$2:$O17417,7,FALSE)</f>
        <v>Si</v>
      </c>
      <c r="I71" s="105" t="str">
        <f>VLOOKUP(E71,VIP!$A$2:$O9382,8,FALSE)</f>
        <v>Si</v>
      </c>
      <c r="J71" s="105" t="str">
        <f>VLOOKUP(E71,VIP!$A$2:$O9332,8,FALSE)</f>
        <v>Si</v>
      </c>
      <c r="K71" s="105" t="str">
        <f>VLOOKUP(E71,VIP!$A$2:$O12906,6,0)</f>
        <v>NO</v>
      </c>
      <c r="L71" s="98" t="s">
        <v>2477</v>
      </c>
      <c r="M71" s="144" t="s">
        <v>2525</v>
      </c>
      <c r="N71" s="144" t="s">
        <v>2517</v>
      </c>
      <c r="O71" s="153" t="s">
        <v>2593</v>
      </c>
      <c r="P71" s="95"/>
      <c r="Q71" s="99" t="s">
        <v>2477</v>
      </c>
    </row>
    <row r="72" spans="1:17" ht="18" hidden="1" x14ac:dyDescent="0.25">
      <c r="A72" s="97" t="str">
        <f>VLOOKUP(E72,'LISTADO ATM'!$A$2:$C$901,3,0)</f>
        <v>DISTRITO NACIONAL</v>
      </c>
      <c r="B72" s="104" t="s">
        <v>2592</v>
      </c>
      <c r="C72" s="100">
        <v>44293.280266203707</v>
      </c>
      <c r="D72" s="97" t="s">
        <v>2493</v>
      </c>
      <c r="E72" s="146">
        <v>2</v>
      </c>
      <c r="F72" s="105" t="str">
        <f>VLOOKUP(E72,VIP!$A$2:$O12497,2,0)</f>
        <v>DRBR002</v>
      </c>
      <c r="G72" s="105" t="str">
        <f>VLOOKUP(E72,'LISTADO ATM'!$A$2:$B$900,2,0)</f>
        <v>ATM Autoservicio Padre Castellano</v>
      </c>
      <c r="H72" s="105" t="str">
        <f>VLOOKUP(E72,VIP!$A$2:$O17418,7,FALSE)</f>
        <v>Si</v>
      </c>
      <c r="I72" s="105" t="str">
        <f>VLOOKUP(E72,VIP!$A$2:$O9383,8,FALSE)</f>
        <v>Si</v>
      </c>
      <c r="J72" s="105" t="str">
        <f>VLOOKUP(E72,VIP!$A$2:$O9333,8,FALSE)</f>
        <v>Si</v>
      </c>
      <c r="K72" s="105" t="str">
        <f>VLOOKUP(E72,VIP!$A$2:$O12907,6,0)</f>
        <v>NO</v>
      </c>
      <c r="L72" s="98" t="s">
        <v>2477</v>
      </c>
      <c r="M72" s="144" t="s">
        <v>2525</v>
      </c>
      <c r="N72" s="144" t="s">
        <v>2517</v>
      </c>
      <c r="O72" s="153" t="s">
        <v>2593</v>
      </c>
      <c r="P72" s="95"/>
      <c r="Q72" s="99" t="s">
        <v>2477</v>
      </c>
    </row>
  </sheetData>
  <autoFilter ref="A4:Q51">
    <sortState ref="A5:Q66">
      <sortCondition ref="M4:M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1048576 B1:B19">
    <cfRule type="duplicateValues" dxfId="125" priority="56"/>
    <cfRule type="duplicateValues" dxfId="124" priority="57"/>
  </conditionalFormatting>
  <conditionalFormatting sqref="E73:E1048576 E1:E24 E26">
    <cfRule type="duplicateValues" dxfId="123" priority="45"/>
  </conditionalFormatting>
  <conditionalFormatting sqref="E25">
    <cfRule type="duplicateValues" dxfId="122" priority="32"/>
  </conditionalFormatting>
  <conditionalFormatting sqref="B25">
    <cfRule type="duplicateValues" dxfId="121" priority="30"/>
    <cfRule type="duplicateValues" dxfId="120" priority="31"/>
  </conditionalFormatting>
  <conditionalFormatting sqref="E26">
    <cfRule type="duplicateValues" dxfId="119" priority="27"/>
  </conditionalFormatting>
  <conditionalFormatting sqref="E73:E1048576 E1:E26">
    <cfRule type="duplicateValues" dxfId="118" priority="23"/>
  </conditionalFormatting>
  <conditionalFormatting sqref="E73:E1048576 E1:E47">
    <cfRule type="duplicateValues" dxfId="117" priority="9"/>
  </conditionalFormatting>
  <conditionalFormatting sqref="E48:E51">
    <cfRule type="duplicateValues" dxfId="116" priority="8"/>
  </conditionalFormatting>
  <conditionalFormatting sqref="B48:B51">
    <cfRule type="duplicateValues" dxfId="115" priority="6"/>
    <cfRule type="duplicateValues" dxfId="114" priority="7"/>
  </conditionalFormatting>
  <conditionalFormatting sqref="E48:E51">
    <cfRule type="duplicateValues" dxfId="113" priority="5"/>
  </conditionalFormatting>
  <conditionalFormatting sqref="E41:E47">
    <cfRule type="duplicateValues" dxfId="112" priority="119507"/>
  </conditionalFormatting>
  <conditionalFormatting sqref="B41:B47">
    <cfRule type="duplicateValues" dxfId="111" priority="119509"/>
    <cfRule type="duplicateValues" dxfId="110" priority="119510"/>
  </conditionalFormatting>
  <conditionalFormatting sqref="E27:E40">
    <cfRule type="duplicateValues" dxfId="109" priority="119518"/>
  </conditionalFormatting>
  <conditionalFormatting sqref="B27:B40">
    <cfRule type="duplicateValues" dxfId="108" priority="119519"/>
    <cfRule type="duplicateValues" dxfId="107" priority="119520"/>
  </conditionalFormatting>
  <conditionalFormatting sqref="B26">
    <cfRule type="duplicateValues" dxfId="106" priority="119529"/>
    <cfRule type="duplicateValues" dxfId="105" priority="119530"/>
  </conditionalFormatting>
  <conditionalFormatting sqref="B21:B24">
    <cfRule type="duplicateValues" dxfId="104" priority="119549"/>
    <cfRule type="duplicateValues" dxfId="103" priority="119550"/>
  </conditionalFormatting>
  <conditionalFormatting sqref="B20">
    <cfRule type="duplicateValues" dxfId="102" priority="119560"/>
    <cfRule type="duplicateValues" dxfId="101" priority="119561"/>
  </conditionalFormatting>
  <conditionalFormatting sqref="E52:E72">
    <cfRule type="duplicateValues" dxfId="100" priority="4"/>
  </conditionalFormatting>
  <conditionalFormatting sqref="B52:B72">
    <cfRule type="duplicateValues" dxfId="99" priority="2"/>
    <cfRule type="duplicateValues" dxfId="98" priority="3"/>
  </conditionalFormatting>
  <conditionalFormatting sqref="E52:E72">
    <cfRule type="duplicateValues" dxfId="97" priority="1"/>
  </conditionalFormatting>
  <hyperlinks>
    <hyperlink ref="B72" r:id="rId7" display="http://s460-helpdesk/CAisd/pdmweb.exe?OP=SEARCH+FACTORY=in+SKIPLIST=1+QBE.EQ.id=3552271"/>
    <hyperlink ref="B71" r:id="rId8" display="http://s460-helpdesk/CAisd/pdmweb.exe?OP=SEARCH+FACTORY=in+SKIPLIST=1+QBE.EQ.id=3552270"/>
    <hyperlink ref="B70" r:id="rId9" display="http://s460-helpdesk/CAisd/pdmweb.exe?OP=SEARCH+FACTORY=in+SKIPLIST=1+QBE.EQ.id=3552269"/>
    <hyperlink ref="B69" r:id="rId10" display="http://s460-helpdesk/CAisd/pdmweb.exe?OP=SEARCH+FACTORY=in+SKIPLIST=1+QBE.EQ.id=3552268"/>
    <hyperlink ref="B68" r:id="rId11" display="http://s460-helpdesk/CAisd/pdmweb.exe?OP=SEARCH+FACTORY=in+SKIPLIST=1+QBE.EQ.id=3552267"/>
    <hyperlink ref="B67" r:id="rId12" display="http://s460-helpdesk/CAisd/pdmweb.exe?OP=SEARCH+FACTORY=in+SKIPLIST=1+QBE.EQ.id=3552266"/>
    <hyperlink ref="B13" r:id="rId13" display="http://s460-helpdesk/CAisd/pdmweb.exe?OP=SEARCH+FACTORY=in+SKIPLIST=1+QBE.EQ.id=3552265"/>
    <hyperlink ref="B66" r:id="rId14" display="http://s460-helpdesk/CAisd/pdmweb.exe?OP=SEARCH+FACTORY=in+SKIPLIST=1+QBE.EQ.id=3552263"/>
    <hyperlink ref="B65" r:id="rId15" display="http://s460-helpdesk/CAisd/pdmweb.exe?OP=SEARCH+FACTORY=in+SKIPLIST=1+QBE.EQ.id=3552262"/>
    <hyperlink ref="B64" r:id="rId16" display="http://s460-helpdesk/CAisd/pdmweb.exe?OP=SEARCH+FACTORY=in+SKIPLIST=1+QBE.EQ.id=3552261"/>
    <hyperlink ref="B63" r:id="rId17" display="http://s460-helpdesk/CAisd/pdmweb.exe?OP=SEARCH+FACTORY=in+SKIPLIST=1+QBE.EQ.id=3552260"/>
    <hyperlink ref="B62" r:id="rId18" display="http://s460-helpdesk/CAisd/pdmweb.exe?OP=SEARCH+FACTORY=in+SKIPLIST=1+QBE.EQ.id=3552259"/>
    <hyperlink ref="B61" r:id="rId19" display="http://s460-helpdesk/CAisd/pdmweb.exe?OP=SEARCH+FACTORY=in+SKIPLIST=1+QBE.EQ.id=3552258"/>
    <hyperlink ref="B60" r:id="rId20" display="http://s460-helpdesk/CAisd/pdmweb.exe?OP=SEARCH+FACTORY=in+SKIPLIST=1+QBE.EQ.id=3552257"/>
    <hyperlink ref="B59" r:id="rId21" display="http://s460-helpdesk/CAisd/pdmweb.exe?OP=SEARCH+FACTORY=in+SKIPLIST=1+QBE.EQ.id=3552256"/>
    <hyperlink ref="B58" r:id="rId22" display="http://s460-helpdesk/CAisd/pdmweb.exe?OP=SEARCH+FACTORY=in+SKIPLIST=1+QBE.EQ.id=3552254"/>
    <hyperlink ref="B57" r:id="rId23" display="http://s460-helpdesk/CAisd/pdmweb.exe?OP=SEARCH+FACTORY=in+SKIPLIST=1+QBE.EQ.id=3552253"/>
    <hyperlink ref="B56" r:id="rId24" display="http://s460-helpdesk/CAisd/pdmweb.exe?OP=SEARCH+FACTORY=in+SKIPLIST=1+QBE.EQ.id=3552252"/>
    <hyperlink ref="B12" r:id="rId25" display="http://s460-helpdesk/CAisd/pdmweb.exe?OP=SEARCH+FACTORY=in+SKIPLIST=1+QBE.EQ.id=3552251"/>
    <hyperlink ref="B10" r:id="rId26" display="http://s460-helpdesk/CAisd/pdmweb.exe?OP=SEARCH+FACTORY=in+SKIPLIST=1+QBE.EQ.id=3552249"/>
  </hyperlinks>
  <pageMargins left="0.7" right="0.7" top="0.75" bottom="0.75" header="0.3" footer="0.3"/>
  <pageSetup scale="60" orientation="landscape"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67" zoomScaleNormal="100" workbookViewId="0">
      <selection activeCell="G78" sqref="G78"/>
    </sheetView>
  </sheetViews>
  <sheetFormatPr baseColWidth="10" defaultColWidth="23.42578125" defaultRowHeight="15" x14ac:dyDescent="0.25"/>
  <cols>
    <col min="1" max="1" width="27.42578125" style="145" customWidth="1"/>
    <col min="2" max="2" width="17.28515625" style="145" bestFit="1" customWidth="1"/>
    <col min="3" max="3" width="52.28515625" style="145" customWidth="1"/>
    <col min="4" max="4" width="35.7109375" style="145" bestFit="1" customWidth="1"/>
    <col min="5" max="5" width="13.85546875" style="145" customWidth="1"/>
    <col min="6" max="16384" width="23.42578125" style="145"/>
  </cols>
  <sheetData>
    <row r="1" spans="1:6" ht="22.5" x14ac:dyDescent="0.25">
      <c r="A1" s="174" t="s">
        <v>2158</v>
      </c>
      <c r="B1" s="175"/>
      <c r="C1" s="175"/>
      <c r="D1" s="175"/>
      <c r="E1" s="176"/>
    </row>
    <row r="2" spans="1:6" ht="25.5" x14ac:dyDescent="0.25">
      <c r="A2" s="177" t="s">
        <v>2470</v>
      </c>
      <c r="B2" s="178"/>
      <c r="C2" s="178"/>
      <c r="D2" s="178"/>
      <c r="E2" s="179"/>
    </row>
    <row r="3" spans="1:6" ht="18" x14ac:dyDescent="0.25">
      <c r="B3" s="114"/>
      <c r="C3" s="114"/>
      <c r="D3" s="114"/>
      <c r="E3" s="126"/>
    </row>
    <row r="4" spans="1:6" ht="18.75" thickBot="1" x14ac:dyDescent="0.3">
      <c r="A4" s="123" t="s">
        <v>2423</v>
      </c>
      <c r="B4" s="125">
        <v>44292.25</v>
      </c>
      <c r="C4" s="114"/>
      <c r="D4" s="114"/>
      <c r="E4" s="127"/>
    </row>
    <row r="5" spans="1:6" ht="18.75" thickBot="1" x14ac:dyDescent="0.3">
      <c r="A5" s="123" t="s">
        <v>2424</v>
      </c>
      <c r="B5" s="125">
        <v>44292.708333333336</v>
      </c>
      <c r="C5" s="124"/>
      <c r="D5" s="114"/>
      <c r="E5" s="127"/>
    </row>
    <row r="6" spans="1:6" ht="18" x14ac:dyDescent="0.25">
      <c r="B6" s="114"/>
      <c r="C6" s="114"/>
      <c r="D6" s="114"/>
      <c r="E6" s="129"/>
    </row>
    <row r="7" spans="1:6" ht="18" x14ac:dyDescent="0.25">
      <c r="A7" s="180" t="s">
        <v>2425</v>
      </c>
      <c r="B7" s="181"/>
      <c r="C7" s="181"/>
      <c r="D7" s="181"/>
      <c r="E7" s="182"/>
    </row>
    <row r="8" spans="1:6" ht="18" x14ac:dyDescent="0.25">
      <c r="A8" s="115" t="s">
        <v>15</v>
      </c>
      <c r="B8" s="115" t="s">
        <v>2426</v>
      </c>
      <c r="C8" s="115" t="s">
        <v>46</v>
      </c>
      <c r="D8" s="128" t="s">
        <v>2429</v>
      </c>
      <c r="E8" s="128" t="s">
        <v>2427</v>
      </c>
    </row>
    <row r="9" spans="1:6" ht="18" x14ac:dyDescent="0.25">
      <c r="A9" s="146" t="str">
        <f>VLOOKUP(B9,'[1]LISTADO ATM'!$A$2:$C$821,3,0)</f>
        <v>ESTE</v>
      </c>
      <c r="B9" s="146">
        <v>114</v>
      </c>
      <c r="C9" s="142" t="str">
        <f>VLOOKUP(B9,'[1]LISTADO ATM'!$A$2:$B$821,2,0)</f>
        <v xml:space="preserve">ATM Oficina Hato Mayor </v>
      </c>
      <c r="D9" s="133" t="s">
        <v>2515</v>
      </c>
      <c r="E9" s="138">
        <v>335842662</v>
      </c>
    </row>
    <row r="10" spans="1:6" ht="18" x14ac:dyDescent="0.25">
      <c r="A10" s="146" t="str">
        <f>VLOOKUP(B10,'[1]LISTADO ATM'!$A$2:$C$821,3,0)</f>
        <v>DISTRITO NACIONAL</v>
      </c>
      <c r="B10" s="146">
        <v>2</v>
      </c>
      <c r="C10" s="142" t="str">
        <f>VLOOKUP(B10,'[1]LISTADO ATM'!$A$2:$B$821,2,0)</f>
        <v>ATM Autoservicio Padre Castellano</v>
      </c>
      <c r="D10" s="133" t="s">
        <v>2515</v>
      </c>
      <c r="E10" s="138">
        <v>335842376</v>
      </c>
      <c r="F10" s="145" t="s">
        <v>2540</v>
      </c>
    </row>
    <row r="11" spans="1:6" ht="18" x14ac:dyDescent="0.25">
      <c r="A11" s="146" t="str">
        <f>VLOOKUP(B11,'[1]LISTADO ATM'!$A$2:$C$821,3,0)</f>
        <v>SUR</v>
      </c>
      <c r="B11" s="146">
        <v>44</v>
      </c>
      <c r="C11" s="142" t="str">
        <f>VLOOKUP(B11,'[1]LISTADO ATM'!$A$2:$B$821,2,0)</f>
        <v xml:space="preserve">ATM Oficina Pedernales </v>
      </c>
      <c r="D11" s="133" t="s">
        <v>2515</v>
      </c>
      <c r="E11" s="138">
        <v>335842641</v>
      </c>
      <c r="F11" s="145" t="s">
        <v>2540</v>
      </c>
    </row>
    <row r="12" spans="1:6" ht="18" x14ac:dyDescent="0.25">
      <c r="A12" s="146" t="str">
        <f>VLOOKUP(B12,'[1]LISTADO ATM'!$A$2:$C$821,3,0)</f>
        <v>NORTE</v>
      </c>
      <c r="B12" s="146">
        <v>752</v>
      </c>
      <c r="C12" s="142" t="str">
        <f>VLOOKUP(B12,'[1]LISTADO ATM'!$A$2:$B$821,2,0)</f>
        <v xml:space="preserve">ATM UNP Las Carolinas (La Vega) </v>
      </c>
      <c r="D12" s="133" t="s">
        <v>2515</v>
      </c>
      <c r="E12" s="138">
        <v>335842655</v>
      </c>
      <c r="F12" s="145" t="s">
        <v>2540</v>
      </c>
    </row>
    <row r="13" spans="1:6" ht="18" x14ac:dyDescent="0.25">
      <c r="A13" s="146" t="str">
        <f>VLOOKUP(B13,'[1]LISTADO ATM'!$A$2:$C$821,3,0)</f>
        <v>ESTE</v>
      </c>
      <c r="B13" s="146">
        <v>111</v>
      </c>
      <c r="C13" s="142" t="str">
        <f>VLOOKUP(B13,'[1]LISTADO ATM'!$A$2:$B$821,2,0)</f>
        <v xml:space="preserve">ATM Oficina San Pedro </v>
      </c>
      <c r="D13" s="133" t="s">
        <v>2515</v>
      </c>
      <c r="E13" s="138">
        <v>335842671</v>
      </c>
      <c r="F13" s="145" t="s">
        <v>2540</v>
      </c>
    </row>
    <row r="14" spans="1:6" ht="18" x14ac:dyDescent="0.25">
      <c r="A14" s="146" t="str">
        <f>VLOOKUP(B14,'[1]LISTADO ATM'!$A$2:$C$821,3,0)</f>
        <v>NORTE</v>
      </c>
      <c r="B14" s="146">
        <v>411</v>
      </c>
      <c r="C14" s="142" t="str">
        <f>VLOOKUP(B14,'[1]LISTADO ATM'!$A$2:$B$821,2,0)</f>
        <v xml:space="preserve">ATM UNP Piedra Blanca </v>
      </c>
      <c r="D14" s="133" t="s">
        <v>2515</v>
      </c>
      <c r="E14" s="138">
        <v>335842719</v>
      </c>
      <c r="F14" s="145" t="s">
        <v>2540</v>
      </c>
    </row>
    <row r="15" spans="1:6" ht="18" x14ac:dyDescent="0.25">
      <c r="A15" s="146" t="str">
        <f>VLOOKUP(B15,'[1]LISTADO ATM'!$A$2:$C$821,3,0)</f>
        <v>SUR</v>
      </c>
      <c r="B15" s="146">
        <v>182</v>
      </c>
      <c r="C15" s="142" t="str">
        <f>VLOOKUP(B15,'[1]LISTADO ATM'!$A$2:$B$821,2,0)</f>
        <v xml:space="preserve">ATM Barahona Comb </v>
      </c>
      <c r="D15" s="133" t="s">
        <v>2515</v>
      </c>
      <c r="E15" s="138">
        <v>335842600</v>
      </c>
      <c r="F15" s="145" t="s">
        <v>2540</v>
      </c>
    </row>
    <row r="16" spans="1:6" ht="18" x14ac:dyDescent="0.25">
      <c r="A16" s="146" t="str">
        <f>VLOOKUP(B16,'[1]LISTADO ATM'!$A$2:$C$821,3,0)</f>
        <v>SUR</v>
      </c>
      <c r="B16" s="146">
        <v>783</v>
      </c>
      <c r="C16" s="142" t="str">
        <f>VLOOKUP(B16,'[1]LISTADO ATM'!$A$2:$B$821,2,0)</f>
        <v xml:space="preserve">ATM Autobanco Alfa y Omega (Barahona) </v>
      </c>
      <c r="D16" s="133" t="s">
        <v>2515</v>
      </c>
      <c r="E16" s="138">
        <v>335841981</v>
      </c>
    </row>
    <row r="17" spans="1:6" ht="18" x14ac:dyDescent="0.25">
      <c r="A17" s="146" t="str">
        <f>VLOOKUP(B17,'[1]LISTADO ATM'!$A$2:$C$821,3,0)</f>
        <v>NORTE</v>
      </c>
      <c r="B17" s="146">
        <v>282</v>
      </c>
      <c r="C17" s="142" t="str">
        <f>VLOOKUP(B17,'[1]LISTADO ATM'!$A$2:$B$821,2,0)</f>
        <v xml:space="preserve">ATM Autobanco Nibaje </v>
      </c>
      <c r="D17" s="133" t="s">
        <v>2515</v>
      </c>
      <c r="E17" s="138">
        <v>335842673</v>
      </c>
      <c r="F17" s="145" t="s">
        <v>2540</v>
      </c>
    </row>
    <row r="18" spans="1:6" ht="18" x14ac:dyDescent="0.25">
      <c r="A18" s="146" t="str">
        <f>VLOOKUP(B18,'[1]LISTADO ATM'!$A$2:$C$821,3,0)</f>
        <v>DISTRITO NACIONAL</v>
      </c>
      <c r="B18" s="146">
        <v>264</v>
      </c>
      <c r="C18" s="142" t="str">
        <f>VLOOKUP(B18,'[1]LISTADO ATM'!$A$2:$B$821,2,0)</f>
        <v xml:space="preserve">ATM S/M Nacional Independencia </v>
      </c>
      <c r="D18" s="133" t="s">
        <v>2515</v>
      </c>
      <c r="E18" s="138">
        <v>335842048</v>
      </c>
    </row>
    <row r="19" spans="1:6" ht="18" x14ac:dyDescent="0.25">
      <c r="A19" s="146" t="str">
        <f>VLOOKUP(B19,'[1]LISTADO ATM'!$A$2:$C$821,3,0)</f>
        <v>DISTRITO NACIONAL</v>
      </c>
      <c r="B19" s="146">
        <v>54</v>
      </c>
      <c r="C19" s="142" t="str">
        <f>VLOOKUP(B19,'[1]LISTADO ATM'!$A$2:$B$821,2,0)</f>
        <v xml:space="preserve">ATM Autoservicio Galería 360 </v>
      </c>
      <c r="D19" s="133" t="s">
        <v>2515</v>
      </c>
      <c r="E19" s="138">
        <v>335843111</v>
      </c>
    </row>
    <row r="20" spans="1:6" ht="18" x14ac:dyDescent="0.25">
      <c r="A20" s="146" t="str">
        <f>VLOOKUP(B20,'[1]LISTADO ATM'!$A$2:$C$821,3,0)</f>
        <v>NORTE</v>
      </c>
      <c r="B20" s="146">
        <v>22</v>
      </c>
      <c r="C20" s="142" t="str">
        <f>VLOOKUP(B20,'[1]LISTADO ATM'!$A$2:$B$821,2,0)</f>
        <v>ATM S/M Olimpico (Santiago)</v>
      </c>
      <c r="D20" s="133" t="s">
        <v>2515</v>
      </c>
      <c r="E20" s="138">
        <v>335843005</v>
      </c>
    </row>
    <row r="21" spans="1:6" ht="18" x14ac:dyDescent="0.25">
      <c r="A21" s="146" t="str">
        <f>VLOOKUP(B21,'[1]LISTADO ATM'!$A$2:$C$821,3,0)</f>
        <v>DISTRITO NACIONAL</v>
      </c>
      <c r="B21" s="146">
        <v>347</v>
      </c>
      <c r="C21" s="142" t="str">
        <f>VLOOKUP(B21,'[1]LISTADO ATM'!$A$2:$B$821,2,0)</f>
        <v>ATM Patio de Colombia</v>
      </c>
      <c r="D21" s="133" t="s">
        <v>2515</v>
      </c>
      <c r="E21" s="138">
        <v>335842740</v>
      </c>
      <c r="F21" s="145" t="s">
        <v>2540</v>
      </c>
    </row>
    <row r="22" spans="1:6" ht="18" x14ac:dyDescent="0.25">
      <c r="A22" s="146" t="str">
        <f>VLOOKUP(B22,'[1]LISTADO ATM'!$A$2:$C$821,3,0)</f>
        <v>DISTRITO NACIONAL</v>
      </c>
      <c r="B22" s="146">
        <v>514</v>
      </c>
      <c r="C22" s="142" t="str">
        <f>VLOOKUP(B22,'[1]LISTADO ATM'!$A$2:$B$821,2,0)</f>
        <v>ATM Autoservicio Charles de Gaulle</v>
      </c>
      <c r="D22" s="133" t="s">
        <v>2515</v>
      </c>
      <c r="E22" s="138">
        <v>335842737</v>
      </c>
      <c r="F22" s="145" t="s">
        <v>2540</v>
      </c>
    </row>
    <row r="23" spans="1:6" ht="18" x14ac:dyDescent="0.25">
      <c r="A23" s="146" t="str">
        <f>VLOOKUP(B23,'[1]LISTADO ATM'!$A$2:$C$821,3,0)</f>
        <v>DISTRITO NACIONAL</v>
      </c>
      <c r="B23" s="146">
        <v>387</v>
      </c>
      <c r="C23" s="142" t="str">
        <f>VLOOKUP(B23,'[1]LISTADO ATM'!$A$2:$B$821,2,0)</f>
        <v xml:space="preserve">ATM S/M La Cadena San Vicente de Paul </v>
      </c>
      <c r="D23" s="133" t="s">
        <v>2515</v>
      </c>
      <c r="E23" s="138">
        <v>335842590</v>
      </c>
    </row>
    <row r="24" spans="1:6" ht="18" x14ac:dyDescent="0.25">
      <c r="A24" s="146" t="str">
        <f>VLOOKUP(B24,'[1]LISTADO ATM'!$A$2:$C$821,3,0)</f>
        <v>NORTE</v>
      </c>
      <c r="B24" s="146">
        <v>965</v>
      </c>
      <c r="C24" s="142" t="str">
        <f>VLOOKUP(B24,'[1]LISTADO ATM'!$A$2:$B$821,2,0)</f>
        <v xml:space="preserve">ATM S/M La Fuente FUN (Santiago) </v>
      </c>
      <c r="D24" s="133" t="s">
        <v>2515</v>
      </c>
      <c r="E24" s="138">
        <v>335842552</v>
      </c>
      <c r="F24" s="145" t="s">
        <v>2540</v>
      </c>
    </row>
    <row r="25" spans="1:6" ht="18" x14ac:dyDescent="0.25">
      <c r="A25" s="146" t="str">
        <f>VLOOKUP(B25,'[1]LISTADO ATM'!$A$2:$C$821,3,0)</f>
        <v>DISTRITO NACIONAL</v>
      </c>
      <c r="B25" s="146">
        <v>26</v>
      </c>
      <c r="C25" s="142" t="str">
        <f>VLOOKUP(B25,'[1]LISTADO ATM'!$A$2:$B$821,2,0)</f>
        <v>ATM S/M Jumbo San Isidro</v>
      </c>
      <c r="D25" s="133" t="s">
        <v>2515</v>
      </c>
      <c r="E25" s="136">
        <v>335840894</v>
      </c>
    </row>
    <row r="26" spans="1:6" ht="18" x14ac:dyDescent="0.25">
      <c r="A26" s="146" t="str">
        <f>VLOOKUP(B26,'[1]LISTADO ATM'!$A$2:$C$821,3,0)</f>
        <v>DISTRITO NACIONAL</v>
      </c>
      <c r="B26" s="146">
        <v>539</v>
      </c>
      <c r="C26" s="142" t="str">
        <f>VLOOKUP(B26,'[1]LISTADO ATM'!$A$2:$B$821,2,0)</f>
        <v>ATM S/M La Cadena Los Proceres</v>
      </c>
      <c r="D26" s="133" t="s">
        <v>2515</v>
      </c>
      <c r="E26" s="138">
        <v>335840348</v>
      </c>
    </row>
    <row r="27" spans="1:6" ht="18" x14ac:dyDescent="0.25">
      <c r="A27" s="146" t="str">
        <f>VLOOKUP(B27,'[1]LISTADO ATM'!$A$2:$C$821,3,0)</f>
        <v>SUR</v>
      </c>
      <c r="B27" s="146">
        <v>962</v>
      </c>
      <c r="C27" s="142" t="str">
        <f>VLOOKUP(B27,'[1]LISTADO ATM'!$A$2:$B$821,2,0)</f>
        <v xml:space="preserve">ATM Oficina Villa Ofelia II (San Juan) </v>
      </c>
      <c r="D27" s="133" t="s">
        <v>2515</v>
      </c>
      <c r="E27" s="138">
        <v>335843311</v>
      </c>
      <c r="F27" s="145" t="s">
        <v>2540</v>
      </c>
    </row>
    <row r="28" spans="1:6" ht="18" x14ac:dyDescent="0.25">
      <c r="A28" s="146" t="str">
        <f>VLOOKUP(B28,'[1]LISTADO ATM'!$A$2:$C$821,3,0)</f>
        <v>NORTE</v>
      </c>
      <c r="B28" s="146">
        <v>638</v>
      </c>
      <c r="C28" s="142" t="str">
        <f>VLOOKUP(B28,'[1]LISTADO ATM'!$A$2:$B$821,2,0)</f>
        <v xml:space="preserve">ATM S/M Yoma </v>
      </c>
      <c r="D28" s="133" t="s">
        <v>2515</v>
      </c>
      <c r="E28" s="138">
        <v>335841773</v>
      </c>
      <c r="F28" s="145" t="s">
        <v>2540</v>
      </c>
    </row>
    <row r="29" spans="1:6" ht="18" x14ac:dyDescent="0.25">
      <c r="A29" s="146" t="str">
        <f>VLOOKUP(B29,'[1]LISTADO ATM'!$A$2:$C$821,3,0)</f>
        <v>NORTE</v>
      </c>
      <c r="B29" s="146">
        <v>198</v>
      </c>
      <c r="C29" s="142" t="str">
        <f>VLOOKUP(B29,'[1]LISTADO ATM'!$A$2:$B$821,2,0)</f>
        <v xml:space="preserve">ATM Almacenes El Encanto  (Santiago) </v>
      </c>
      <c r="D29" s="133" t="s">
        <v>2515</v>
      </c>
      <c r="E29" s="138">
        <v>335843330</v>
      </c>
    </row>
    <row r="30" spans="1:6" ht="18" x14ac:dyDescent="0.25">
      <c r="A30" s="146" t="str">
        <f>VLOOKUP(B30,'[1]LISTADO ATM'!$A$2:$C$821,3,0)</f>
        <v>SUR</v>
      </c>
      <c r="B30" s="146">
        <v>45</v>
      </c>
      <c r="C30" s="142" t="str">
        <f>VLOOKUP(B30,'[1]LISTADO ATM'!$A$2:$B$821,2,0)</f>
        <v xml:space="preserve">ATM Oficina Tamayo </v>
      </c>
      <c r="D30" s="133" t="s">
        <v>2515</v>
      </c>
      <c r="E30" s="138">
        <v>335842860</v>
      </c>
    </row>
    <row r="31" spans="1:6" ht="18" x14ac:dyDescent="0.25">
      <c r="A31" s="146" t="str">
        <f>VLOOKUP(B31,'[1]LISTADO ATM'!$A$2:$C$821,3,0)</f>
        <v>NORTE</v>
      </c>
      <c r="B31" s="146">
        <v>645</v>
      </c>
      <c r="C31" s="142" t="str">
        <f>VLOOKUP(B31,'[1]LISTADO ATM'!$A$2:$B$821,2,0)</f>
        <v xml:space="preserve">ATM UNP Cabrera </v>
      </c>
      <c r="D31" s="133" t="s">
        <v>2515</v>
      </c>
      <c r="E31" s="138">
        <v>335842663</v>
      </c>
      <c r="F31" s="145" t="s">
        <v>2540</v>
      </c>
    </row>
    <row r="32" spans="1:6" ht="18" x14ac:dyDescent="0.25">
      <c r="A32" s="146" t="str">
        <f>VLOOKUP(B32,'[1]LISTADO ATM'!$A$2:$C$821,3,0)</f>
        <v>ESTE</v>
      </c>
      <c r="B32" s="146">
        <v>742</v>
      </c>
      <c r="C32" s="142" t="str">
        <f>VLOOKUP(B32,'[1]LISTADO ATM'!$A$2:$B$821,2,0)</f>
        <v xml:space="preserve">ATM Oficina Plaza del Rey (La Romana) </v>
      </c>
      <c r="D32" s="133" t="s">
        <v>2515</v>
      </c>
      <c r="E32" s="138">
        <v>335842196</v>
      </c>
    </row>
    <row r="33" spans="1:6" ht="18" x14ac:dyDescent="0.25">
      <c r="A33" s="146" t="str">
        <f>VLOOKUP(B33,'[1]LISTADO ATM'!$A$2:$C$821,3,0)</f>
        <v>NORTE</v>
      </c>
      <c r="B33" s="146">
        <v>119</v>
      </c>
      <c r="C33" s="142" t="str">
        <f>VLOOKUP(B33,'[1]LISTADO ATM'!$A$2:$B$821,2,0)</f>
        <v>ATM Oficina La Barranquita</v>
      </c>
      <c r="D33" s="133" t="s">
        <v>2515</v>
      </c>
      <c r="E33" s="138">
        <v>335841971</v>
      </c>
      <c r="F33" s="145" t="s">
        <v>2540</v>
      </c>
    </row>
    <row r="34" spans="1:6" ht="18" x14ac:dyDescent="0.25">
      <c r="A34" s="146" t="str">
        <f>VLOOKUP(B34,'[1]LISTADO ATM'!$A$2:$C$821,3,0)</f>
        <v>NORTE</v>
      </c>
      <c r="B34" s="146">
        <v>380</v>
      </c>
      <c r="C34" s="142" t="str">
        <f>VLOOKUP(B34,'[1]LISTADO ATM'!$A$2:$B$821,2,0)</f>
        <v xml:space="preserve">ATM Oficina Navarrete </v>
      </c>
      <c r="D34" s="133" t="s">
        <v>2515</v>
      </c>
      <c r="E34" s="138">
        <v>335842990</v>
      </c>
      <c r="F34" s="145" t="s">
        <v>2540</v>
      </c>
    </row>
    <row r="35" spans="1:6" ht="18" x14ac:dyDescent="0.25">
      <c r="A35" s="146" t="str">
        <f>VLOOKUP(B35,'[1]LISTADO ATM'!$A$2:$C$821,3,0)</f>
        <v>DISTRITO NACIONAL</v>
      </c>
      <c r="B35" s="146">
        <v>438</v>
      </c>
      <c r="C35" s="142" t="str">
        <f>VLOOKUP(B35,'[1]LISTADO ATM'!$A$2:$B$821,2,0)</f>
        <v xml:space="preserve">ATM Autobanco Torre IV </v>
      </c>
      <c r="D35" s="133" t="s">
        <v>2515</v>
      </c>
      <c r="E35" s="138">
        <v>335842423</v>
      </c>
    </row>
    <row r="36" spans="1:6" ht="18" x14ac:dyDescent="0.25">
      <c r="A36" s="146" t="str">
        <f>VLOOKUP(B36,'[1]LISTADO ATM'!$A$2:$C$821,3,0)</f>
        <v>DISTRITO NACIONAL</v>
      </c>
      <c r="B36" s="146">
        <v>446</v>
      </c>
      <c r="C36" s="142" t="str">
        <f>VLOOKUP(B36,'[1]LISTADO ATM'!$A$2:$B$821,2,0)</f>
        <v>ATM Hipodromo V Centenario</v>
      </c>
      <c r="D36" s="133" t="s">
        <v>2515</v>
      </c>
      <c r="E36" s="138">
        <v>335842033</v>
      </c>
    </row>
    <row r="37" spans="1:6" ht="18" x14ac:dyDescent="0.25">
      <c r="A37" s="146" t="str">
        <f>VLOOKUP(B37,'[1]LISTADO ATM'!$A$2:$C$821,3,0)</f>
        <v>DISTRITO NACIONAL</v>
      </c>
      <c r="B37" s="146">
        <v>486</v>
      </c>
      <c r="C37" s="142" t="str">
        <f>VLOOKUP(B37,'[1]LISTADO ATM'!$A$2:$B$821,2,0)</f>
        <v xml:space="preserve">ATM Olé La Caleta </v>
      </c>
      <c r="D37" s="133" t="s">
        <v>2515</v>
      </c>
      <c r="E37" s="138">
        <v>335842000</v>
      </c>
    </row>
    <row r="38" spans="1:6" ht="18" x14ac:dyDescent="0.25">
      <c r="A38" s="146" t="str">
        <f>VLOOKUP(B38,'[1]LISTADO ATM'!$A$2:$C$821,3,0)</f>
        <v>DISTRITO NACIONAL</v>
      </c>
      <c r="B38" s="146">
        <v>717</v>
      </c>
      <c r="C38" s="142" t="str">
        <f>VLOOKUP(B38,'[1]LISTADO ATM'!$A$2:$B$821,2,0)</f>
        <v xml:space="preserve">ATM Oficina Los Alcarrizos </v>
      </c>
      <c r="D38" s="133" t="s">
        <v>2515</v>
      </c>
      <c r="E38" s="138">
        <v>335843361</v>
      </c>
    </row>
    <row r="39" spans="1:6" ht="18" x14ac:dyDescent="0.25">
      <c r="A39" s="146" t="str">
        <f>VLOOKUP(B39,'[1]LISTADO ATM'!$A$2:$C$821,3,0)</f>
        <v>DISTRITO NACIONAL</v>
      </c>
      <c r="B39" s="146">
        <v>239</v>
      </c>
      <c r="C39" s="142" t="str">
        <f>VLOOKUP(B39,'[1]LISTADO ATM'!$A$2:$B$821,2,0)</f>
        <v xml:space="preserve">ATM Autobanco Charles de Gaulle </v>
      </c>
      <c r="D39" s="133" t="s">
        <v>2515</v>
      </c>
      <c r="E39" s="138">
        <v>335841843</v>
      </c>
    </row>
    <row r="40" spans="1:6" ht="18" x14ac:dyDescent="0.25">
      <c r="A40" s="146" t="str">
        <f>VLOOKUP(B40,'[1]LISTADO ATM'!$A$2:$C$821,3,0)</f>
        <v>SUR</v>
      </c>
      <c r="B40" s="146">
        <v>766</v>
      </c>
      <c r="C40" s="142" t="str">
        <f>VLOOKUP(B40,'[1]LISTADO ATM'!$A$2:$B$821,2,0)</f>
        <v xml:space="preserve">ATM Oficina Azua II </v>
      </c>
      <c r="D40" s="133" t="s">
        <v>2515</v>
      </c>
      <c r="E40" s="138">
        <v>335842674</v>
      </c>
      <c r="F40" s="145" t="s">
        <v>2540</v>
      </c>
    </row>
    <row r="41" spans="1:6" ht="18" x14ac:dyDescent="0.25">
      <c r="A41" s="146" t="str">
        <f>VLOOKUP(B41,'[1]LISTADO ATM'!$A$2:$C$821,3,0)</f>
        <v>DISTRITO NACIONAL</v>
      </c>
      <c r="B41" s="146">
        <v>577</v>
      </c>
      <c r="C41" s="142" t="str">
        <f>VLOOKUP(B41,'[1]LISTADO ATM'!$A$2:$B$821,2,0)</f>
        <v xml:space="preserve">ATM Olé Ave. Duarte </v>
      </c>
      <c r="D41" s="133" t="s">
        <v>2515</v>
      </c>
      <c r="E41" s="138">
        <v>335840916</v>
      </c>
    </row>
    <row r="42" spans="1:6" ht="18" x14ac:dyDescent="0.25">
      <c r="A42" s="146" t="e">
        <f>VLOOKUP(B42,'[1]LISTADO ATM'!$A$2:$C$821,3,0)</f>
        <v>#N/A</v>
      </c>
      <c r="B42" s="146"/>
      <c r="C42" s="142" t="e">
        <f>VLOOKUP(B42,'[1]LISTADO ATM'!$A$2:$B$821,2,0)</f>
        <v>#N/A</v>
      </c>
      <c r="D42" s="133" t="s">
        <v>2515</v>
      </c>
      <c r="E42" s="138"/>
    </row>
    <row r="43" spans="1:6" ht="18" x14ac:dyDescent="0.25">
      <c r="A43" s="146" t="e">
        <f>VLOOKUP(B43,'[1]LISTADO ATM'!$A$2:$C$821,3,0)</f>
        <v>#N/A</v>
      </c>
      <c r="B43" s="146"/>
      <c r="C43" s="142" t="e">
        <f>VLOOKUP(B43,'[1]LISTADO ATM'!$A$2:$B$821,2,0)</f>
        <v>#N/A</v>
      </c>
      <c r="D43" s="133" t="s">
        <v>2515</v>
      </c>
      <c r="E43" s="138"/>
    </row>
    <row r="44" spans="1:6" ht="18" x14ac:dyDescent="0.25">
      <c r="A44" s="146" t="e">
        <f>VLOOKUP(B44,'[1]LISTADO ATM'!$A$2:$C$821,3,0)</f>
        <v>#N/A</v>
      </c>
      <c r="B44" s="146"/>
      <c r="C44" s="142" t="e">
        <f>VLOOKUP(B44,'[1]LISTADO ATM'!$A$2:$B$821,2,0)</f>
        <v>#N/A</v>
      </c>
      <c r="D44" s="133" t="s">
        <v>2515</v>
      </c>
      <c r="E44" s="138"/>
    </row>
    <row r="45" spans="1:6" ht="18" x14ac:dyDescent="0.25">
      <c r="A45" s="146" t="e">
        <f>VLOOKUP(B45,'[1]LISTADO ATM'!$A$2:$C$821,3,0)</f>
        <v>#N/A</v>
      </c>
      <c r="B45" s="146"/>
      <c r="C45" s="142" t="e">
        <f>VLOOKUP(B45,'[1]LISTADO ATM'!$A$2:$B$821,2,0)</f>
        <v>#N/A</v>
      </c>
      <c r="D45" s="133" t="s">
        <v>2515</v>
      </c>
      <c r="E45" s="138"/>
    </row>
    <row r="46" spans="1:6" ht="18" x14ac:dyDescent="0.25">
      <c r="A46" s="146" t="e">
        <f>VLOOKUP(B46,'[1]LISTADO ATM'!$A$2:$C$821,3,0)</f>
        <v>#N/A</v>
      </c>
      <c r="B46" s="146"/>
      <c r="C46" s="142" t="e">
        <f>VLOOKUP(B46,'[1]LISTADO ATM'!$A$2:$B$821,2,0)</f>
        <v>#N/A</v>
      </c>
      <c r="D46" s="133" t="s">
        <v>2515</v>
      </c>
      <c r="E46" s="138"/>
    </row>
    <row r="47" spans="1:6" ht="18" x14ac:dyDescent="0.25">
      <c r="A47" s="146" t="e">
        <f>VLOOKUP(B47,'[1]LISTADO ATM'!$A$2:$C$821,3,0)</f>
        <v>#N/A</v>
      </c>
      <c r="B47" s="146"/>
      <c r="C47" s="142" t="e">
        <f>VLOOKUP(B47,'[1]LISTADO ATM'!$A$2:$B$821,2,0)</f>
        <v>#N/A</v>
      </c>
      <c r="D47" s="133" t="s">
        <v>2515</v>
      </c>
      <c r="E47" s="138"/>
    </row>
    <row r="48" spans="1:6" ht="18" x14ac:dyDescent="0.25">
      <c r="A48" s="146" t="e">
        <f>VLOOKUP(B48,'[1]LISTADO ATM'!$A$2:$C$821,3,0)</f>
        <v>#N/A</v>
      </c>
      <c r="B48" s="146"/>
      <c r="C48" s="142" t="e">
        <f>VLOOKUP(B48,'[1]LISTADO ATM'!$A$2:$B$821,2,0)</f>
        <v>#N/A</v>
      </c>
      <c r="D48" s="133" t="s">
        <v>2515</v>
      </c>
      <c r="E48" s="138"/>
    </row>
    <row r="49" spans="1:6" ht="18" x14ac:dyDescent="0.25">
      <c r="A49" s="146" t="e">
        <f>VLOOKUP(B49,'[1]LISTADO ATM'!$A$2:$C$821,3,0)</f>
        <v>#N/A</v>
      </c>
      <c r="B49" s="146"/>
      <c r="C49" s="142" t="e">
        <f>VLOOKUP(B49,'[1]LISTADO ATM'!$A$2:$B$821,2,0)</f>
        <v>#N/A</v>
      </c>
      <c r="D49" s="133" t="s">
        <v>2515</v>
      </c>
      <c r="E49" s="138"/>
    </row>
    <row r="50" spans="1:6" ht="18.75" thickBot="1" x14ac:dyDescent="0.3">
      <c r="A50" s="117" t="s">
        <v>2496</v>
      </c>
      <c r="B50" s="121">
        <f>COUNT(B9:B49)</f>
        <v>33</v>
      </c>
      <c r="C50" s="159"/>
      <c r="D50" s="173"/>
      <c r="E50" s="160"/>
    </row>
    <row r="51" spans="1:6" x14ac:dyDescent="0.25">
      <c r="B51" s="119"/>
      <c r="E51" s="119"/>
    </row>
    <row r="52" spans="1:6" ht="18" x14ac:dyDescent="0.25">
      <c r="A52" s="180" t="s">
        <v>2497</v>
      </c>
      <c r="B52" s="181"/>
      <c r="C52" s="181"/>
      <c r="D52" s="181"/>
      <c r="E52" s="182"/>
    </row>
    <row r="53" spans="1:6" ht="18" x14ac:dyDescent="0.25">
      <c r="A53" s="115" t="s">
        <v>15</v>
      </c>
      <c r="B53" s="115" t="s">
        <v>2426</v>
      </c>
      <c r="C53" s="115" t="s">
        <v>46</v>
      </c>
      <c r="D53" s="128" t="s">
        <v>2429</v>
      </c>
      <c r="E53" s="128" t="s">
        <v>2427</v>
      </c>
    </row>
    <row r="54" spans="1:6" ht="18" x14ac:dyDescent="0.25">
      <c r="A54" s="146" t="str">
        <f>VLOOKUP(B54,'[1]LISTADO ATM'!$A$2:$C$821,3,0)</f>
        <v>NORTE</v>
      </c>
      <c r="B54" s="146">
        <v>92</v>
      </c>
      <c r="C54" s="142" t="str">
        <f>VLOOKUP(B54,'[1]LISTADO ATM'!$A$2:$B$821,2,0)</f>
        <v xml:space="preserve">ATM Oficina Salcedo </v>
      </c>
      <c r="D54" s="133" t="s">
        <v>2506</v>
      </c>
      <c r="E54" s="138">
        <v>335842535</v>
      </c>
      <c r="F54" s="145" t="s">
        <v>2540</v>
      </c>
    </row>
    <row r="55" spans="1:6" ht="18" x14ac:dyDescent="0.25">
      <c r="A55" s="146" t="str">
        <f>VLOOKUP(B55,'[1]LISTADO ATM'!$A$2:$C$821,3,0)</f>
        <v>ESTE</v>
      </c>
      <c r="B55" s="146">
        <v>385</v>
      </c>
      <c r="C55" s="142" t="str">
        <f>VLOOKUP(B55,'[1]LISTADO ATM'!$A$2:$B$821,2,0)</f>
        <v xml:space="preserve">ATM Plaza Verón I </v>
      </c>
      <c r="D55" s="133" t="s">
        <v>2506</v>
      </c>
      <c r="E55" s="132">
        <v>335842540</v>
      </c>
      <c r="F55" s="145" t="s">
        <v>2540</v>
      </c>
    </row>
    <row r="56" spans="1:6" ht="18" x14ac:dyDescent="0.25">
      <c r="A56" s="146" t="str">
        <f>VLOOKUP(B56,'[1]LISTADO ATM'!$A$2:$C$821,3,0)</f>
        <v>DISTRITO NACIONAL</v>
      </c>
      <c r="B56" s="146">
        <v>957</v>
      </c>
      <c r="C56" s="142" t="str">
        <f>VLOOKUP(B56,'[1]LISTADO ATM'!$A$2:$B$821,2,0)</f>
        <v xml:space="preserve">ATM Oficina Venezuela </v>
      </c>
      <c r="D56" s="133" t="s">
        <v>2506</v>
      </c>
      <c r="E56" s="138">
        <v>335842627</v>
      </c>
      <c r="F56" s="145" t="s">
        <v>2540</v>
      </c>
    </row>
    <row r="57" spans="1:6" ht="18" x14ac:dyDescent="0.25">
      <c r="A57" s="146" t="str">
        <f>VLOOKUP(B57,'[1]LISTADO ATM'!$A$2:$C$821,3,0)</f>
        <v>DISTRITO NACIONAL</v>
      </c>
      <c r="B57" s="146">
        <v>54</v>
      </c>
      <c r="C57" s="142" t="str">
        <f>VLOOKUP(B57,'[1]LISTADO ATM'!$A$2:$B$821,2,0)</f>
        <v xml:space="preserve">ATM Autoservicio Galería 360 </v>
      </c>
      <c r="D57" s="133" t="s">
        <v>2506</v>
      </c>
      <c r="E57" s="132">
        <v>335840604</v>
      </c>
    </row>
    <row r="58" spans="1:6" ht="18" x14ac:dyDescent="0.25">
      <c r="A58" s="146" t="str">
        <f>VLOOKUP(B58,'[1]LISTADO ATM'!$A$2:$C$821,3,0)</f>
        <v>SUR</v>
      </c>
      <c r="B58" s="146">
        <v>301</v>
      </c>
      <c r="C58" s="142" t="str">
        <f>VLOOKUP(B58,'[1]LISTADO ATM'!$A$2:$B$821,2,0)</f>
        <v xml:space="preserve">ATM UNP Alfa y Omega (Barahona) </v>
      </c>
      <c r="D58" s="133" t="s">
        <v>2506</v>
      </c>
      <c r="E58" s="132">
        <v>335842533</v>
      </c>
      <c r="F58" s="145" t="s">
        <v>2540</v>
      </c>
    </row>
    <row r="59" spans="1:6" ht="18" x14ac:dyDescent="0.25">
      <c r="A59" s="146" t="str">
        <f>VLOOKUP(B59,'[1]LISTADO ATM'!$A$2:$C$821,3,0)</f>
        <v>DISTRITO NACIONAL</v>
      </c>
      <c r="B59" s="146">
        <v>493</v>
      </c>
      <c r="C59" s="142" t="str">
        <f>VLOOKUP(B59,'[1]LISTADO ATM'!$A$2:$B$821,2,0)</f>
        <v xml:space="preserve">ATM Oficina Haina Occidental II </v>
      </c>
      <c r="D59" s="133" t="s">
        <v>2506</v>
      </c>
      <c r="E59" s="151">
        <v>335842646</v>
      </c>
      <c r="F59" s="145" t="s">
        <v>2540</v>
      </c>
    </row>
    <row r="60" spans="1:6" ht="18" x14ac:dyDescent="0.25">
      <c r="A60" s="146" t="str">
        <f>VLOOKUP(B60,'[1]LISTADO ATM'!$A$2:$C$821,3,0)</f>
        <v>ESTE</v>
      </c>
      <c r="B60" s="146">
        <v>158</v>
      </c>
      <c r="C60" s="142" t="str">
        <f>VLOOKUP(B60,'[1]LISTADO ATM'!$A$2:$B$821,2,0)</f>
        <v xml:space="preserve">ATM Oficina Romana Norte </v>
      </c>
      <c r="D60" s="133" t="s">
        <v>2506</v>
      </c>
      <c r="E60" s="138">
        <v>335840895</v>
      </c>
      <c r="F60" s="145" t="s">
        <v>2540</v>
      </c>
    </row>
    <row r="61" spans="1:6" ht="18" x14ac:dyDescent="0.25">
      <c r="A61" s="146" t="str">
        <f>VLOOKUP(B61,'[1]LISTADO ATM'!$A$2:$C$821,3,0)</f>
        <v>SUR</v>
      </c>
      <c r="B61" s="146">
        <v>880</v>
      </c>
      <c r="C61" s="142" t="str">
        <f>VLOOKUP(B61,'[1]LISTADO ATM'!$A$2:$B$821,2,0)</f>
        <v xml:space="preserve">ATM Autoservicio Barahona II </v>
      </c>
      <c r="D61" s="133" t="s">
        <v>2506</v>
      </c>
      <c r="E61" s="138">
        <v>335843501</v>
      </c>
    </row>
    <row r="62" spans="1:6" ht="18" x14ac:dyDescent="0.25">
      <c r="A62" s="146" t="str">
        <f>VLOOKUP(B62,'[1]LISTADO ATM'!$A$2:$C$821,3,0)</f>
        <v>NORTE</v>
      </c>
      <c r="B62" s="146">
        <v>304</v>
      </c>
      <c r="C62" s="142" t="str">
        <f>VLOOKUP(B62,'[1]LISTADO ATM'!$A$2:$B$821,2,0)</f>
        <v xml:space="preserve">ATM Multicentro La Sirena Estrella Sadhala </v>
      </c>
      <c r="D62" s="133" t="s">
        <v>2506</v>
      </c>
      <c r="E62" s="138">
        <v>335842665</v>
      </c>
      <c r="F62" s="145" t="s">
        <v>2540</v>
      </c>
    </row>
    <row r="63" spans="1:6" ht="18" x14ac:dyDescent="0.25">
      <c r="A63" s="146" t="str">
        <f>VLOOKUP(B63,'[1]LISTADO ATM'!$A$2:$C$821,3,0)</f>
        <v>NORTE</v>
      </c>
      <c r="B63" s="146">
        <v>291</v>
      </c>
      <c r="C63" s="142" t="str">
        <f>VLOOKUP(B63,'[1]LISTADO ATM'!$A$2:$B$821,2,0)</f>
        <v xml:space="preserve">ATM S/M Jumbo Las Colinas </v>
      </c>
      <c r="D63" s="133" t="s">
        <v>2506</v>
      </c>
      <c r="E63" s="138">
        <v>335842666</v>
      </c>
    </row>
    <row r="64" spans="1:6" ht="18" x14ac:dyDescent="0.25">
      <c r="A64" s="146" t="e">
        <f>VLOOKUP(B64,'[1]LISTADO ATM'!$A$2:$C$821,3,0)</f>
        <v>#N/A</v>
      </c>
      <c r="B64" s="146"/>
      <c r="C64" s="142" t="e">
        <f>VLOOKUP(B64,'[1]LISTADO ATM'!$A$2:$B$821,2,0)</f>
        <v>#N/A</v>
      </c>
      <c r="D64" s="133" t="s">
        <v>2506</v>
      </c>
      <c r="E64" s="151"/>
    </row>
    <row r="65" spans="1:6" ht="18.75" thickBot="1" x14ac:dyDescent="0.3">
      <c r="A65" s="117" t="s">
        <v>2496</v>
      </c>
      <c r="B65" s="121">
        <f>COUNT(B54:B64)</f>
        <v>10</v>
      </c>
      <c r="C65" s="159"/>
      <c r="D65" s="173"/>
      <c r="E65" s="160"/>
    </row>
    <row r="66" spans="1:6" ht="15.75" thickBot="1" x14ac:dyDescent="0.3">
      <c r="B66" s="119"/>
      <c r="E66" s="119"/>
    </row>
    <row r="67" spans="1:6" ht="18.75" thickBot="1" x14ac:dyDescent="0.3">
      <c r="A67" s="168" t="s">
        <v>2498</v>
      </c>
      <c r="B67" s="169"/>
      <c r="C67" s="169"/>
      <c r="D67" s="169"/>
      <c r="E67" s="170"/>
    </row>
    <row r="68" spans="1:6" ht="18" x14ac:dyDescent="0.25">
      <c r="A68" s="115" t="s">
        <v>15</v>
      </c>
      <c r="B68" s="116" t="s">
        <v>2426</v>
      </c>
      <c r="C68" s="116" t="s">
        <v>46</v>
      </c>
      <c r="D68" s="116" t="s">
        <v>2429</v>
      </c>
      <c r="E68" s="116" t="s">
        <v>2427</v>
      </c>
    </row>
    <row r="69" spans="1:6" ht="18" x14ac:dyDescent="0.25">
      <c r="A69" s="137" t="str">
        <f>VLOOKUP(B69,'[1]LISTADO ATM'!$A$2:$C$821,3,0)</f>
        <v>DISTRITO NACIONAL</v>
      </c>
      <c r="B69" s="146">
        <v>377</v>
      </c>
      <c r="C69" s="146" t="str">
        <f>VLOOKUP(B69,'[1]LISTADO ATM'!$A$2:$B$821,2,0)</f>
        <v>ATM Estación del Metro Eduardo Brito</v>
      </c>
      <c r="D69" s="131" t="s">
        <v>2451</v>
      </c>
      <c r="E69" s="136">
        <v>335840700</v>
      </c>
    </row>
    <row r="70" spans="1:6" ht="18" x14ac:dyDescent="0.25">
      <c r="A70" s="137" t="str">
        <f>VLOOKUP(B70,'[1]LISTADO ATM'!$A$2:$C$821,3,0)</f>
        <v>NORTE</v>
      </c>
      <c r="B70" s="146">
        <v>990</v>
      </c>
      <c r="C70" s="146" t="str">
        <f>VLOOKUP(B70,'[1]LISTADO ATM'!$A$2:$B$821,2,0)</f>
        <v xml:space="preserve">ATM Autoservicio Bonao II </v>
      </c>
      <c r="D70" s="131" t="s">
        <v>2451</v>
      </c>
      <c r="E70" s="138">
        <v>335841826</v>
      </c>
      <c r="F70" s="145" t="s">
        <v>2541</v>
      </c>
    </row>
    <row r="71" spans="1:6" ht="18" x14ac:dyDescent="0.25">
      <c r="A71" s="137" t="str">
        <f>VLOOKUP(B71,'[1]LISTADO ATM'!$A$2:$C$821,3,0)</f>
        <v>ESTE</v>
      </c>
      <c r="B71" s="146">
        <v>912</v>
      </c>
      <c r="C71" s="146" t="str">
        <f>VLOOKUP(B71,'[1]LISTADO ATM'!$A$2:$B$821,2,0)</f>
        <v xml:space="preserve">ATM Oficina San Pedro II </v>
      </c>
      <c r="D71" s="131" t="s">
        <v>2451</v>
      </c>
      <c r="E71" s="138">
        <v>335842042</v>
      </c>
    </row>
    <row r="72" spans="1:6" ht="18" x14ac:dyDescent="0.25">
      <c r="A72" s="137" t="str">
        <f>VLOOKUP(B72,'[1]LISTADO ATM'!$A$2:$C$821,3,0)</f>
        <v>SUR</v>
      </c>
      <c r="B72" s="146">
        <v>582</v>
      </c>
      <c r="C72" s="146" t="str">
        <f>VLOOKUP(B72,'[1]LISTADO ATM'!$A$2:$B$821,2,0)</f>
        <v>ATM Estación Sabana Yegua</v>
      </c>
      <c r="D72" s="131" t="s">
        <v>2451</v>
      </c>
      <c r="E72" s="138">
        <v>335840857</v>
      </c>
    </row>
    <row r="73" spans="1:6" ht="18" x14ac:dyDescent="0.25">
      <c r="A73" s="137" t="str">
        <f>VLOOKUP(B73,'[1]LISTADO ATM'!$A$2:$C$821,3,0)</f>
        <v>DISTRITO NACIONAL</v>
      </c>
      <c r="B73" s="146">
        <v>525</v>
      </c>
      <c r="C73" s="146" t="str">
        <f>VLOOKUP(B73,'[1]LISTADO ATM'!$A$2:$B$821,2,0)</f>
        <v>ATM S/M Bravo Las Americas</v>
      </c>
      <c r="D73" s="131" t="s">
        <v>2451</v>
      </c>
      <c r="E73" s="138">
        <v>335842546</v>
      </c>
    </row>
    <row r="74" spans="1:6" ht="18" x14ac:dyDescent="0.25">
      <c r="A74" s="137" t="str">
        <f>VLOOKUP(B74,'[1]LISTADO ATM'!$A$2:$C$821,3,0)</f>
        <v>NORTE</v>
      </c>
      <c r="B74" s="146">
        <v>151</v>
      </c>
      <c r="C74" s="146" t="str">
        <f>VLOOKUP(B74,'[1]LISTADO ATM'!$A$2:$B$821,2,0)</f>
        <v xml:space="preserve">ATM Oficina Nagua </v>
      </c>
      <c r="D74" s="131" t="s">
        <v>2451</v>
      </c>
      <c r="E74" s="138">
        <v>335843279</v>
      </c>
      <c r="F74" s="145" t="s">
        <v>2541</v>
      </c>
    </row>
    <row r="75" spans="1:6" ht="18" x14ac:dyDescent="0.25">
      <c r="A75" s="137" t="str">
        <f>VLOOKUP(B75,'[1]LISTADO ATM'!$A$2:$C$821,3,0)</f>
        <v>NORTE</v>
      </c>
      <c r="B75" s="146">
        <v>862</v>
      </c>
      <c r="C75" s="146" t="str">
        <f>VLOOKUP(B75,'[1]LISTADO ATM'!$A$2:$B$821,2,0)</f>
        <v xml:space="preserve">ATM S/M Doble A (Sabaneta) </v>
      </c>
      <c r="D75" s="131" t="s">
        <v>2451</v>
      </c>
      <c r="E75" s="138">
        <v>335843668</v>
      </c>
    </row>
    <row r="76" spans="1:6" ht="18" x14ac:dyDescent="0.25">
      <c r="A76" s="137" t="str">
        <f>VLOOKUP(B76,'[1]LISTADO ATM'!$A$2:$C$821,3,0)</f>
        <v>DISTRITO NACIONAL</v>
      </c>
      <c r="B76" s="146">
        <v>813</v>
      </c>
      <c r="C76" s="146" t="str">
        <f>VLOOKUP(B76,'[1]LISTADO ATM'!$A$2:$B$821,2,0)</f>
        <v>ATM Oficina Occidental Mall</v>
      </c>
      <c r="D76" s="131" t="s">
        <v>2451</v>
      </c>
      <c r="E76" s="138">
        <v>335843666</v>
      </c>
      <c r="F76" s="145" t="s">
        <v>2541</v>
      </c>
    </row>
    <row r="77" spans="1:6" ht="18" x14ac:dyDescent="0.25">
      <c r="A77" s="137" t="e">
        <f>VLOOKUP(B77,'[1]LISTADO ATM'!$A$2:$C$821,3,0)</f>
        <v>#N/A</v>
      </c>
      <c r="B77" s="146"/>
      <c r="C77" s="146" t="e">
        <f>VLOOKUP(B77,'[1]LISTADO ATM'!$A$2:$B$821,2,0)</f>
        <v>#N/A</v>
      </c>
      <c r="D77" s="131" t="s">
        <v>2451</v>
      </c>
      <c r="E77" s="138"/>
    </row>
    <row r="78" spans="1:6" ht="18" x14ac:dyDescent="0.25">
      <c r="A78" s="137" t="e">
        <f>VLOOKUP(B78,'[1]LISTADO ATM'!$A$2:$C$821,3,0)</f>
        <v>#N/A</v>
      </c>
      <c r="B78" s="146"/>
      <c r="C78" s="146" t="e">
        <f>VLOOKUP(B78,'[1]LISTADO ATM'!$A$2:$B$821,2,0)</f>
        <v>#N/A</v>
      </c>
      <c r="D78" s="131" t="s">
        <v>2451</v>
      </c>
      <c r="E78" s="138"/>
    </row>
    <row r="79" spans="1:6" ht="18" x14ac:dyDescent="0.25">
      <c r="A79" s="137" t="e">
        <f>VLOOKUP(B79,'[1]LISTADO ATM'!$A$2:$C$821,3,0)</f>
        <v>#N/A</v>
      </c>
      <c r="B79" s="146"/>
      <c r="C79" s="146" t="e">
        <f>VLOOKUP(B79,'[1]LISTADO ATM'!$A$2:$B$821,2,0)</f>
        <v>#N/A</v>
      </c>
      <c r="D79" s="131" t="s">
        <v>2451</v>
      </c>
      <c r="E79" s="138"/>
    </row>
    <row r="80" spans="1:6" ht="18.75" thickBot="1" x14ac:dyDescent="0.3">
      <c r="A80" s="120" t="s">
        <v>2496</v>
      </c>
      <c r="B80" s="121">
        <f>COUNT(B69:B79)</f>
        <v>8</v>
      </c>
      <c r="C80" s="130"/>
      <c r="D80" s="130"/>
      <c r="E80" s="130"/>
    </row>
    <row r="81" spans="1:5" ht="15.75" thickBot="1" x14ac:dyDescent="0.3">
      <c r="B81" s="119"/>
      <c r="E81" s="119"/>
    </row>
    <row r="82" spans="1:5" ht="18.75" thickBot="1" x14ac:dyDescent="0.3">
      <c r="A82" s="168" t="s">
        <v>2499</v>
      </c>
      <c r="B82" s="169"/>
      <c r="C82" s="169"/>
      <c r="D82" s="169"/>
      <c r="E82" s="170"/>
    </row>
    <row r="83" spans="1:5" ht="18" x14ac:dyDescent="0.25">
      <c r="A83" s="115" t="s">
        <v>15</v>
      </c>
      <c r="B83" s="116" t="s">
        <v>2426</v>
      </c>
      <c r="C83" s="116" t="s">
        <v>46</v>
      </c>
      <c r="D83" s="116" t="s">
        <v>2429</v>
      </c>
      <c r="E83" s="116" t="s">
        <v>2427</v>
      </c>
    </row>
    <row r="84" spans="1:5" ht="18" x14ac:dyDescent="0.25">
      <c r="A84" s="137" t="str">
        <f>VLOOKUP(B84,'[1]LISTADO ATM'!$A$2:$C$821,3,0)</f>
        <v>DISTRITO NACIONAL</v>
      </c>
      <c r="B84" s="146">
        <v>600</v>
      </c>
      <c r="C84" s="146" t="str">
        <f>VLOOKUP(B84,'[1]LISTADO ATM'!$A$2:$B$821,2,0)</f>
        <v>ATM S/M Bravo Hipica</v>
      </c>
      <c r="D84" s="146" t="s">
        <v>2489</v>
      </c>
      <c r="E84" s="138">
        <v>335840651</v>
      </c>
    </row>
    <row r="85" spans="1:5" ht="18" x14ac:dyDescent="0.25">
      <c r="A85" s="137" t="str">
        <f>VLOOKUP(B85,'[1]LISTADO ATM'!$A$2:$C$821,3,0)</f>
        <v>SUR</v>
      </c>
      <c r="B85" s="146">
        <v>311</v>
      </c>
      <c r="C85" s="146" t="str">
        <f>VLOOKUP(B85,'[1]LISTADO ATM'!$A$2:$B$821,2,0)</f>
        <v>ATM Plaza Eroski</v>
      </c>
      <c r="D85" s="146" t="s">
        <v>2489</v>
      </c>
      <c r="E85" s="138">
        <v>335840914</v>
      </c>
    </row>
    <row r="86" spans="1:5" ht="18" x14ac:dyDescent="0.25">
      <c r="A86" s="137" t="str">
        <f>VLOOKUP(B86,'[1]LISTADO ATM'!$A$2:$C$821,3,0)</f>
        <v>SUR</v>
      </c>
      <c r="B86" s="146">
        <v>537</v>
      </c>
      <c r="C86" s="146" t="str">
        <f>VLOOKUP(B86,'[1]LISTADO ATM'!$A$2:$B$821,2,0)</f>
        <v xml:space="preserve">ATM Estación Texaco Enriquillo (Barahona) </v>
      </c>
      <c r="D86" s="146" t="s">
        <v>2489</v>
      </c>
      <c r="E86" s="138">
        <v>335842040</v>
      </c>
    </row>
    <row r="87" spans="1:5" ht="18" x14ac:dyDescent="0.25">
      <c r="A87" s="137" t="str">
        <f>VLOOKUP(B87,'[1]LISTADO ATM'!$A$2:$C$821,3,0)</f>
        <v>SUR</v>
      </c>
      <c r="B87" s="146">
        <v>512</v>
      </c>
      <c r="C87" s="146" t="str">
        <f>VLOOKUP(B87,'[1]LISTADO ATM'!$A$2:$B$821,2,0)</f>
        <v>ATM Plaza Jesús Ferreira</v>
      </c>
      <c r="D87" s="146" t="s">
        <v>2489</v>
      </c>
      <c r="E87" s="138">
        <v>335842539</v>
      </c>
    </row>
    <row r="88" spans="1:5" ht="18" x14ac:dyDescent="0.25">
      <c r="A88" s="137" t="str">
        <f>VLOOKUP(B88,'[1]LISTADO ATM'!$A$2:$C$821,3,0)</f>
        <v>DISTRITO NACIONAL</v>
      </c>
      <c r="B88" s="146">
        <v>678</v>
      </c>
      <c r="C88" s="146" t="str">
        <f>VLOOKUP(B88,'[1]LISTADO ATM'!$A$2:$B$821,2,0)</f>
        <v>ATM Eco Petroleo San Isidro</v>
      </c>
      <c r="D88" s="146" t="s">
        <v>2489</v>
      </c>
      <c r="E88" s="138">
        <v>335842849</v>
      </c>
    </row>
    <row r="89" spans="1:5" ht="18" x14ac:dyDescent="0.25">
      <c r="A89" s="137" t="str">
        <f>VLOOKUP(B89,'[1]LISTADO ATM'!$A$2:$C$821,3,0)</f>
        <v>NORTE</v>
      </c>
      <c r="B89" s="146">
        <v>315</v>
      </c>
      <c r="C89" s="146" t="str">
        <f>VLOOKUP(B89,'[1]LISTADO ATM'!$A$2:$B$821,2,0)</f>
        <v xml:space="preserve">ATM Oficina Estrella Sadalá </v>
      </c>
      <c r="D89" s="146" t="s">
        <v>2489</v>
      </c>
      <c r="E89" s="138">
        <v>335843794</v>
      </c>
    </row>
    <row r="90" spans="1:5" ht="18" x14ac:dyDescent="0.25">
      <c r="A90" s="137" t="e">
        <f>VLOOKUP(B90,'[1]LISTADO ATM'!$A$2:$C$821,3,0)</f>
        <v>#N/A</v>
      </c>
      <c r="B90" s="146"/>
      <c r="C90" s="146" t="e">
        <f>VLOOKUP(B90,'[1]LISTADO ATM'!$A$2:$B$821,2,0)</f>
        <v>#N/A</v>
      </c>
      <c r="D90" s="146" t="s">
        <v>2489</v>
      </c>
      <c r="E90" s="138"/>
    </row>
    <row r="91" spans="1:5" ht="18" x14ac:dyDescent="0.25">
      <c r="A91" s="137" t="e">
        <f>VLOOKUP(B91,'[1]LISTADO ATM'!$A$2:$C$821,3,0)</f>
        <v>#N/A</v>
      </c>
      <c r="B91" s="146"/>
      <c r="C91" s="146" t="e">
        <f>VLOOKUP(B91,'[1]LISTADO ATM'!$A$2:$B$821,2,0)</f>
        <v>#N/A</v>
      </c>
      <c r="D91" s="146" t="s">
        <v>2489</v>
      </c>
      <c r="E91" s="138"/>
    </row>
    <row r="92" spans="1:5" ht="18" x14ac:dyDescent="0.25">
      <c r="A92" s="137" t="e">
        <f>VLOOKUP(B92,'[1]LISTADO ATM'!$A$2:$C$821,3,0)</f>
        <v>#N/A</v>
      </c>
      <c r="B92" s="146"/>
      <c r="C92" s="146" t="e">
        <f>VLOOKUP(B92,'[1]LISTADO ATM'!$A$2:$B$821,2,0)</f>
        <v>#N/A</v>
      </c>
      <c r="D92" s="146" t="s">
        <v>2489</v>
      </c>
      <c r="E92" s="138"/>
    </row>
    <row r="93" spans="1:5" ht="18" x14ac:dyDescent="0.25">
      <c r="A93" s="137" t="e">
        <f>VLOOKUP(B93,'[1]LISTADO ATM'!$A$2:$C$821,3,0)</f>
        <v>#N/A</v>
      </c>
      <c r="B93" s="146"/>
      <c r="C93" s="146" t="e">
        <f>VLOOKUP(B93,'[1]LISTADO ATM'!$A$2:$B$821,2,0)</f>
        <v>#N/A</v>
      </c>
      <c r="D93" s="146" t="s">
        <v>2489</v>
      </c>
      <c r="E93" s="138"/>
    </row>
    <row r="94" spans="1:5" ht="18" x14ac:dyDescent="0.25">
      <c r="A94" s="137" t="e">
        <f>VLOOKUP(B94,'[1]LISTADO ATM'!$A$2:$C$821,3,0)</f>
        <v>#N/A</v>
      </c>
      <c r="B94" s="146"/>
      <c r="C94" s="146" t="e">
        <f>VLOOKUP(B94,'[1]LISTADO ATM'!$A$2:$B$821,2,0)</f>
        <v>#N/A</v>
      </c>
      <c r="D94" s="146" t="s">
        <v>2489</v>
      </c>
      <c r="E94" s="138"/>
    </row>
    <row r="95" spans="1:5" ht="18.75" thickBot="1" x14ac:dyDescent="0.3">
      <c r="A95" s="117" t="s">
        <v>2496</v>
      </c>
      <c r="B95" s="121">
        <f>COUNT(B84:B94)</f>
        <v>6</v>
      </c>
      <c r="C95" s="130"/>
      <c r="D95" s="140"/>
      <c r="E95" s="141"/>
    </row>
    <row r="96" spans="1:5" ht="15.75" thickBot="1" x14ac:dyDescent="0.3">
      <c r="B96" s="119"/>
      <c r="E96" s="119"/>
    </row>
    <row r="97" spans="1:6" ht="18" x14ac:dyDescent="0.25">
      <c r="A97" s="161" t="s">
        <v>2500</v>
      </c>
      <c r="B97" s="162"/>
      <c r="C97" s="162"/>
      <c r="D97" s="162"/>
      <c r="E97" s="163"/>
    </row>
    <row r="98" spans="1:6" ht="18" x14ac:dyDescent="0.25">
      <c r="A98" s="122" t="s">
        <v>15</v>
      </c>
      <c r="B98" s="118" t="s">
        <v>2426</v>
      </c>
      <c r="C98" s="118" t="s">
        <v>46</v>
      </c>
      <c r="D98" s="135" t="s">
        <v>2429</v>
      </c>
      <c r="E98" s="135" t="s">
        <v>2427</v>
      </c>
    </row>
    <row r="99" spans="1:6" ht="18" x14ac:dyDescent="0.25">
      <c r="A99" s="137" t="str">
        <f>VLOOKUP(B99,'[1]LISTADO ATM'!$A$2:$C$821,3,0)</f>
        <v>NORTE</v>
      </c>
      <c r="B99" s="146">
        <v>857</v>
      </c>
      <c r="C99" s="146" t="str">
        <f>VLOOKUP(B99,'[1]LISTADO ATM'!$A$2:$B$821,2,0)</f>
        <v xml:space="preserve">ATM Oficina Los Alamos </v>
      </c>
      <c r="D99" s="143" t="s">
        <v>2511</v>
      </c>
      <c r="E99" s="138">
        <v>335843515</v>
      </c>
      <c r="F99" s="145" t="s">
        <v>2541</v>
      </c>
    </row>
    <row r="100" spans="1:6" ht="18" x14ac:dyDescent="0.25">
      <c r="A100" s="137" t="e">
        <f>VLOOKUP(B100,'[1]LISTADO ATM'!$A$2:$C$821,3,0)</f>
        <v>#N/A</v>
      </c>
      <c r="B100" s="146"/>
      <c r="C100" s="146" t="e">
        <f>VLOOKUP(B100,'[1]LISTADO ATM'!$A$2:$B$821,2,0)</f>
        <v>#N/A</v>
      </c>
      <c r="D100" s="146"/>
      <c r="E100" s="138"/>
    </row>
    <row r="101" spans="1:6" ht="18" x14ac:dyDescent="0.25">
      <c r="A101" s="137" t="e">
        <f>VLOOKUP(B101,'[1]LISTADO ATM'!$A$2:$C$821,3,0)</f>
        <v>#N/A</v>
      </c>
      <c r="B101" s="146"/>
      <c r="C101" s="146" t="e">
        <f>VLOOKUP(B101,'[1]LISTADO ATM'!$A$2:$B$821,2,0)</f>
        <v>#N/A</v>
      </c>
      <c r="D101" s="146"/>
      <c r="E101" s="138"/>
    </row>
    <row r="102" spans="1:6" ht="18" x14ac:dyDescent="0.25">
      <c r="A102" s="137" t="e">
        <f>VLOOKUP(B102,'[1]LISTADO ATM'!$A$2:$C$821,3,0)</f>
        <v>#N/A</v>
      </c>
      <c r="B102" s="146"/>
      <c r="C102" s="146" t="e">
        <f>VLOOKUP(B102,'[1]LISTADO ATM'!$A$2:$B$821,2,0)</f>
        <v>#N/A</v>
      </c>
      <c r="D102" s="146"/>
      <c r="E102" s="138"/>
    </row>
    <row r="103" spans="1:6" ht="18.75" thickBot="1" x14ac:dyDescent="0.3">
      <c r="A103" s="117" t="s">
        <v>2496</v>
      </c>
      <c r="B103" s="121">
        <f>COUNT(B99:B102)</f>
        <v>1</v>
      </c>
      <c r="C103" s="139"/>
      <c r="D103" s="134"/>
      <c r="E103" s="134"/>
    </row>
    <row r="104" spans="1:6" ht="15.75" thickBot="1" x14ac:dyDescent="0.3">
      <c r="B104" s="119"/>
      <c r="E104" s="119"/>
    </row>
    <row r="105" spans="1:6" ht="18.75" thickBot="1" x14ac:dyDescent="0.3">
      <c r="A105" s="164" t="s">
        <v>2501</v>
      </c>
      <c r="B105" s="165"/>
      <c r="D105" s="119"/>
      <c r="E105" s="119"/>
    </row>
    <row r="106" spans="1:6" ht="18.75" thickBot="1" x14ac:dyDescent="0.3">
      <c r="A106" s="166">
        <f>+B80+B95+B103</f>
        <v>15</v>
      </c>
      <c r="B106" s="167"/>
    </row>
    <row r="107" spans="1:6" ht="15.75" thickBot="1" x14ac:dyDescent="0.3">
      <c r="B107" s="119"/>
      <c r="E107" s="119"/>
    </row>
    <row r="108" spans="1:6" ht="18.75" thickBot="1" x14ac:dyDescent="0.3">
      <c r="A108" s="168" t="s">
        <v>2502</v>
      </c>
      <c r="B108" s="169"/>
      <c r="C108" s="169"/>
      <c r="D108" s="169"/>
      <c r="E108" s="170"/>
    </row>
    <row r="109" spans="1:6" ht="18" x14ac:dyDescent="0.25">
      <c r="A109" s="122" t="s">
        <v>15</v>
      </c>
      <c r="B109" s="118" t="s">
        <v>2426</v>
      </c>
      <c r="C109" s="118" t="s">
        <v>46</v>
      </c>
      <c r="D109" s="171" t="s">
        <v>2429</v>
      </c>
      <c r="E109" s="172"/>
    </row>
    <row r="110" spans="1:6" ht="18" x14ac:dyDescent="0.25">
      <c r="A110" s="146" t="str">
        <f>VLOOKUP(B110,'[1]LISTADO ATM'!$A$2:$C$821,3,0)</f>
        <v>NORTE</v>
      </c>
      <c r="B110" s="146">
        <v>358</v>
      </c>
      <c r="C110" s="146" t="str">
        <f>VLOOKUP(B110,'[1]LISTADO ATM'!$A$2:$B$821,2,0)</f>
        <v>ATM Ayuntamiento Cevico</v>
      </c>
      <c r="D110" s="157" t="s">
        <v>2504</v>
      </c>
      <c r="E110" s="158"/>
    </row>
    <row r="111" spans="1:6" ht="18" x14ac:dyDescent="0.25">
      <c r="A111" s="146" t="str">
        <f>VLOOKUP(B111,'[1]LISTADO ATM'!$A$2:$C$821,3,0)</f>
        <v>NORTE</v>
      </c>
      <c r="B111" s="146">
        <v>809</v>
      </c>
      <c r="C111" s="146" t="str">
        <f>VLOOKUP(B111,'[1]LISTADO ATM'!$A$2:$B$821,2,0)</f>
        <v>ATM Yoma (Cotuí)</v>
      </c>
      <c r="D111" s="157" t="s">
        <v>2504</v>
      </c>
      <c r="E111" s="158"/>
    </row>
    <row r="112" spans="1:6" ht="18" x14ac:dyDescent="0.25">
      <c r="A112" s="146" t="str">
        <f>VLOOKUP(B112,'[1]LISTADO ATM'!$A$2:$C$821,3,0)</f>
        <v>NORTE</v>
      </c>
      <c r="B112" s="146">
        <v>877</v>
      </c>
      <c r="C112" s="146" t="str">
        <f>VLOOKUP(B112,'[1]LISTADO ATM'!$A$2:$B$821,2,0)</f>
        <v xml:space="preserve">ATM Estación Los Samanes (Ranchito, La Vega) </v>
      </c>
      <c r="D112" s="157" t="s">
        <v>2507</v>
      </c>
      <c r="E112" s="158"/>
    </row>
    <row r="113" spans="1:5" ht="18" x14ac:dyDescent="0.25">
      <c r="A113" s="146" t="str">
        <f>VLOOKUP(B113,'[1]LISTADO ATM'!$A$2:$C$821,3,0)</f>
        <v>ESTE</v>
      </c>
      <c r="B113" s="146">
        <v>630</v>
      </c>
      <c r="C113" s="146" t="str">
        <f>VLOOKUP(B113,'[1]LISTADO ATM'!$A$2:$B$821,2,0)</f>
        <v xml:space="preserve">ATM Oficina Plaza Zaglul (SPM) </v>
      </c>
      <c r="D113" s="157" t="s">
        <v>2504</v>
      </c>
      <c r="E113" s="158"/>
    </row>
    <row r="114" spans="1:5" ht="18" x14ac:dyDescent="0.25">
      <c r="A114" s="146" t="e">
        <f>VLOOKUP(B114,'[1]LISTADO ATM'!$A$2:$C$821,3,0)</f>
        <v>#N/A</v>
      </c>
      <c r="B114" s="146"/>
      <c r="C114" s="146" t="e">
        <f>VLOOKUP(B114,'[1]LISTADO ATM'!$A$2:$B$821,2,0)</f>
        <v>#N/A</v>
      </c>
      <c r="D114" s="149"/>
      <c r="E114" s="150"/>
    </row>
    <row r="115" spans="1:5" ht="18" x14ac:dyDescent="0.25">
      <c r="A115" s="146" t="e">
        <f>VLOOKUP(B115,'[1]LISTADO ATM'!$A$2:$C$821,3,0)</f>
        <v>#N/A</v>
      </c>
      <c r="B115" s="146"/>
      <c r="C115" s="146" t="e">
        <f>VLOOKUP(B115,'[1]LISTADO ATM'!$A$2:$B$821,2,0)</f>
        <v>#N/A</v>
      </c>
      <c r="D115" s="149"/>
      <c r="E115" s="150"/>
    </row>
    <row r="116" spans="1:5" ht="18.75" thickBot="1" x14ac:dyDescent="0.3">
      <c r="A116" s="117" t="s">
        <v>2496</v>
      </c>
      <c r="B116" s="121">
        <f>COUNT(B110:B115)</f>
        <v>4</v>
      </c>
      <c r="C116" s="139"/>
      <c r="D116" s="159"/>
      <c r="E116" s="160"/>
    </row>
  </sheetData>
  <mergeCells count="18">
    <mergeCell ref="C65:E65"/>
    <mergeCell ref="A67:E67"/>
    <mergeCell ref="A82:E82"/>
    <mergeCell ref="A1:E1"/>
    <mergeCell ref="A2:E2"/>
    <mergeCell ref="A7:E7"/>
    <mergeCell ref="C50:E50"/>
    <mergeCell ref="A52:E52"/>
    <mergeCell ref="A97:E97"/>
    <mergeCell ref="A105:B105"/>
    <mergeCell ref="A106:B106"/>
    <mergeCell ref="A108:E108"/>
    <mergeCell ref="D109:E109"/>
    <mergeCell ref="D110:E110"/>
    <mergeCell ref="D111:E111"/>
    <mergeCell ref="D112:E112"/>
    <mergeCell ref="D113:E113"/>
    <mergeCell ref="D116:E116"/>
  </mergeCells>
  <phoneticPr fontId="46" type="noConversion"/>
  <conditionalFormatting sqref="E117:E1048576 E80:E86 E103:E109 E95:E97 E1:E7 E69:E72 E54:E67 E9:E52">
    <cfRule type="duplicateValues" dxfId="96" priority="38"/>
  </conditionalFormatting>
  <conditionalFormatting sqref="E110">
    <cfRule type="duplicateValues" dxfId="95" priority="37"/>
  </conditionalFormatting>
  <conditionalFormatting sqref="E111">
    <cfRule type="duplicateValues" dxfId="94" priority="39"/>
  </conditionalFormatting>
  <conditionalFormatting sqref="E114:E115">
    <cfRule type="duplicateValues" dxfId="93" priority="36"/>
  </conditionalFormatting>
  <conditionalFormatting sqref="E112">
    <cfRule type="duplicateValues" dxfId="92" priority="40"/>
  </conditionalFormatting>
  <conditionalFormatting sqref="E114:E1048576 E1:E112">
    <cfRule type="duplicateValues" dxfId="91" priority="35"/>
  </conditionalFormatting>
  <conditionalFormatting sqref="B1:B1048576">
    <cfRule type="duplicateValues" dxfId="90" priority="34"/>
  </conditionalFormatting>
  <conditionalFormatting sqref="E87">
    <cfRule type="duplicateValues" dxfId="89" priority="33"/>
  </conditionalFormatting>
  <conditionalFormatting sqref="E113">
    <cfRule type="duplicateValues" dxfId="88" priority="32"/>
  </conditionalFormatting>
  <conditionalFormatting sqref="E113">
    <cfRule type="duplicateValues" dxfId="87" priority="31"/>
  </conditionalFormatting>
  <conditionalFormatting sqref="E9">
    <cfRule type="duplicateValues" dxfId="86" priority="30"/>
  </conditionalFormatting>
  <conditionalFormatting sqref="E10">
    <cfRule type="duplicateValues" dxfId="85" priority="29"/>
  </conditionalFormatting>
  <conditionalFormatting sqref="E11">
    <cfRule type="duplicateValues" dxfId="84" priority="28"/>
  </conditionalFormatting>
  <conditionalFormatting sqref="E12">
    <cfRule type="duplicateValues" dxfId="83" priority="27"/>
  </conditionalFormatting>
  <conditionalFormatting sqref="E12">
    <cfRule type="duplicateValues" dxfId="82" priority="26"/>
  </conditionalFormatting>
  <conditionalFormatting sqref="E54">
    <cfRule type="duplicateValues" dxfId="81" priority="25"/>
  </conditionalFormatting>
  <conditionalFormatting sqref="E54">
    <cfRule type="duplicateValues" dxfId="80" priority="24"/>
  </conditionalFormatting>
  <conditionalFormatting sqref="E14">
    <cfRule type="duplicateValues" dxfId="79" priority="23"/>
  </conditionalFormatting>
  <conditionalFormatting sqref="E15">
    <cfRule type="duplicateValues" dxfId="78" priority="22"/>
  </conditionalFormatting>
  <conditionalFormatting sqref="E55">
    <cfRule type="duplicateValues" dxfId="77" priority="21"/>
  </conditionalFormatting>
  <conditionalFormatting sqref="E56">
    <cfRule type="duplicateValues" dxfId="76" priority="20"/>
  </conditionalFormatting>
  <conditionalFormatting sqref="E19">
    <cfRule type="duplicateValues" dxfId="75" priority="19"/>
  </conditionalFormatting>
  <conditionalFormatting sqref="E20">
    <cfRule type="duplicateValues" dxfId="74" priority="18"/>
  </conditionalFormatting>
  <conditionalFormatting sqref="E21">
    <cfRule type="duplicateValues" dxfId="73" priority="17"/>
  </conditionalFormatting>
  <conditionalFormatting sqref="E22">
    <cfRule type="duplicateValues" dxfId="72" priority="16"/>
  </conditionalFormatting>
  <conditionalFormatting sqref="E23">
    <cfRule type="duplicateValues" dxfId="71" priority="15"/>
  </conditionalFormatting>
  <conditionalFormatting sqref="E73">
    <cfRule type="duplicateValues" dxfId="70" priority="41"/>
  </conditionalFormatting>
  <conditionalFormatting sqref="E27">
    <cfRule type="duplicateValues" dxfId="69" priority="13"/>
  </conditionalFormatting>
  <conditionalFormatting sqref="E27">
    <cfRule type="duplicateValues" dxfId="68" priority="14"/>
  </conditionalFormatting>
  <conditionalFormatting sqref="E24:E48">
    <cfRule type="duplicateValues" dxfId="67" priority="42"/>
  </conditionalFormatting>
  <conditionalFormatting sqref="E29">
    <cfRule type="duplicateValues" dxfId="66" priority="12"/>
  </conditionalFormatting>
  <conditionalFormatting sqref="E30">
    <cfRule type="duplicateValues" dxfId="65" priority="11"/>
  </conditionalFormatting>
  <conditionalFormatting sqref="E31">
    <cfRule type="duplicateValues" dxfId="64" priority="10"/>
  </conditionalFormatting>
  <conditionalFormatting sqref="E34">
    <cfRule type="duplicateValues" dxfId="63" priority="8"/>
  </conditionalFormatting>
  <conditionalFormatting sqref="E34">
    <cfRule type="duplicateValues" dxfId="62" priority="9"/>
  </conditionalFormatting>
  <conditionalFormatting sqref="E35">
    <cfRule type="duplicateValues" dxfId="61" priority="7"/>
  </conditionalFormatting>
  <conditionalFormatting sqref="E87:E94">
    <cfRule type="duplicateValues" dxfId="60" priority="43"/>
  </conditionalFormatting>
  <conditionalFormatting sqref="E58">
    <cfRule type="duplicateValues" dxfId="59" priority="6"/>
  </conditionalFormatting>
  <conditionalFormatting sqref="E60:E63">
    <cfRule type="duplicateValues" dxfId="58" priority="5"/>
  </conditionalFormatting>
  <conditionalFormatting sqref="E38">
    <cfRule type="duplicateValues" dxfId="57" priority="4"/>
  </conditionalFormatting>
  <conditionalFormatting sqref="E74:E79">
    <cfRule type="duplicateValues" dxfId="56" priority="44"/>
  </conditionalFormatting>
  <conditionalFormatting sqref="E61">
    <cfRule type="duplicateValues" dxfId="55" priority="3"/>
  </conditionalFormatting>
  <conditionalFormatting sqref="E62">
    <cfRule type="duplicateValues" dxfId="54" priority="2"/>
  </conditionalFormatting>
  <conditionalFormatting sqref="E63">
    <cfRule type="duplicateValues" dxfId="53" priority="1"/>
  </conditionalFormatting>
  <conditionalFormatting sqref="E99:E102">
    <cfRule type="duplicateValues" dxfId="52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2433</v>
      </c>
      <c r="B1" s="184"/>
      <c r="C1" s="184"/>
      <c r="D1" s="18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2533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2532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2529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3" t="s">
        <v>2443</v>
      </c>
      <c r="B18" s="184"/>
      <c r="C18" s="184"/>
      <c r="D18" s="184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2524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2523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2522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2521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2520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2519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2537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2536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2535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2534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2538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200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181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180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180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179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178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139.5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138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138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144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97.15079861111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36.6746064814797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2021-04-07T12:19:39Z</dcterms:modified>
</cp:coreProperties>
</file>