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81" i="16" l="1"/>
  <c r="C80" i="16"/>
  <c r="A80" i="16"/>
  <c r="C79" i="16"/>
  <c r="A79" i="16"/>
  <c r="C78" i="16"/>
  <c r="A78" i="16"/>
  <c r="C77" i="16"/>
  <c r="A77" i="16"/>
  <c r="C76" i="16"/>
  <c r="A76" i="16"/>
  <c r="B69" i="16"/>
  <c r="C66" i="16"/>
  <c r="A66" i="16"/>
  <c r="C65" i="16"/>
  <c r="A65" i="16"/>
  <c r="C64" i="16"/>
  <c r="A64" i="16"/>
  <c r="B60" i="16"/>
  <c r="A72" i="16" s="1"/>
  <c r="C57" i="16"/>
  <c r="A57" i="16"/>
  <c r="C56" i="16"/>
  <c r="A56" i="16"/>
  <c r="C55" i="16"/>
  <c r="A55" i="16"/>
  <c r="B51" i="16"/>
  <c r="C48" i="16"/>
  <c r="A48" i="16"/>
  <c r="C47" i="16"/>
  <c r="A47" i="16"/>
  <c r="C46" i="16"/>
  <c r="A46" i="16"/>
  <c r="C45" i="16"/>
  <c r="A45" i="16"/>
  <c r="C44" i="16"/>
  <c r="A44" i="16"/>
  <c r="B40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7" i="1" l="1"/>
  <c r="F157" i="1" l="1"/>
  <c r="G157" i="1"/>
  <c r="H157" i="1"/>
  <c r="I157" i="1"/>
  <c r="J157" i="1"/>
  <c r="K157" i="1"/>
  <c r="A155" i="1"/>
  <c r="A156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27" i="1"/>
  <c r="F27" i="1"/>
  <c r="G27" i="1"/>
  <c r="H27" i="1"/>
  <c r="I27" i="1"/>
  <c r="J27" i="1"/>
  <c r="K27" i="1"/>
  <c r="A150" i="1" l="1"/>
  <c r="A154" i="1"/>
  <c r="A153" i="1"/>
  <c r="A152" i="1"/>
  <c r="A151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 l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49" i="1"/>
  <c r="A148" i="1"/>
  <c r="A147" i="1"/>
  <c r="A146" i="1"/>
  <c r="A145" i="1"/>
  <c r="A144" i="1"/>
  <c r="A143" i="1"/>
  <c r="A142" i="1"/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110" i="1"/>
  <c r="G110" i="1"/>
  <c r="H110" i="1"/>
  <c r="I110" i="1"/>
  <c r="J110" i="1"/>
  <c r="K110" i="1"/>
  <c r="A130" i="1"/>
  <c r="A129" i="1"/>
  <c r="A128" i="1"/>
  <c r="A127" i="1"/>
  <c r="A126" i="1"/>
  <c r="A125" i="1"/>
  <c r="A124" i="1"/>
  <c r="A122" i="1"/>
  <c r="A110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41" i="1"/>
  <c r="A140" i="1"/>
  <c r="F139" i="1" l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3" i="1"/>
  <c r="G123" i="1"/>
  <c r="H123" i="1"/>
  <c r="I123" i="1"/>
  <c r="J123" i="1"/>
  <c r="K12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39" i="1"/>
  <c r="A138" i="1"/>
  <c r="A137" i="1"/>
  <c r="A136" i="1"/>
  <c r="A135" i="1"/>
  <c r="A134" i="1"/>
  <c r="A133" i="1"/>
  <c r="A132" i="1"/>
  <c r="A131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A109" i="1"/>
  <c r="A108" i="1"/>
  <c r="A107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F93" i="1"/>
  <c r="G93" i="1"/>
  <c r="H93" i="1"/>
  <c r="I93" i="1"/>
  <c r="J93" i="1"/>
  <c r="K93" i="1"/>
  <c r="A101" i="1"/>
  <c r="A100" i="1"/>
  <c r="A99" i="1"/>
  <c r="A98" i="1"/>
  <c r="A96" i="1"/>
  <c r="A93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6" i="1"/>
  <c r="A105" i="1"/>
  <c r="A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7" i="1"/>
  <c r="G97" i="1"/>
  <c r="H97" i="1"/>
  <c r="I97" i="1"/>
  <c r="J97" i="1"/>
  <c r="K97" i="1"/>
  <c r="F95" i="1"/>
  <c r="G95" i="1"/>
  <c r="H95" i="1"/>
  <c r="I95" i="1"/>
  <c r="J95" i="1"/>
  <c r="K95" i="1"/>
  <c r="F94" i="1"/>
  <c r="G94" i="1"/>
  <c r="H94" i="1"/>
  <c r="I94" i="1"/>
  <c r="J94" i="1"/>
  <c r="K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103" i="1"/>
  <c r="A102" i="1"/>
  <c r="A97" i="1"/>
  <c r="A95" i="1"/>
  <c r="A94" i="1"/>
  <c r="A92" i="1"/>
  <c r="A91" i="1"/>
  <c r="A90" i="1"/>
  <c r="A89" i="1"/>
  <c r="A88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A44" i="1" l="1"/>
  <c r="A43" i="1"/>
  <c r="A42" i="1"/>
  <c r="A41" i="1"/>
  <c r="A40" i="1"/>
  <c r="A38" i="1"/>
  <c r="A39" i="1"/>
  <c r="F39" i="1"/>
  <c r="G39" i="1"/>
  <c r="H39" i="1"/>
  <c r="I39" i="1"/>
  <c r="J39" i="1"/>
  <c r="K39" i="1"/>
  <c r="F36" i="1" l="1"/>
  <c r="G36" i="1"/>
  <c r="H36" i="1"/>
  <c r="I36" i="1"/>
  <c r="J36" i="1"/>
  <c r="K36" i="1"/>
  <c r="F37" i="1"/>
  <c r="G37" i="1"/>
  <c r="H37" i="1"/>
  <c r="I37" i="1"/>
  <c r="J37" i="1"/>
  <c r="K37" i="1"/>
  <c r="A37" i="1"/>
  <c r="A36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13" i="1"/>
  <c r="G13" i="1"/>
  <c r="H13" i="1"/>
  <c r="I13" i="1"/>
  <c r="J13" i="1"/>
  <c r="K13" i="1"/>
  <c r="A33" i="1"/>
  <c r="A35" i="1"/>
  <c r="A34" i="1"/>
  <c r="A32" i="1"/>
  <c r="A12" i="1"/>
  <c r="A14" i="1"/>
  <c r="A11" i="1"/>
  <c r="A13" i="1"/>
  <c r="A31" i="1" l="1"/>
  <c r="A30" i="1"/>
  <c r="A29" i="1"/>
  <c r="A28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 l="1"/>
  <c r="G26" i="1"/>
  <c r="H26" i="1"/>
  <c r="I26" i="1"/>
  <c r="J26" i="1"/>
  <c r="K26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26" i="1"/>
  <c r="A5" i="1"/>
  <c r="A6" i="1"/>
  <c r="A7" i="1"/>
  <c r="A8" i="1"/>
  <c r="A9" i="1"/>
  <c r="A10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D35" i="15" l="1"/>
  <c r="A23" i="1" l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2" i="1"/>
  <c r="A21" i="1"/>
  <c r="A20" i="1"/>
  <c r="A19" i="1"/>
  <c r="A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<sst xmlns="http://schemas.openxmlformats.org/spreadsheetml/2006/main" count="13680" uniqueCount="2556">
  <si>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</si>
  <si>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</si>
  <si>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</si>
  <si>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</si>
  <si>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</si>
  <si>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</si>
  <si>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</si>
  <si>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</si>
  <si>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</si>
  <si>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</si>
  <si>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</si>
  <si>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</si>
  <si>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</si>
  <si>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</si>
  <si>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</si>
  <si>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</si>
  <si>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</si>
  <si>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</si>
  <si>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</si>
  <si>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</si>
  <si>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</si>
  <si>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</si>
  <si>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</si>
  <si>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</si>
  <si>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</si>
  <si>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</si>
  <si>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</si>
  <si>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</si>
  <si>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</si>
  <si>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</si>
  <si>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</si>
  <si>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</si>
  <si>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</si>
  <si>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</si>
  <si>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</si>
  <si>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</si>
  <si>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</si>
  <si>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</si>
  <si>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</si>
  <si>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</si>
  <si>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</si>
  <si>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</si>
  <si>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</si>
  <si>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</si>
  <si>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</si>
  <si>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</si>
  <si>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</si>
  <si>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</si>
  <si>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</si>
  <si>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</si>
  <si>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</si>
  <si>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</si>
  <si>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</si>
  <si>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</si>
  <si>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</si>
  <si>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</si>
  <si>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</si>
  <si>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</si>
  <si>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</si>
  <si>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</si>
  <si>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</si>
  <si>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</si>
  <si>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</si>
  <si>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</si>
  <si>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</si>
  <si>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</si>
  <si>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</si>
  <si>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</si>
  <si>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</si>
  <si>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</si>
  <si>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</si>
  <si>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</si>
  <si>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</si>
  <si>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</si>
  <si>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</si>
  <si>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</si>
  <si>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</si>
  <si>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</si>
  <si>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</si>
  <si>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</si>
  <si>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</si>
  <si>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</si>
  <si>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</si>
  <si>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</si>
  <si>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</si>
  <si>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</si>
  <si>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</si>
  <si>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</si>
  <si>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</si>
  <si>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</si>
  <si>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</si>
  <si>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</si>
  <si>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</si>
  <si>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</si>
  <si>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</si>
  <si>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</si>
  <si>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</si>
  <si>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</si>
  <si>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</si>
  <si>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</si>
  <si>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</si>
  <si>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</si>
  <si>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</si>
  <si>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</si>
  <si>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</si>
  <si>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</si>
  <si>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</si>
  <si>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</si>
  <si>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</si>
  <si>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</si>
  <si>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</si>
  <si>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</si>
  <si>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</si>
  <si>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</si>
  <si>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</si>
  <si>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</si>
  <si>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</si>
  <si>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</si>
  <si>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</si>
  <si>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</si>
  <si>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</si>
  <si>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</si>
  <si>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</si>
  <si>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</si>
  <si>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</si>
  <si>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</si>
  <si>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</si>
  <si>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</si>
  <si>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</si>
  <si>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</si>
  <si>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</si>
  <si>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</si>
  <si>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</si>
  <si>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</si>
  <si>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</si>
  <si>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</si>
  <si>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</si>
  <si>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</si>
  <si>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</si>
  <si>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</si>
  <si>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</si>
  <si>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</si>
  <si>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</si>
  <si>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</si>
  <si>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</si>
  <si>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</si>
  <si>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</si>
  <si>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</si>
  <si>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</si>
  <si>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</si>
  <si>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</si>
  <si>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</si>
  <si>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</si>
  <si>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</si>
  <si>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</si>
  <si>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</si>
  <si>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</si>
  <si>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</si>
  <si>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</si>
  <si>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</si>
  <si>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</si>
  <si>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</si>
  <si>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</si>
  <si>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</si>
  <si>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</si>
  <si>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</si>
  <si>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</si>
  <si>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</si>
  <si>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</si>
  <si>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</si>
  <si>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</si>
  <si>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</si>
  <si>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</si>
  <si>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</si>
  <si>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</si>
  <si>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</si>
  <si>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</si>
  <si>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</si>
  <si>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</si>
  <si>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</si>
  <si>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</si>
  <si>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</si>
  <si>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</si>
  <si>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</si>
  <si>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</si>
  <si>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</si>
  <si>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</si>
  <si>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</si>
  <si>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</si>
  <si>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</si>
  <si>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</si>
  <si>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</si>
  <si>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</si>
  <si>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</si>
  <si>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</si>
  <si>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</si>
  <si>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</si>
  <si>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</si>
  <si>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</si>
  <si>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</si>
  <si>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</si>
  <si>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</si>
  <si>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</si>
  <si>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</si>
  <si>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</si>
  <si>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</si>
  <si>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</si>
  <si>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</si>
  <si>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</si>
  <si>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</si>
  <si>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</si>
  <si>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</si>
  <si>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</si>
  <si>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</si>
  <si>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</si>
  <si>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</si>
  <si>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</si>
  <si>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</si>
  <si>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</si>
  <si>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</si>
  <si>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</si>
  <si>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</si>
  <si>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</si>
  <si>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</si>
  <si>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</si>
  <si>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</si>
  <si>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</si>
  <si>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</si>
  <si>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</si>
  <si>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</si>
  <si>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</si>
  <si>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</si>
  <si>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</si>
  <si>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</si>
  <si>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</si>
  <si>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</si>
  <si>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</si>
  <si>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</si>
  <si>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</si>
  <si>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</si>
  <si>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</si>
  <si>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</si>
  <si>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</si>
  <si>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</si>
  <si>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</si>
  <si>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</si>
  <si>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</si>
  <si>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</si>
  <si>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</si>
  <si>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</si>
  <si>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</si>
  <si>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</si>
  <si>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</si>
  <si>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</si>
  <si>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</si>
  <si>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</si>
  <si>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</si>
  <si>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</si>
  <si>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</si>
  <si>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</si>
  <si>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</si>
  <si>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</si>
  <si>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</si>
  <si>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</si>
  <si>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</si>
  <si>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</si>
  <si>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</si>
  <si>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</si>
  <si>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</si>
  <si>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</si>
  <si>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</si>
  <si>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</si>
  <si>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</si>
  <si>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</si>
  <si>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</si>
  <si>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</si>
  <si>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</si>
  <si>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</si>
  <si>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</si>
  <si>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</si>
  <si>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</si>
  <si>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</si>
  <si>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</si>
  <si>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</si>
  <si>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</si>
  <si>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</si>
  <si>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</si>
  <si>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</si>
  <si>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</si>
  <si>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</si>
  <si>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</si>
  <si>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</si>
  <si>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</si>
  <si>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</si>
  <si>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</si>
  <si>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</si>
  <si>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</si>
  <si>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</si>
  <si>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</si>
  <si>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</si>
  <si>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</si>
  <si>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</si>
  <si>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</si>
  <si>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</si>
  <si>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</si>
  <si>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</si>
  <si>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</si>
  <si>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</si>
  <si>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</si>
  <si>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</si>
  <si>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</si>
  <si>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</si>
  <si>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</si>
  <si>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</si>
  <si>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</si>
  <si>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</si>
  <si>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</si>
  <si>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</si>
  <si>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</si>
  <si>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</si>
  <si>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</si>
  <si>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</si>
  <si>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</si>
  <si>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</si>
  <si>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</si>
  <si>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</si>
  <si>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</si>
  <si>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</si>
  <si>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</si>
  <si>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</si>
  <si>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</si>
  <si>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</si>
  <si>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</si>
  <si>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</si>
  <si>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</si>
  <si>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</si>
  <si>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</si>
  <si>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</si>
  <si>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</si>
  <si>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</si>
  <si>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</si>
  <si>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</si>
  <si>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</si>
  <si>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</si>
  <si>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</si>
  <si>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</si>
  <si>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</si>
  <si>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</si>
  <si>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</si>
  <si>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</si>
  <si>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</si>
  <si>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</si>
  <si>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</si>
  <si>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</si>
  <si>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</si>
  <si>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</si>
  <si>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</si>
  <si>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</si>
  <si>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</si>
  <si>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</si>
  <si>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</si>
  <si>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</si>
  <si>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</si>
  <si>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</si>
  <si>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</si>
  <si>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</si>
  <si>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</si>
  <si>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</si>
  <si>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</si>
  <si>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</si>
  <si>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</si>
  <si>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</si>
  <si>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</si>
  <si>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</si>
  <si>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</si>
  <si>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</si>
  <si>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</si>
  <si>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</si>
  <si>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</si>
  <si>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</si>
  <si>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</si>
  <si>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</si>
  <si>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</si>
  <si>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</si>
  <si>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</si>
  <si>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</si>
  <si>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</si>
  <si>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</si>
  <si>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</si>
  <si>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</si>
  <si>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</si>
  <si>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</si>
  <si>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</si>
  <si>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</si>
  <si>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</si>
  <si>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</si>
  <si>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</si>
  <si>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</si>
  <si>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</si>
  <si>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</si>
  <si>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</si>
  <si>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</si>
  <si>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</si>
  <si>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</si>
  <si>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</si>
  <si>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</si>
  <si>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</si>
  <si>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</si>
  <si>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</si>
  <si>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</si>
  <si>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</si>
  <si>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</si>
  <si>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</si>
  <si>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</si>
  <si>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</si>
  <si>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</si>
  <si>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</si>
  <si>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</si>
  <si>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</si>
  <si>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</si>
  <si>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</si>
  <si>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</si>
  <si>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</si>
  <si>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</si>
  <si>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</si>
  <si>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</si>
  <si>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</si>
  <si>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</si>
  <si>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</si>
  <si>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</si>
  <si>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</si>
  <si>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</si>
  <si>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</si>
  <si>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</si>
  <si>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</si>
  <si>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</si>
  <si>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</si>
  <si>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</si>
  <si>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</si>
  <si>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</si>
  <si>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</si>
  <si>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</si>
  <si>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</si>
  <si>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</si>
  <si>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</si>
  <si>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</si>
  <si>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</si>
  <si>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</si>
  <si>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</si>
  <si>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</si>
  <si>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</si>
  <si>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</si>
  <si>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</si>
  <si>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</si>
  <si>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</si>
  <si>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</si>
  <si>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</si>
  <si>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</si>
  <si>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</si>
  <si>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</si>
  <si>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</si>
  <si>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</si>
  <si>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</si>
  <si>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</si>
  <si>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</si>
  <si>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</si>
  <si>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</si>
  <si>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</si>
  <si>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</si>
  <si>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</si>
  <si>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</si>
  <si>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</si>
  <si>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</si>
  <si>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</si>
  <si>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</si>
  <si>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</si>
  <si>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</si>
  <si>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</si>
  <si>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</si>
  <si>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</si>
  <si>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</si>
  <si>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</si>
  <si>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</si>
  <si>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</si>
  <si>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</si>
  <si>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</si>
  <si>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</si>
  <si>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</si>
  <si>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</si>
  <si>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</si>
  <si>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</si>
  <si>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</si>
  <si>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</si>
  <si>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</si>
  <si>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</si>
  <si>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</si>
  <si>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</si>
  <si>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</si>
  <si>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</si>
  <si>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</si>
  <si>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</si>
  <si>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</si>
  <si>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</si>
  <si>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</si>
  <si>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</si>
  <si>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</si>
  <si>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</si>
  <si>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</si>
  <si>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</si>
  <si>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</si>
  <si>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</si>
  <si>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</si>
  <si>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</si>
  <si>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</si>
  <si>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</si>
  <si>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</si>
  <si>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</si>
  <si>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</si>
  <si>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</si>
  <si>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</si>
  <si>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</si>
  <si>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</si>
  <si>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</si>
  <si>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</si>
  <si>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</si>
  <si>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</si>
  <si>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</si>
  <si>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</si>
  <si>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</si>
  <si>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</si>
  <si>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</si>
  <si>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</si>
  <si>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</si>
  <si>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</si>
  <si>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</si>
  <si>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</si>
  <si>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</si>
  <si>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</si>
  <si>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</si>
  <si>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</si>
  <si>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</si>
  <si>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</si>
  <si>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</si>
  <si>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</si>
  <si>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</si>
  <si>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</si>
  <si>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</si>
  <si>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</si>
  <si>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</si>
  <si>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</si>
  <si>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</si>
  <si>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</si>
  <si>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</si>
  <si>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</si>
  <si>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</si>
  <si>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</si>
  <si>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</si>
  <si>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</si>
  <si>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</si>
  <si>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</si>
  <si>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</si>
  <si>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</si>
  <si>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</si>
  <si>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</si>
  <si>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</si>
  <si>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</si>
  <si>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</si>
  <si>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</si>
  <si>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</si>
  <si>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</si>
  <si>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</si>
  <si>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</si>
  <si>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</si>
  <si>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</si>
  <si>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</si>
  <si>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</si>
  <si>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</si>
  <si>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</si>
  <si>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</si>
  <si>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</si>
  <si>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</si>
  <si>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</si>
  <si>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</si>
  <si>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</si>
  <si>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</si>
  <si>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</si>
  <si>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</si>
  <si>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</si>
  <si>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</si>
  <si>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</si>
  <si>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</si>
  <si>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</si>
  <si>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</si>
  <si>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</si>
  <si>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</si>
  <si>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</si>
  <si>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</si>
  <si>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</si>
  <si>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</si>
  <si>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</si>
  <si>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</si>
  <si>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</si>
  <si>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</si>
  <si>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</si>
  <si>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</si>
  <si>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</si>
  <si>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</si>
  <si>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</si>
  <si>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</si>
  <si>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</si>
  <si>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</si>
  <si>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</si>
  <si>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</si>
  <si>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</si>
  <si>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</si>
  <si>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</si>
  <si>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</si>
  <si>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</si>
  <si>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</si>
  <si>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</si>
  <si>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</si>
  <si>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</si>
  <si>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</si>
  <si>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</si>
  <si>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</si>
  <si>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</si>
  <si>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</si>
  <si>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</si>
  <si>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</si>
  <si>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</si>
  <si>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</si>
  <si>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</si>
  <si>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</si>
  <si>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</si>
  <si>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</si>
  <si>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</si>
  <si>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</si>
  <si>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</si>
  <si>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</si>
  <si>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</si>
  <si>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</si>
  <si>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</si>
  <si>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</si>
  <si>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</si>
  <si>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</si>
  <si>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</si>
  <si>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</si>
  <si>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</si>
  <si>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</si>
  <si>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</si>
  <si>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</si>
  <si>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</si>
  <si>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</si>
  <si>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</si>
  <si>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</si>
  <si>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</si>
  <si>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</si>
  <si>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</si>
  <si>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</si>
  <si>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</si>
  <si>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</si>
  <si>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</si>
  <si>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</si>
  <si>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</si>
  <si>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</si>
  <si>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</si>
  <si>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</si>
  <si>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</si>
  <si>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</si>
  <si>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</si>
  <si>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</si>
  <si>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</si>
  <si>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</si>
  <si>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</si>
  <si>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</si>
  <si>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</si>
  <si>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</si>
  <si>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</si>
  <si>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</si>
  <si>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</si>
  <si>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</si>
  <si>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</si>
  <si>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</si>
  <si>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</si>
  <si>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</si>
  <si>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</si>
  <si>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</si>
  <si>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</si>
  <si>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</si>
  <si>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</si>
  <si>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</si>
  <si>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</si>
  <si>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</si>
  <si>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</si>
  <si>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</si>
  <si>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</si>
  <si>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</si>
  <si>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</si>
  <si>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</si>
  <si>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</si>
  <si>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</si>
  <si>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</si>
  <si>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</si>
  <si>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</si>
  <si>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</si>
  <si>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</si>
  <si>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</si>
  <si>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</si>
  <si>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</si>
  <si>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</si>
  <si>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</si>
  <si>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</si>
  <si>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</si>
  <si>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</si>
  <si>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</si>
  <si>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</si>
  <si>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</si>
  <si>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</si>
  <si>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</si>
  <si>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</si>
  <si>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</si>
  <si>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</si>
  <si>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</si>
  <si>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</si>
  <si>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</si>
  <si>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</si>
  <si>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</si>
  <si>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</si>
  <si>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</si>
  <si>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</si>
  <si>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</si>
  <si>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</si>
  <si>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</si>
  <si>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</si>
  <si>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</si>
  <si>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</si>
  <si>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</si>
  <si>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</si>
  <si>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</si>
  <si>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</si>
  <si>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</si>
  <si>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</si>
  <si>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</si>
  <si>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</si>
  <si>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</si>
  <si>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</si>
  <si>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</si>
  <si>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</si>
  <si>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</si>
  <si>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</si>
  <si>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</si>
  <si>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</si>
  <si>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</si>
  <si>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</si>
  <si>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</si>
  <si>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</si>
  <si>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</si>
  <si>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</si>
  <si>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</si>
  <si>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</si>
  <si>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</si>
  <si>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</si>
  <si>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</si>
  <si>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</si>
  <si>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</si>
  <si>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</si>
  <si>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</si>
  <si>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</si>
  <si>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</si>
  <si>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</si>
  <si>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</si>
  <si>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</si>
  <si>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</si>
  <si>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</si>
  <si>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</si>
  <si>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</si>
  <si>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</si>
  <si>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</si>
  <si>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</si>
  <si>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</si>
  <si>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</si>
  <si>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</si>
  <si>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</si>
  <si>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</si>
  <si>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</si>
  <si>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</si>
  <si>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</si>
  <si>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</si>
  <si>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</si>
  <si>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</si>
  <si>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</si>
  <si>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</si>
  <si>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</si>
  <si>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</si>
  <si>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</si>
  <si>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</si>
  <si>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</si>
  <si>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</si>
  <si>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</si>
  <si>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</si>
  <si>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</si>
  <si>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</si>
  <si>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</si>
  <si>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</si>
  <si>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</si>
  <si>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</si>
  <si>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</si>
  <si>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</si>
  <si>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</si>
  <si>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</si>
  <si>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</si>
  <si>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</si>
  <si>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</si>
  <si>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</si>
  <si>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</si>
  <si>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</si>
  <si>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</si>
  <si>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</si>
  <si>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</si>
  <si>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</si>
  <si>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</si>
  <si>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</si>
  <si>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</si>
  <si>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</si>
  <si>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</si>
  <si>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</si>
  <si>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</si>
  <si>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</si>
  <si>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</si>
  <si>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</si>
  <si>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</si>
  <si>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</si>
  <si>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</si>
  <si>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</si>
  <si>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</si>
  <si>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</si>
  <si>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</si>
  <si>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</si>
  <si>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</si>
  <si>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</si>
  <si>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</si>
  <si>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</si>
  <si>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</si>
  <si>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</si>
  <si>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</si>
  <si>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</si>
  <si>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</si>
  <si>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</si>
  <si>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</si>
  <si>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</si>
  <si>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</si>
  <si>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</si>
  <si>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</si>
  <si>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</si>
  <si>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</si>
  <si>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</si>
  <si>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</si>
  <si>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</si>
  <si>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</si>
  <si>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</si>
  <si>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</si>
  <si>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</si>
  <si>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</si>
  <si>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</si>
  <si>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</si>
  <si>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</si>
  <si>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</si>
  <si>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</si>
  <si>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</si>
  <si>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</si>
  <si>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</si>
  <si>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</si>
  <si>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</si>
  <si>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</si>
  <si>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</si>
  <si>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</si>
  <si>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</si>
  <si>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</si>
  <si>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</si>
  <si>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</si>
  <si>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</si>
  <si>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</si>
  <si>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</si>
  <si>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</si>
  <si>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</si>
  <si>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</si>
  <si>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</si>
  <si>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</si>
  <si>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</si>
  <si>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</si>
  <si>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</si>
  <si>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</si>
  <si>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</si>
  <si>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</si>
  <si>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</si>
  <si>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</si>
  <si>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</si>
  <si>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</si>
  <si>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</si>
  <si>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</si>
  <si>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</si>
  <si>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</si>
  <si>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</si>
  <si>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</si>
  <si>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</si>
  <si>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</si>
  <si>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</si>
  <si>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</si>
  <si>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</si>
  <si>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</si>
  <si>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</si>
  <si>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</si>
  <si>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</si>
  <si>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</si>
  <si>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</si>
  <si>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</si>
  <si>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</si>
  <si>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</si>
  <si>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</si>
  <si>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</si>
  <si>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</si>
  <si>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</si>
  <si>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</si>
  <si>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</si>
  <si>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</si>
  <si>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</si>
  <si>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</si>
  <si>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</si>
  <si>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</si>
  <si>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</si>
  <si>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</si>
  <si>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</si>
  <si>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</si>
  <si>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</si>
  <si>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</si>
  <si>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</si>
  <si>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</si>
  <si>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</si>
  <si>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</si>
  <si>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</si>
  <si>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</si>
  <si>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</si>
  <si>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</si>
  <si>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</si>
  <si>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</si>
  <si>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</si>
  <si>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</si>
  <si>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</si>
  <si>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</si>
  <si>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</si>
  <si>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</si>
  <si>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</si>
  <si>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</si>
  <si>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</si>
  <si>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</si>
  <si>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</si>
  <si>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</si>
  <si>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</si>
  <si>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</si>
  <si>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</si>
  <si>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</si>
  <si>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</si>
  <si>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</si>
  <si>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</si>
  <si>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</si>
  <si>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</si>
  <si>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</si>
  <si>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</si>
  <si>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</si>
  <si>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</si>
  <si>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</si>
  <si>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</si>
  <si>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</si>
  <si>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</si>
  <si>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</si>
  <si>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</si>
  <si>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</si>
  <si>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</si>
  <si>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</si>
  <si>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</si>
  <si>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</si>
  <si>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</si>
  <si>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</si>
  <si>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</si>
  <si>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</si>
  <si>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</si>
  <si>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</si>
  <si>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</si>
  <si>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</si>
  <si>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</si>
  <si>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</si>
  <si>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</si>
  <si>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</si>
  <si>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</si>
  <si>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</si>
  <si>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</si>
  <si>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</si>
  <si>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</si>
  <si>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</si>
  <si>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</si>
  <si>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</si>
  <si>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</si>
  <si>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</si>
  <si>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</si>
  <si>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</si>
  <si>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</si>
  <si>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</si>
  <si>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</si>
  <si>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</si>
  <si>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</si>
  <si>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</si>
  <si>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</si>
  <si>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</si>
  <si>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</si>
  <si>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</si>
  <si>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</si>
  <si>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</si>
  <si>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</si>
  <si>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</si>
  <si>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</si>
  <si>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</si>
  <si>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</si>
  <si>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</si>
  <si>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</si>
  <si>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</si>
  <si>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</si>
  <si>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</si>
  <si>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</si>
  <si>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</si>
  <si>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</si>
  <si>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</si>
  <si>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</si>
  <si>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</si>
  <si>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</si>
  <si>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</si>
  <si>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</si>
  <si>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</si>
  <si>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</si>
  <si>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</si>
  <si>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</si>
  <si>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</si>
  <si>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</si>
  <si>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</si>
  <si>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</si>
  <si>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</si>
  <si>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</si>
  <si>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</si>
  <si>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</si>
  <si>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</si>
  <si>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</si>
  <si>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</si>
  <si>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</si>
  <si>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</si>
  <si>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</si>
  <si>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</si>
  <si>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</si>
  <si>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</si>
  <si>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</si>
  <si>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</si>
  <si>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</si>
  <si>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</si>
  <si>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</si>
  <si>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</si>
  <si>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</si>
  <si>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</si>
  <si>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</si>
  <si>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</si>
  <si>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</si>
  <si>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</si>
  <si>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</si>
  <si>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</si>
  <si>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</si>
  <si>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</si>
  <si>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</si>
  <si>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</si>
  <si>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</si>
  <si>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</si>
  <si>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</si>
  <si>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</si>
  <si>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</si>
  <si>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</si>
  <si>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</si>
  <si>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</si>
  <si>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</si>
  <si>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</si>
  <si>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</si>
  <si>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</si>
  <si>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</si>
  <si>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</si>
  <si>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</si>
  <si>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</si>
  <si>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</si>
  <si>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</si>
  <si>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</si>
  <si>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</si>
  <si>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</si>
  <si>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</si>
  <si>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</si>
  <si>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</si>
  <si>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</si>
  <si>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</si>
  <si>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</si>
  <si>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</si>
  <si>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</si>
  <si>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</si>
  <si>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</si>
  <si>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</si>
  <si>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</si>
  <si>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</si>
  <si>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</si>
  <si>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</si>
  <si>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</si>
  <si>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</si>
  <si>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</si>
  <si>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</si>
  <si>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</si>
  <si>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</si>
  <si>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</si>
  <si>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</si>
  <si>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</si>
  <si>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</si>
  <si>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</si>
  <si>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</si>
  <si>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</si>
  <si>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</si>
  <si>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</si>
  <si>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</si>
  <si>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</si>
  <si>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</si>
  <si>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</si>
  <si>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</si>
  <si>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</si>
  <si>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</si>
  <si>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</si>
  <si>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</si>
  <si>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</si>
  <si>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</si>
  <si>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</si>
  <si>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</si>
  <si>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</si>
  <si>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</si>
  <si>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</si>
  <si>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</si>
  <si>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</si>
  <si>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</si>
  <si>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</si>
  <si>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</si>
  <si>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</si>
  <si>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</si>
  <si>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</si>
  <si>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</si>
  <si>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</si>
  <si>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</si>
  <si>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</si>
  <si>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</si>
  <si>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</si>
  <si>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</si>
  <si>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</si>
  <si>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</si>
  <si>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</si>
  <si>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</si>
  <si>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</si>
  <si>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</si>
  <si>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</si>
  <si>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</si>
  <si>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</si>
  <si>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</si>
  <si>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</si>
  <si>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</si>
  <si>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</si>
  <si>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</si>
  <si>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</si>
  <si>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</si>
  <si>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</si>
  <si>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</si>
  <si>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</si>
  <si>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</si>
  <si>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</si>
  <si>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</si>
  <si>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</si>
  <si>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</si>
  <si>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</si>
  <si>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</si>
  <si>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</si>
  <si>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</si>
  <si>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</si>
  <si>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</si>
  <si>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</si>
  <si>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</si>
  <si>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</si>
  <si>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</si>
  <si>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</si>
  <si>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</si>
  <si>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</si>
  <si>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</si>
  <si>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</si>
  <si>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</si>
  <si>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</si>
  <si>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</si>
  <si>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</si>
  <si>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</si>
  <si>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</si>
  <si>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</si>
  <si>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</si>
  <si>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</si>
  <si>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</si>
  <si>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</si>
  <si>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</si>
  <si>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</si>
  <si>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</si>
  <si>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</si>
  <si>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</si>
  <si>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</si>
  <si>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</si>
  <si>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</si>
  <si>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</si>
  <si>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</si>
  <si>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</si>
  <si>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</si>
  <si>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</si>
  <si>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</si>
  <si>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</si>
  <si>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</si>
  <si>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</si>
  <si>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</si>
  <si>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</si>
  <si>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</si>
  <si>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</si>
  <si>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</si>
  <si>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</si>
  <si>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</si>
  <si>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</si>
  <si>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</si>
  <si>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</si>
  <si>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</si>
  <si>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</si>
  <si>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</si>
  <si>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</si>
  <si>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</si>
  <si>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</si>
  <si>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</si>
  <si>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</si>
  <si>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</si>
  <si>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</si>
  <si>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</si>
  <si>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</si>
  <si>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</si>
  <si>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</si>
  <si>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</si>
  <si>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</si>
  <si>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</si>
  <si>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</si>
  <si>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</si>
  <si>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</si>
  <si>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</si>
  <si>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</si>
  <si>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</si>
  <si>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</si>
  <si>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</si>
  <si>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</si>
  <si>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</si>
  <si>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</si>
  <si>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</si>
  <si>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</si>
  <si>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</si>
  <si>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</si>
  <si>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</si>
  <si>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</si>
  <si>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</si>
  <si>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</si>
  <si>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</si>
  <si>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</si>
  <si>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</si>
  <si>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</si>
  <si>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</si>
  <si>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</si>
  <si>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</si>
  <si>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</si>
  <si>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</si>
  <si>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</si>
  <si>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</si>
  <si>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</si>
  <si>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</si>
  <si>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</si>
  <si>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</si>
  <si>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</si>
  <si>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</si>
  <si>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</si>
  <si>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</si>
  <si>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</si>
  <si>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</si>
  <si>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</si>
  <si>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</si>
  <si>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</si>
  <si>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</si>
  <si>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</si>
  <si>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</si>
  <si>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</si>
  <si>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</si>
  <si>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</si>
  <si>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</si>
  <si>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</si>
  <si>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</si>
  <si>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</si>
  <si>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</si>
  <si>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</si>
  <si>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</si>
  <si>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</si>
  <si>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</si>
  <si>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</si>
  <si>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</si>
  <si>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</si>
  <si>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</si>
  <si>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</si>
  <si>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</si>
  <si>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</si>
  <si>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</si>
  <si>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</si>
  <si>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</si>
  <si>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</si>
  <si>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</si>
  <si>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</si>
  <si>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</si>
  <si>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</si>
  <si>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</si>
  <si>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</si>
  <si>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</si>
  <si>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</si>
  <si>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</si>
  <si>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</si>
  <si>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</si>
  <si>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</si>
  <si>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</si>
  <si>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</si>
  <si>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</si>
  <si>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</si>
  <si>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</si>
  <si>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</si>
  <si>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</si>
  <si>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</si>
  <si>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</si>
  <si>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</si>
  <si>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</si>
  <si>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</si>
  <si>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</si>
  <si>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</si>
  <si>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</si>
  <si>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</si>
  <si>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</si>
  <si>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</si>
  <si>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</si>
  <si>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</si>
  <si>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</si>
  <si>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</si>
  <si>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</si>
  <si>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</si>
  <si>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</si>
  <si>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</si>
  <si>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</si>
  <si>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</si>
  <si>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</si>
  <si>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</si>
  <si>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</si>
  <si>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</si>
  <si>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</si>
  <si>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</si>
  <si>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</si>
  <si>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</si>
  <si>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</si>
  <si>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</si>
  <si>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</si>
  <si>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</si>
  <si>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</si>
  <si>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</si>
  <si>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</si>
  <si>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</si>
  <si>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</si>
  <si>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</si>
  <si>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</si>
  <si>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</si>
  <si>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</si>
  <si>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</si>
  <si>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</si>
  <si>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</si>
  <si>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</si>
  <si>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</si>
  <si>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</si>
  <si>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</si>
  <si>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</si>
  <si>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</si>
  <si>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</si>
  <si>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</si>
  <si>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</si>
  <si>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</si>
  <si>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</si>
  <si>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</si>
  <si>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</si>
  <si>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</si>
  <si>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</si>
  <si>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</si>
  <si>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</si>
  <si>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</si>
  <si>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</si>
  <si>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</si>
  <si>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</si>
  <si>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</si>
  <si>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</si>
  <si>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</si>
  <si>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</si>
  <si>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</si>
  <si>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</si>
  <si>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</si>
  <si>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</si>
  <si>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</si>
  <si>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</si>
  <si>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</si>
  <si>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</si>
  <si>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</si>
  <si>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</si>
  <si>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</si>
  <si>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</si>
  <si>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</si>
  <si>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</si>
  <si>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</si>
  <si>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</si>
  <si>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</si>
  <si>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</si>
  <si>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</si>
  <si>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</si>
  <si>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</si>
  <si>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</si>
  <si>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</si>
  <si>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</si>
  <si>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</si>
  <si>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</si>
  <si>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</si>
  <si>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</si>
  <si>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</si>
  <si>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</si>
  <si>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</si>
  <si>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</si>
  <si>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</si>
  <si>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</si>
  <si>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</si>
  <si>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</si>
  <si>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</si>
  <si>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</si>
  <si>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</si>
  <si>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</si>
  <si>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</si>
  <si>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</si>
  <si>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</si>
  <si>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</si>
  <si>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</si>
  <si>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</si>
  <si>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</si>
  <si>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</si>
  <si>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</si>
  <si>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</si>
  <si>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</si>
  <si>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</si>
  <si>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</si>
  <si>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</si>
  <si>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</si>
  <si>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</si>
  <si>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</si>
  <si>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</si>
  <si>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</si>
  <si>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</si>
  <si>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</si>
  <si>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</si>
  <si>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</si>
  <si>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</si>
  <si>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</si>
  <si>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</si>
  <si>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</si>
  <si>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</si>
  <si>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</si>
  <si>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</si>
  <si>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</si>
  <si>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</si>
  <si>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</si>
  <si>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</si>
  <si>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</si>
  <si>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</si>
  <si>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</si>
  <si>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</si>
  <si>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</si>
  <si>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</si>
  <si>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</si>
  <si>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</si>
  <si>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</si>
  <si>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</si>
  <si>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</si>
  <si>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</si>
  <si>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</si>
  <si>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</si>
  <si>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</si>
  <si>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</si>
  <si>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</si>
  <si>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</si>
  <si>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</si>
  <si>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</si>
  <si>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</si>
  <si>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</si>
  <si>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</si>
  <si>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</si>
  <si>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</si>
  <si>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</si>
  <si>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</si>
  <si>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</si>
  <si>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</si>
  <si>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</si>
  <si>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</si>
  <si>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</si>
  <si>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</si>
  <si>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</si>
  <si>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</si>
  <si>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</si>
  <si>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</si>
  <si>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</si>
  <si>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</si>
  <si>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</si>
  <si>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</si>
  <si>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</si>
  <si>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</si>
  <si>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</si>
  <si>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</si>
  <si>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</si>
  <si>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</si>
  <si>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</si>
  <si>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</si>
  <si>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</si>
  <si>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</si>
  <si>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</si>
  <si>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</si>
  <si>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</si>
  <si>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</si>
  <si>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</si>
  <si>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</si>
  <si>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</si>
  <si>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</si>
  <si>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</si>
  <si>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</si>
  <si>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</si>
  <si>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</si>
  <si>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</si>
  <si>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</si>
  <si>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</si>
  <si>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</si>
  <si>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</si>
  <si>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</si>
  <si>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</si>
  <si>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</si>
  <si>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</si>
  <si>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</si>
  <si>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</si>
  <si>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</si>
  <si>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</si>
  <si>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</si>
  <si>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</si>
  <si>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</si>
  <si>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</si>
  <si>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</si>
  <si>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</si>
  <si>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</si>
  <si>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</si>
  <si>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</si>
  <si>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</si>
  <si>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</si>
  <si>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</si>
  <si>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</si>
  <si>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</si>
  <si>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</si>
  <si>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</si>
  <si>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</si>
  <si>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</si>
  <si>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</si>
  <si>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</si>
  <si>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</si>
  <si>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</si>
  <si>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</si>
  <si>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</si>
  <si>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</si>
  <si>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</si>
  <si>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</si>
  <si>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</si>
  <si>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</si>
  <si>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</si>
  <si>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</si>
  <si>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</si>
  <si>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</si>
  <si>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</si>
  <si>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</si>
  <si>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</si>
  <si>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</si>
  <si>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</si>
  <si>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</si>
  <si>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</si>
  <si>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</si>
  <si>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</si>
  <si>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</si>
  <si>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</si>
  <si>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</si>
  <si>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</si>
  <si>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</si>
  <si>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</si>
  <si>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</si>
  <si>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</si>
  <si>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</si>
  <si>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</si>
  <si>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</si>
  <si>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</si>
  <si>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</si>
  <si>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</si>
  <si>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</si>
  <si>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</si>
  <si>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</si>
  <si>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</si>
  <si>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</si>
  <si>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</si>
  <si>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</si>
  <si>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</si>
  <si>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</si>
  <si>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</si>
  <si>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</si>
  <si>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</si>
  <si>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</si>
  <si>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</si>
  <si>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</si>
  <si>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</si>
  <si>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</si>
  <si>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</si>
  <si>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</si>
  <si>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</si>
  <si>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</si>
  <si>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</si>
  <si>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</si>
  <si>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</si>
  <si>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</si>
  <si>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</si>
  <si>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</si>
  <si>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</si>
  <si>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</si>
  <si>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</si>
  <si>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</si>
  <si>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</si>
  <si>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</si>
  <si>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</si>
  <si>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</si>
  <si>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</si>
  <si>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</si>
  <si>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</si>
  <si>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</si>
  <si>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</si>
  <si>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</si>
  <si>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</si>
  <si>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</si>
  <si>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</si>
  <si>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</si>
  <si>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</si>
  <si>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</si>
  <si>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</si>
  <si>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</si>
  <si>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</si>
  <si>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</si>
  <si>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</si>
  <si>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</si>
  <si>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</si>
  <si>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</si>
  <si>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</si>
  <si>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</si>
  <si>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</si>
  <si>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</si>
  <si>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</si>
  <si>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</si>
  <si>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</si>
  <si>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</si>
  <si>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</si>
  <si>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</si>
  <si>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</si>
  <si>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</si>
  <si>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</si>
  <si>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</si>
  <si>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</si>
  <si>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</si>
  <si>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</si>
  <si>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</si>
  <si>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</si>
  <si>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</si>
  <si>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</si>
  <si>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</si>
  <si>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</si>
  <si>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</si>
  <si>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</si>
  <si>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</si>
  <si>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</si>
  <si>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</si>
  <si>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</si>
  <si>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</si>
  <si>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</si>
  <si>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</si>
  <si>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</si>
  <si>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</si>
  <si>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</si>
  <si>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</si>
  <si>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</si>
  <si>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</si>
  <si>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</si>
  <si>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</si>
  <si>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</si>
  <si>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</si>
  <si>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</si>
  <si>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</si>
  <si>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</si>
  <si>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</si>
  <si>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</si>
  <si>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</si>
  <si>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</si>
  <si>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</si>
  <si>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</si>
  <si>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</si>
  <si>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</si>
  <si>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</si>
  <si>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</si>
  <si>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</si>
  <si>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</si>
  <si>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</si>
  <si>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</si>
  <si>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</si>
  <si>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</si>
  <si>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</si>
  <si>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</si>
  <si>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</si>
  <si>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</si>
  <si>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</si>
  <si>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</si>
  <si>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</si>
  <si>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</si>
  <si>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</si>
  <si>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</si>
  <si>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</si>
  <si>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</si>
  <si>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</si>
  <si>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</si>
  <si>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</si>
  <si>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</si>
  <si>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</si>
  <si>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</si>
  <si>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</si>
  <si>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</si>
  <si>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</si>
  <si>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</si>
  <si>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</si>
  <si>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</si>
  <si>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</si>
  <si>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</si>
  <si>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</si>
  <si>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</si>
  <si>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</si>
  <si>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</si>
  <si>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</si>
  <si>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</si>
  <si>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</si>
  <si>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</si>
  <si>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</si>
  <si>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</si>
  <si>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</si>
  <si>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</si>
  <si>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</si>
  <si>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</si>
  <si>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</si>
  <si>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</si>
  <si>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</si>
  <si>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</si>
  <si>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</si>
  <si>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</si>
  <si>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</si>
  <si>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</si>
  <si>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</si>
  <si>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</si>
  <si>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</si>
  <si>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</si>
  <si>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</si>
  <si>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</si>
  <si>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</si>
  <si>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</si>
  <si>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</si>
  <si>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</si>
  <si>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</si>
  <si>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</si>
  <si>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</si>
  <si>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</si>
  <si>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</si>
  <si>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</si>
  <si>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</si>
  <si>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</si>
  <si>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</si>
  <si>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</si>
  <si>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</si>
  <si>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</si>
  <si>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</si>
  <si>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</si>
  <si>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</si>
  <si>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</si>
  <si>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</si>
  <si>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</si>
  <si>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</si>
  <si>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</si>
  <si>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</si>
  <si>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</si>
  <si>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</si>
  <si>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</si>
  <si>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</si>
  <si>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</si>
  <si>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</si>
  <si>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</si>
  <si>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</si>
  <si>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</si>
  <si>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</si>
  <si>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</si>
  <si>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</si>
  <si>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</si>
  <si>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</si>
  <si>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</si>
  <si>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</si>
  <si>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</si>
  <si>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</si>
  <si>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</si>
  <si>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</si>
  <si>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</si>
  <si>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</si>
  <si>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</si>
  <si>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</si>
  <si>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</si>
  <si>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</si>
  <si>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</si>
  <si>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</si>
  <si>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</si>
  <si>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</si>
  <si>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</si>
  <si>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</si>
  <si>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</si>
  <si>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</si>
  <si>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</si>
  <si>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</si>
  <si>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</si>
  <si>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</si>
  <si>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</si>
  <si>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</si>
  <si>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</si>
  <si>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</si>
  <si>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</si>
  <si>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</si>
  <si>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</si>
  <si>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</si>
  <si>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</si>
  <si>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</si>
  <si>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</si>
  <si>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</si>
  <si>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</si>
  <si>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</si>
  <si>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</si>
  <si>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</si>
  <si>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</si>
  <si>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</si>
  <si>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</si>
  <si>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</si>
  <si>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</si>
  <si>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</si>
  <si>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</si>
  <si>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</si>
  <si>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</si>
  <si>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</si>
  <si>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</si>
  <si>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</si>
  <si>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</si>
  <si>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</si>
  <si>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</si>
  <si>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</si>
  <si>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</si>
  <si>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</si>
  <si>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</si>
  <si>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</si>
  <si>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</si>
  <si>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</si>
  <si>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</si>
  <si>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</si>
  <si>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</si>
  <si>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</si>
  <si>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</si>
  <si>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</si>
  <si>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</si>
  <si>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</si>
  <si>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</si>
  <si>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</si>
  <si>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</si>
  <si>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</si>
  <si>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</si>
  <si>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</si>
  <si>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</si>
  <si>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</si>
  <si>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</si>
  <si>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</si>
  <si>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</si>
  <si>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</si>
  <si>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</si>
  <si>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</si>
  <si>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</si>
  <si>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</si>
  <si>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</si>
  <si>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</si>
  <si>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</si>
  <si>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</si>
  <si>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</si>
  <si>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</si>
  <si>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</si>
  <si>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</si>
  <si>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</si>
  <si>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</si>
  <si>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</si>
  <si>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</si>
  <si>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</si>
  <si>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</si>
  <si>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</si>
  <si>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</si>
  <si>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</si>
  <si>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</si>
  <si>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</si>
  <si>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</si>
  <si>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</si>
  <si>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</si>
  <si>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</si>
  <si>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</si>
  <si>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</si>
  <si>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</si>
  <si>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</si>
  <si>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</si>
  <si>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</si>
  <si>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</si>
  <si>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</si>
  <si>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</si>
  <si>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</si>
  <si>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</si>
  <si>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</si>
  <si>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</si>
  <si>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</si>
  <si>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</si>
  <si>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</si>
  <si>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</si>
  <si>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</si>
  <si>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</si>
  <si>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</si>
  <si>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</si>
  <si>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</si>
  <si>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</si>
  <si>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</si>
  <si>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</si>
  <si>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</si>
  <si>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</si>
  <si>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</si>
  <si>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</si>
  <si>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</si>
  <si>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</si>
  <si>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</si>
  <si>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</si>
  <si>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</si>
  <si>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</si>
  <si>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</si>
  <si>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</si>
  <si>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</si>
  <si>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</si>
  <si>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</si>
  <si>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</si>
  <si>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</si>
  <si>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</si>
  <si>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</si>
  <si>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</si>
  <si>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</si>
  <si>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</si>
  <si>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</si>
  <si>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</si>
  <si>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</si>
  <si>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</si>
  <si>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</si>
  <si>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</si>
  <si>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</si>
  <si>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</si>
  <si>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</si>
  <si>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</si>
  <si>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</si>
  <si>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</si>
  <si>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</si>
  <si>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</si>
  <si>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</si>
  <si>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</si>
  <si>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</si>
  <si>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</si>
  <si>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</si>
  <si>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</si>
  <si>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</si>
  <si>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</si>
  <si>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</si>
  <si>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</si>
  <si>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</si>
  <si>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</si>
  <si>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</si>
  <si>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</si>
  <si>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</si>
  <si>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</si>
  <si>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</si>
  <si>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</si>
  <si>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</si>
  <si>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</si>
  <si>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</si>
  <si>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</si>
  <si>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</si>
  <si>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</si>
  <si>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</si>
  <si>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</si>
  <si>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</si>
  <si>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</si>
  <si>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</si>
  <si>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</si>
  <si>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</si>
  <si>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</si>
  <si>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</si>
  <si>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</si>
  <si>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</si>
  <si>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</si>
  <si>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</si>
  <si>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</si>
  <si>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</si>
  <si>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</si>
  <si>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</si>
  <si>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</si>
  <si>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</si>
  <si>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</si>
  <si>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</si>
  <si>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</si>
  <si>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</si>
  <si>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</si>
  <si>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</si>
  <si>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</si>
  <si>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</si>
  <si>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</si>
  <si>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</si>
  <si>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</si>
  <si>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</si>
  <si>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</si>
  <si>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</si>
  <si>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</si>
  <si>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</si>
  <si>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</si>
  <si>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</si>
  <si>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</si>
  <si>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</si>
  <si>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</si>
  <si>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</si>
  <si>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</si>
  <si>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</si>
  <si>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</si>
  <si>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</si>
  <si>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</si>
  <si>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</si>
  <si>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</si>
  <si>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</si>
  <si>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</si>
  <si>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</si>
  <si>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</si>
  <si>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</si>
  <si>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</si>
  <si>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</si>
  <si>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</si>
  <si>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</si>
  <si>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</si>
  <si>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</si>
  <si>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</si>
  <si>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</si>
  <si>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</si>
  <si>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</si>
  <si>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</si>
  <si>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</si>
  <si>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</si>
  <si>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</si>
  <si>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</si>
  <si>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</si>
  <si>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</si>
  <si>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</si>
  <si>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</si>
  <si>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</si>
  <si>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</si>
  <si>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</si>
  <si>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</si>
  <si>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</si>
  <si>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</si>
  <si>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</si>
  <si>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</si>
  <si>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</si>
  <si>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</si>
  <si>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</si>
  <si>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</si>
  <si>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</si>
  <si>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</si>
  <si>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</si>
  <si>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</si>
  <si>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</si>
  <si>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</si>
  <si>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</si>
  <si>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</si>
  <si>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</si>
  <si>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</si>
  <si>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</si>
  <si>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</si>
  <si>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</si>
  <si>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</si>
  <si>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</si>
  <si>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</si>
  <si>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</si>
  <si>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</si>
  <si>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</si>
  <si>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</si>
  <si>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</si>
  <si>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</si>
  <si>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</si>
  <si>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</si>
  <si>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</si>
  <si>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</si>
  <si>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</si>
  <si>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</si>
  <si>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</si>
  <si>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</si>
  <si>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</si>
  <si>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</si>
  <si>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</si>
  <si>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</si>
  <si>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</si>
  <si>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</si>
  <si>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</si>
  <si>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</si>
  <si>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</si>
  <si>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</si>
  <si>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</si>
  <si>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</si>
  <si>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</si>
  <si>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</si>
  <si>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</si>
  <si>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</si>
  <si>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</si>
  <si>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</si>
  <si>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</si>
  <si>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</si>
  <si>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</si>
  <si>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</si>
  <si>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</si>
  <si>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</si>
  <si>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</si>
  <si>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</si>
  <si>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</si>
  <si>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</si>
  <si>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</si>
  <si>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</si>
  <si>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</si>
  <si>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</si>
  <si>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</si>
  <si>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</si>
  <si>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</si>
  <si>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</si>
  <si>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</si>
  <si>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</si>
  <si>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</si>
  <si>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</si>
  <si>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</si>
  <si>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</si>
  <si>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</si>
  <si>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</si>
  <si>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</si>
  <si>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</si>
  <si>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</si>
  <si>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</si>
  <si>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</si>
  <si>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</si>
  <si>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</si>
  <si>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</si>
  <si>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</si>
  <si>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</si>
  <si>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</si>
  <si>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</si>
  <si>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</si>
  <si>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</si>
  <si>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</si>
  <si>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</si>
  <si>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</si>
  <si>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</si>
  <si>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</si>
  <si>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</si>
  <si>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</si>
  <si>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</si>
  <si>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</si>
  <si>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</si>
  <si>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</si>
  <si>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</si>
  <si>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</si>
  <si>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</si>
  <si>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</si>
  <si>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</si>
  <si>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</si>
  <si>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</si>
  <si>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</si>
  <si>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</si>
  <si>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</si>
  <si>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</si>
  <si>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</si>
  <si>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</si>
  <si>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</si>
  <si>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</si>
  <si>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</si>
  <si>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</si>
  <si>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</si>
  <si>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</si>
  <si>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</si>
  <si>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</si>
  <si>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</si>
  <si>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</si>
  <si>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</si>
  <si>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</si>
  <si>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</si>
  <si>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</si>
  <si>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</si>
  <si>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</si>
  <si>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</si>
  <si>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</si>
  <si>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</si>
  <si>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</si>
  <si>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</si>
  <si>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</si>
  <si>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</si>
  <si>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</si>
  <si>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</si>
  <si>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</si>
  <si>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</si>
  <si>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</si>
  <si>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</si>
  <si>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</si>
  <si>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</si>
  <si>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</si>
  <si>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</si>
  <si>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</si>
  <si>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</si>
  <si>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</si>
  <si>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</si>
  <si>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</si>
  <si>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</si>
  <si>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</si>
  <si>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</si>
  <si>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</si>
  <si>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</si>
  <si>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</si>
  <si>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</si>
  <si>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</si>
  <si>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</si>
  <si>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</si>
  <si>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</si>
  <si>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</si>
  <si>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</si>
  <si>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</si>
  <si>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</si>
  <si>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</si>
  <si>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</si>
  <si>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</si>
  <si>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</si>
  <si>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</si>
  <si>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</si>
  <si>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</si>
  <si>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</si>
  <si>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</si>
  <si>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</si>
  <si>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</si>
  <si>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</si>
  <si>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</si>
  <si>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</si>
  <si>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</si>
  <si>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</si>
  <si>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</si>
  <si>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</si>
  <si>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</si>
  <si>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</si>
  <si>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</si>
  <si>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</si>
  <si>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</si>
  <si>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</si>
  <si>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</si>
  <si>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</si>
  <si>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</si>
  <si>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</si>
  <si>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</si>
  <si>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</si>
  <si>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</si>
  <si>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</si>
  <si>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</si>
  <si>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</si>
  <si>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</si>
  <si>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</si>
  <si>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</si>
  <si>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</si>
  <si>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</si>
  <si>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</si>
  <si>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</si>
  <si>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</si>
  <si>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</si>
  <si>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</si>
  <si>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</si>
  <si>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</si>
  <si>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</si>
  <si>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</si>
  <si>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</si>
  <si>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</si>
  <si>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</si>
  <si>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</si>
  <si>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</si>
  <si>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</si>
  <si>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</si>
  <si>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</si>
  <si>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</si>
  <si>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</si>
  <si>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</si>
  <si>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</si>
  <si>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</si>
  <si>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</si>
  <si>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</si>
  <si>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</si>
  <si>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</si>
  <si>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</si>
  <si>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</si>
  <si>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</si>
  <si>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</si>
  <si>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</si>
  <si>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</si>
  <si>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</si>
  <si>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</si>
  <si>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</si>
  <si>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</si>
  <si>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</si>
  <si>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</si>
  <si>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</si>
  <si>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</si>
  <si>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</si>
  <si>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</si>
  <si>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</si>
  <si>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</si>
  <si>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</si>
  <si>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</si>
  <si>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</si>
  <si>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</si>
  <si>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</si>
  <si>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</si>
  <si>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</si>
  <si>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</si>
  <si>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</si>
  <si>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</si>
  <si>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</si>
  <si>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</si>
  <si>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</si>
  <si>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</si>
  <si>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</si>
  <si>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</si>
  <si>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</si>
  <si>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</si>
  <si>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</si>
  <si>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</si>
  <si>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</si>
  <si>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</si>
  <si>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</si>
  <si>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</si>
  <si>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</si>
  <si>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</si>
  <si>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</si>
  <si>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</si>
  <si>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</si>
  <si>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</si>
  <si>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</si>
  <si>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</si>
  <si>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</si>
  <si>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</si>
  <si>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</si>
  <si>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</si>
  <si>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</si>
  <si>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</si>
  <si>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</si>
  <si>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</si>
  <si>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</si>
  <si>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</si>
  <si>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</si>
  <si>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</si>
  <si>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</si>
  <si>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</si>
  <si>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</si>
  <si>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</si>
  <si>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</si>
  <si>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</si>
  <si>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</si>
  <si>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</si>
  <si>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</si>
  <si>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</si>
  <si>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</si>
  <si>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</si>
  <si>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</si>
  <si>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</si>
  <si>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</si>
  <si>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</si>
  <si>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</si>
  <si>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</si>
  <si>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</si>
  <si>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</si>
  <si>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</si>
  <si>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</si>
  <si>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</si>
  <si>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</si>
  <si>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</si>
  <si>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</si>
  <si>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</si>
  <si>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</si>
  <si>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</si>
  <si>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</si>
  <si>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</si>
  <si>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</si>
  <si>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</si>
  <si>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</si>
  <si>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</si>
  <si>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</si>
  <si>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</si>
  <si>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</si>
  <si>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</si>
  <si>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</si>
  <si>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</si>
  <si>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</si>
  <si>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</si>
  <si>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</si>
  <si>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</si>
  <si>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</si>
  <si>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</si>
  <si>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</si>
  <si>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</si>
  <si>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</si>
  <si>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</si>
  <si>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</si>
  <si>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</si>
  <si>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</si>
  <si>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</si>
  <si>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</si>
  <si>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</si>
  <si>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</si>
  <si>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</si>
  <si>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</si>
  <si>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</si>
  <si>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</si>
  <si>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</si>
  <si>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</si>
  <si>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</si>
  <si>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</si>
  <si>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</si>
  <si>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</si>
  <si>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</si>
  <si>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</si>
  <si>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</si>
  <si>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</si>
  <si>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</si>
  <si>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</si>
  <si>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</si>
  <si>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</si>
  <si>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</si>
  <si>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</si>
  <si>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</si>
  <si>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</si>
  <si>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</si>
  <si>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</si>
  <si>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</si>
  <si>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</si>
  <si>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</si>
  <si>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</si>
  <si>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</si>
  <si>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</si>
  <si>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</si>
  <si>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</si>
  <si>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</si>
  <si>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</si>
  <si>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</si>
  <si>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</si>
  <si>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</si>
  <si>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</si>
  <si>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</si>
  <si>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</si>
  <si>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</si>
  <si>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</si>
  <si>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</si>
  <si>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</si>
  <si>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</si>
  <si>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</si>
  <si>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</si>
  <si>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</si>
  <si>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</si>
  <si>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</si>
  <si>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</si>
  <si>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</si>
  <si>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</si>
  <si>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</si>
  <si>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</si>
  <si>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</si>
  <si>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</si>
  <si>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</si>
  <si>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</si>
  <si>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</si>
  <si>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</si>
  <si>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</si>
  <si>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</si>
  <si>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</si>
  <si>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</si>
  <si>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</si>
  <si>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</si>
  <si>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</si>
  <si>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</si>
  <si>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</si>
  <si>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</si>
  <si>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</si>
  <si>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</si>
  <si>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</si>
  <si>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</si>
  <si>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</si>
  <si>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</si>
  <si>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</si>
  <si>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</si>
  <si>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</si>
  <si>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</si>
  <si>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</si>
  <si>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</si>
  <si>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</si>
  <si>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</si>
  <si>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</si>
  <si>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</si>
  <si>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</si>
  <si>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ReservaC Norte</t>
  </si>
  <si>
    <t>GAVETA DE RECHAZO LLENA</t>
  </si>
  <si>
    <t>CARGA EXITOSA</t>
  </si>
  <si>
    <t>Moreta, Christian Aury</t>
  </si>
  <si>
    <t>Doñe Ramirez, Luis Manuel</t>
  </si>
  <si>
    <t>REINICIO EXITOSO</t>
  </si>
  <si>
    <t>Brioso Luciano, Cristino</t>
  </si>
  <si>
    <t>08 Abril de 2021</t>
  </si>
  <si>
    <t xml:space="preserve">Brioso Luciano, Cristino </t>
  </si>
  <si>
    <t>Cuevas Peralta, Ivan Hanell</t>
  </si>
  <si>
    <t>Peguero Solano, Victor Manuel</t>
  </si>
  <si>
    <t>REINICIO FALLIDO</t>
  </si>
  <si>
    <t>EN Servicio</t>
  </si>
  <si>
    <t xml:space="preserve">DISPENSADOR </t>
  </si>
  <si>
    <t>Gaveta de Rechazo Llena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</si>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</sst>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6" xfId="0" applyFont="1" applyFill="1" applyBorder="1" applyAlignment="1">
      <alignment horizontal="center" vertical="center"/>
    </xf>
    <xf numFmtId="0" fontId="33" fillId="5" borderId="56" xfId="0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56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11" fillId="5" borderId="64" xfId="0" applyFont="1" applyFill="1" applyBorder="1" applyAlignment="1">
      <alignment horizontal="center" vertical="center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0" fillId="5" borderId="56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5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6" xfId="0" applyFont="1" applyFill="1" applyBorder="1" applyAlignment="1">
      <alignment horizontal="center" vertical="center"/>
    </xf>
    <xf numFmtId="22" fontId="51" fillId="5" borderId="56" xfId="0" applyNumberFormat="1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2" fontId="4" fillId="4" borderId="27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1" fillId="5" borderId="6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1" fillId="5" borderId="57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5" borderId="48" xfId="0" applyFont="1" applyFill="1" applyBorder="1" applyAlignment="1">
      <alignment horizontal="center" vertical="center" wrapText="1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2"/>
      <tableStyleElement type="headerRow" dxfId="251"/>
      <tableStyleElement type="totalRow" dxfId="250"/>
      <tableStyleElement type="firstColumn" dxfId="249"/>
      <tableStyleElement type="lastColumn" dxfId="248"/>
      <tableStyleElement type="firstRowStripe" dxfId="247"/>
      <tableStyleElement type="firstColumnStripe" dxfId="2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7"/>
  <sheetViews>
    <sheetView tabSelected="1" zoomScaleNormal="100" workbookViewId="0">
      <pane ySplit="4" topLeftCell="A138" activePane="bottomLeft" state="frozen"/>
      <selection pane="bottomLeft" activeCell="M114" sqref="M114:M129"/>
    </sheetView>
  </sheetViews>
  <sheetFormatPr baseColWidth="10" defaultColWidth="25.5703125" defaultRowHeight="15" x14ac:dyDescent="0.25"/>
  <cols>
    <col min="1" max="1" width="24.5703125" style="90" bestFit="1" customWidth="1"/>
    <col min="2" max="2" width="19" style="199" bestFit="1" customWidth="1"/>
    <col min="3" max="3" width="15" style="46" bestFit="1" customWidth="1"/>
    <col min="4" max="4" width="26.140625" style="90" bestFit="1" customWidth="1"/>
    <col min="5" max="5" width="11.140625" style="85" bestFit="1" customWidth="1"/>
    <col min="6" max="6" width="11.42578125" style="47" bestFit="1" customWidth="1"/>
    <col min="7" max="7" width="57.42578125" style="47" bestFit="1" customWidth="1"/>
    <col min="8" max="11" width="5.140625" style="47" bestFit="1" customWidth="1"/>
    <col min="12" max="12" width="47.28515625" style="47" bestFit="1" customWidth="1"/>
    <col min="13" max="13" width="18.140625" style="90" bestFit="1" customWidth="1"/>
    <col min="14" max="14" width="16.42578125" style="90" bestFit="1" customWidth="1"/>
    <col min="15" max="15" width="38.7109375" style="90" bestFit="1" customWidth="1"/>
    <col min="16" max="16" width="22.140625" style="92" bestFit="1" customWidth="1"/>
    <col min="17" max="17" width="47.28515625" style="78" bestFit="1" customWidth="1"/>
    <col min="18" max="16384" width="25.5703125" style="44"/>
  </cols>
  <sheetData>
    <row r="1" spans="1:18" ht="18" x14ac:dyDescent="0.25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2547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0"/>
    </row>
    <row r="4" spans="1:18" s="25" customFormat="1" ht="18" x14ac:dyDescent="0.25">
      <c r="A4" s="33" t="s">
        <v>2404</v>
      </c>
      <c r="B4" s="19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s="106" customFormat="1" ht="18" hidden="1" x14ac:dyDescent="0.25">
      <c r="A5" s="95" t="str">
        <f>VLOOKUP(E5,'LISTADO ATM'!$A$2:$C$901,3,0)</f>
        <v>ESTE</v>
      </c>
      <c r="B5" s="197" t="s">
        <v>2533</v>
      </c>
      <c r="C5" s="98">
        <v>44293.276493055557</v>
      </c>
      <c r="D5" s="95" t="s">
        <v>2493</v>
      </c>
      <c r="E5" s="107">
        <v>822</v>
      </c>
      <c r="F5" s="102" t="str">
        <f>VLOOKUP(E5,VIP!$A$2:$O12492,2,0)</f>
        <v>DRBR822</v>
      </c>
      <c r="G5" s="102" t="str">
        <f>VLOOKUP(E5,'LISTADO ATM'!$A$2:$B$900,2,0)</f>
        <v xml:space="preserve">ATM INDUSPALMA </v>
      </c>
      <c r="H5" s="102" t="str">
        <f>VLOOKUP(E5,VIP!$A$2:$O17413,7,FALSE)</f>
        <v>Si</v>
      </c>
      <c r="I5" s="102" t="str">
        <f>VLOOKUP(E5,VIP!$A$2:$O9378,8,FALSE)</f>
        <v>Si</v>
      </c>
      <c r="J5" s="102" t="str">
        <f>VLOOKUP(E5,VIP!$A$2:$O9328,8,FALSE)</f>
        <v>Si</v>
      </c>
      <c r="K5" s="102" t="str">
        <f>VLOOKUP(E5,VIP!$A$2:$O12902,6,0)</f>
        <v>NO</v>
      </c>
      <c r="L5" s="96" t="s">
        <v>2477</v>
      </c>
      <c r="M5" s="110" t="s">
        <v>2524</v>
      </c>
      <c r="N5" s="110" t="s">
        <v>2517</v>
      </c>
      <c r="O5" s="108" t="s">
        <v>2539</v>
      </c>
      <c r="P5" s="93" t="s">
        <v>2542</v>
      </c>
      <c r="Q5" s="113">
        <v>44293.322916666664</v>
      </c>
    </row>
    <row r="6" spans="1:18" s="106" customFormat="1" ht="18" hidden="1" x14ac:dyDescent="0.25">
      <c r="A6" s="95" t="str">
        <f>VLOOKUP(E6,'LISTADO ATM'!$A$2:$C$901,3,0)</f>
        <v>ESTE</v>
      </c>
      <c r="B6" s="197" t="s">
        <v>2534</v>
      </c>
      <c r="C6" s="98">
        <v>44293.277002314811</v>
      </c>
      <c r="D6" s="95" t="s">
        <v>2493</v>
      </c>
      <c r="E6" s="121">
        <v>612</v>
      </c>
      <c r="F6" s="102" t="str">
        <f>VLOOKUP(E6,VIP!$A$2:$O12493,2,0)</f>
        <v>DRBR220</v>
      </c>
      <c r="G6" s="102" t="str">
        <f>VLOOKUP(E6,'LISTADO ATM'!$A$2:$B$900,2,0)</f>
        <v xml:space="preserve">ATM Plaza Orense (La Romana) </v>
      </c>
      <c r="H6" s="102" t="str">
        <f>VLOOKUP(E6,VIP!$A$2:$O17414,7,FALSE)</f>
        <v>Si</v>
      </c>
      <c r="I6" s="102" t="str">
        <f>VLOOKUP(E6,VIP!$A$2:$O9379,8,FALSE)</f>
        <v>Si</v>
      </c>
      <c r="J6" s="102" t="str">
        <f>VLOOKUP(E6,VIP!$A$2:$O9329,8,FALSE)</f>
        <v>Si</v>
      </c>
      <c r="K6" s="102" t="str">
        <f>VLOOKUP(E6,VIP!$A$2:$O12903,6,0)</f>
        <v>NO</v>
      </c>
      <c r="L6" s="96" t="s">
        <v>2477</v>
      </c>
      <c r="M6" s="110" t="s">
        <v>2524</v>
      </c>
      <c r="N6" s="110" t="s">
        <v>2517</v>
      </c>
      <c r="O6" s="108" t="s">
        <v>2539</v>
      </c>
      <c r="P6" s="93" t="s">
        <v>2542</v>
      </c>
      <c r="Q6" s="113">
        <v>44293.399305555555</v>
      </c>
    </row>
    <row r="7" spans="1:18" s="106" customFormat="1" ht="18" hidden="1" x14ac:dyDescent="0.25">
      <c r="A7" s="95" t="str">
        <f>VLOOKUP(E7,'LISTADO ATM'!$A$2:$C$901,3,0)</f>
        <v>DISTRITO NACIONAL</v>
      </c>
      <c r="B7" s="197" t="s">
        <v>2535</v>
      </c>
      <c r="C7" s="98">
        <v>44293.277546296296</v>
      </c>
      <c r="D7" s="95" t="s">
        <v>2493</v>
      </c>
      <c r="E7" s="107">
        <v>558</v>
      </c>
      <c r="F7" s="102" t="str">
        <f>VLOOKUP(E7,VIP!$A$2:$O12494,2,0)</f>
        <v>DRBR106</v>
      </c>
      <c r="G7" s="102" t="str">
        <f>VLOOKUP(E7,'LISTADO ATM'!$A$2:$B$900,2,0)</f>
        <v xml:space="preserve">ATM Base Naval 27 de Febrero (Sans Soucí) </v>
      </c>
      <c r="H7" s="102" t="str">
        <f>VLOOKUP(E7,VIP!$A$2:$O17415,7,FALSE)</f>
        <v>Si</v>
      </c>
      <c r="I7" s="102" t="str">
        <f>VLOOKUP(E7,VIP!$A$2:$O9380,8,FALSE)</f>
        <v>Si</v>
      </c>
      <c r="J7" s="102" t="str">
        <f>VLOOKUP(E7,VIP!$A$2:$O9330,8,FALSE)</f>
        <v>Si</v>
      </c>
      <c r="K7" s="102" t="str">
        <f>VLOOKUP(E7,VIP!$A$2:$O12904,6,0)</f>
        <v>NO</v>
      </c>
      <c r="L7" s="96" t="s">
        <v>2477</v>
      </c>
      <c r="M7" s="110" t="s">
        <v>2524</v>
      </c>
      <c r="N7" s="110" t="s">
        <v>2517</v>
      </c>
      <c r="O7" s="109" t="s">
        <v>2539</v>
      </c>
      <c r="P7" s="93" t="s">
        <v>2542</v>
      </c>
      <c r="Q7" s="113">
        <v>44293.415277777778</v>
      </c>
    </row>
    <row r="8" spans="1:18" ht="18" hidden="1" x14ac:dyDescent="0.25">
      <c r="A8" s="95" t="str">
        <f>VLOOKUP(E8,'LISTADO ATM'!$A$2:$C$901,3,0)</f>
        <v>NORTE</v>
      </c>
      <c r="B8" s="197" t="s">
        <v>2536</v>
      </c>
      <c r="C8" s="98">
        <v>44293.278680555559</v>
      </c>
      <c r="D8" s="95" t="s">
        <v>2493</v>
      </c>
      <c r="E8" s="107">
        <v>664</v>
      </c>
      <c r="F8" s="102" t="str">
        <f>VLOOKUP(E8,VIP!$A$2:$O12495,2,0)</f>
        <v>DRBR664</v>
      </c>
      <c r="G8" s="102" t="str">
        <f>VLOOKUP(E8,'LISTADO ATM'!$A$2:$B$900,2,0)</f>
        <v>ATM S/M Asfer (Constanza)</v>
      </c>
      <c r="H8" s="102" t="str">
        <f>VLOOKUP(E8,VIP!$A$2:$O17416,7,FALSE)</f>
        <v>N/A</v>
      </c>
      <c r="I8" s="102" t="str">
        <f>VLOOKUP(E8,VIP!$A$2:$O9381,8,FALSE)</f>
        <v>N/A</v>
      </c>
      <c r="J8" s="102" t="str">
        <f>VLOOKUP(E8,VIP!$A$2:$O9331,8,FALSE)</f>
        <v>N/A</v>
      </c>
      <c r="K8" s="102" t="str">
        <f>VLOOKUP(E8,VIP!$A$2:$O12905,6,0)</f>
        <v>N/A</v>
      </c>
      <c r="L8" s="96" t="s">
        <v>2477</v>
      </c>
      <c r="M8" s="110" t="s">
        <v>2524</v>
      </c>
      <c r="N8" s="110" t="s">
        <v>2517</v>
      </c>
      <c r="O8" s="109" t="s">
        <v>2539</v>
      </c>
      <c r="P8" s="93" t="s">
        <v>2542</v>
      </c>
      <c r="Q8" s="113">
        <v>44293.399305555555</v>
      </c>
    </row>
    <row r="9" spans="1:18" ht="18" hidden="1" x14ac:dyDescent="0.25">
      <c r="A9" s="95" t="str">
        <f>VLOOKUP(E9,'LISTADO ATM'!$A$2:$C$901,3,0)</f>
        <v>NORTE</v>
      </c>
      <c r="B9" s="197" t="s">
        <v>2537</v>
      </c>
      <c r="C9" s="98">
        <v>44293.279305555552</v>
      </c>
      <c r="D9" s="95" t="s">
        <v>2493</v>
      </c>
      <c r="E9" s="121">
        <v>606</v>
      </c>
      <c r="F9" s="102" t="str">
        <f>VLOOKUP(E9,VIP!$A$2:$O12496,2,0)</f>
        <v>DRBR704</v>
      </c>
      <c r="G9" s="102" t="str">
        <f>VLOOKUP(E9,'LISTADO ATM'!$A$2:$B$900,2,0)</f>
        <v xml:space="preserve">ATM UNP Manolo Tavarez Justo </v>
      </c>
      <c r="H9" s="102" t="str">
        <f>VLOOKUP(E9,VIP!$A$2:$O17417,7,FALSE)</f>
        <v>Si</v>
      </c>
      <c r="I9" s="102" t="str">
        <f>VLOOKUP(E9,VIP!$A$2:$O9382,8,FALSE)</f>
        <v>Si</v>
      </c>
      <c r="J9" s="102" t="str">
        <f>VLOOKUP(E9,VIP!$A$2:$O9332,8,FALSE)</f>
        <v>Si</v>
      </c>
      <c r="K9" s="102" t="str">
        <f>VLOOKUP(E9,VIP!$A$2:$O12906,6,0)</f>
        <v>NO</v>
      </c>
      <c r="L9" s="96" t="s">
        <v>2477</v>
      </c>
      <c r="M9" s="110" t="s">
        <v>2524</v>
      </c>
      <c r="N9" s="110" t="s">
        <v>2517</v>
      </c>
      <c r="O9" s="109" t="s">
        <v>2539</v>
      </c>
      <c r="P9" s="93" t="s">
        <v>2542</v>
      </c>
      <c r="Q9" s="113">
        <v>44293.402083333334</v>
      </c>
    </row>
    <row r="10" spans="1:18" ht="18" hidden="1" x14ac:dyDescent="0.25">
      <c r="A10" s="95" t="str">
        <f>VLOOKUP(E10,'LISTADO ATM'!$A$2:$C$901,3,0)</f>
        <v>DISTRITO NACIONAL</v>
      </c>
      <c r="B10" s="197" t="s">
        <v>2538</v>
      </c>
      <c r="C10" s="98">
        <v>44293.280266203707</v>
      </c>
      <c r="D10" s="95" t="s">
        <v>2493</v>
      </c>
      <c r="E10" s="107">
        <v>2</v>
      </c>
      <c r="F10" s="102" t="str">
        <f>VLOOKUP(E10,VIP!$A$2:$O12497,2,0)</f>
        <v>DRBR002</v>
      </c>
      <c r="G10" s="102" t="str">
        <f>VLOOKUP(E10,'LISTADO ATM'!$A$2:$B$900,2,0)</f>
        <v>ATM Autoservicio Padre Castellano</v>
      </c>
      <c r="H10" s="102" t="str">
        <f>VLOOKUP(E10,VIP!$A$2:$O17418,7,FALSE)</f>
        <v>Si</v>
      </c>
      <c r="I10" s="102" t="str">
        <f>VLOOKUP(E10,VIP!$A$2:$O9383,8,FALSE)</f>
        <v>Si</v>
      </c>
      <c r="J10" s="102" t="str">
        <f>VLOOKUP(E10,VIP!$A$2:$O9333,8,FALSE)</f>
        <v>Si</v>
      </c>
      <c r="K10" s="102" t="str">
        <f>VLOOKUP(E10,VIP!$A$2:$O12907,6,0)</f>
        <v>NO</v>
      </c>
      <c r="L10" s="96" t="s">
        <v>2477</v>
      </c>
      <c r="M10" s="110" t="s">
        <v>2524</v>
      </c>
      <c r="N10" s="110" t="s">
        <v>2517</v>
      </c>
      <c r="O10" s="109" t="s">
        <v>2539</v>
      </c>
      <c r="P10" s="93" t="s">
        <v>2542</v>
      </c>
      <c r="Q10" s="113">
        <v>44293.396527777775</v>
      </c>
    </row>
    <row r="11" spans="1:18" ht="18" hidden="1" x14ac:dyDescent="0.25">
      <c r="A11" s="95" t="str">
        <f>VLOOKUP(E11,'LISTADO ATM'!$A$2:$C$901,3,0)</f>
        <v>NORTE</v>
      </c>
      <c r="B11" s="198">
        <v>335844472</v>
      </c>
      <c r="C11" s="98">
        <v>44293.390972222223</v>
      </c>
      <c r="D11" s="95" t="s">
        <v>2493</v>
      </c>
      <c r="E11" s="107">
        <v>372</v>
      </c>
      <c r="F11" s="102" t="str">
        <f>VLOOKUP(E11,VIP!$A$2:$O12500,2,0)</f>
        <v>DRBR372</v>
      </c>
      <c r="G11" s="102" t="str">
        <f>VLOOKUP(E11,'LISTADO ATM'!$A$2:$B$900,2,0)</f>
        <v>ATM Oficina Sánchez II</v>
      </c>
      <c r="H11" s="102" t="str">
        <f>VLOOKUP(E11,VIP!$A$2:$O17421,7,FALSE)</f>
        <v>N/A</v>
      </c>
      <c r="I11" s="102" t="str">
        <f>VLOOKUP(E11,VIP!$A$2:$O9386,8,FALSE)</f>
        <v>N/A</v>
      </c>
      <c r="J11" s="102" t="str">
        <f>VLOOKUP(E11,VIP!$A$2:$O9336,8,FALSE)</f>
        <v>N/A</v>
      </c>
      <c r="K11" s="102" t="str">
        <f>VLOOKUP(E11,VIP!$A$2:$O12910,6,0)</f>
        <v>N/A</v>
      </c>
      <c r="L11" s="96" t="s">
        <v>2477</v>
      </c>
      <c r="M11" s="110" t="s">
        <v>2524</v>
      </c>
      <c r="N11" s="110" t="s">
        <v>2517</v>
      </c>
      <c r="O11" s="109" t="s">
        <v>2543</v>
      </c>
      <c r="P11" s="93" t="s">
        <v>2542</v>
      </c>
      <c r="Q11" s="113">
        <v>44293.385416666664</v>
      </c>
    </row>
    <row r="12" spans="1:18" ht="18" hidden="1" x14ac:dyDescent="0.25">
      <c r="A12" s="95" t="str">
        <f>VLOOKUP(E12,'LISTADO ATM'!$A$2:$C$901,3,0)</f>
        <v>DISTRITO NACIONAL</v>
      </c>
      <c r="B12" s="198">
        <v>335844707</v>
      </c>
      <c r="C12" s="98">
        <v>44293.447916666664</v>
      </c>
      <c r="D12" s="95" t="s">
        <v>2493</v>
      </c>
      <c r="E12" s="107">
        <v>588</v>
      </c>
      <c r="F12" s="102" t="str">
        <f>VLOOKUP(E12,VIP!$A$2:$O12514,2,0)</f>
        <v>DRBR01O</v>
      </c>
      <c r="G12" s="102" t="str">
        <f>VLOOKUP(E12,'LISTADO ATM'!$A$2:$B$900,2,0)</f>
        <v xml:space="preserve">ATM INAVI </v>
      </c>
      <c r="H12" s="102" t="str">
        <f>VLOOKUP(E12,VIP!$A$2:$O17435,7,FALSE)</f>
        <v>Si</v>
      </c>
      <c r="I12" s="102" t="str">
        <f>VLOOKUP(E12,VIP!$A$2:$O9400,8,FALSE)</f>
        <v>Si</v>
      </c>
      <c r="J12" s="102" t="str">
        <f>VLOOKUP(E12,VIP!$A$2:$O9350,8,FALSE)</f>
        <v>Si</v>
      </c>
      <c r="K12" s="102" t="str">
        <f>VLOOKUP(E12,VIP!$A$2:$O12924,6,0)</f>
        <v>NO</v>
      </c>
      <c r="L12" s="96" t="s">
        <v>2477</v>
      </c>
      <c r="M12" s="110" t="s">
        <v>2524</v>
      </c>
      <c r="N12" s="110" t="s">
        <v>2517</v>
      </c>
      <c r="O12" s="109" t="s">
        <v>2543</v>
      </c>
      <c r="P12" s="93" t="s">
        <v>2542</v>
      </c>
      <c r="Q12" s="113">
        <v>44293.385416666664</v>
      </c>
    </row>
    <row r="13" spans="1:18" ht="18" hidden="1" x14ac:dyDescent="0.25">
      <c r="A13" s="95" t="str">
        <f>VLOOKUP(E13,'LISTADO ATM'!$A$2:$C$901,3,0)</f>
        <v>NORTE</v>
      </c>
      <c r="B13" s="198">
        <v>335844254</v>
      </c>
      <c r="C13" s="98">
        <v>44293.34375</v>
      </c>
      <c r="D13" s="95" t="s">
        <v>2493</v>
      </c>
      <c r="E13" s="107">
        <v>636</v>
      </c>
      <c r="F13" s="102" t="str">
        <f>VLOOKUP(E13,VIP!$A$2:$O12500,2,0)</f>
        <v>DRBR110</v>
      </c>
      <c r="G13" s="102" t="str">
        <f>VLOOKUP(E13,'LISTADO ATM'!$A$2:$B$900,2,0)</f>
        <v xml:space="preserve">ATM Oficina Tamboríl </v>
      </c>
      <c r="H13" s="102" t="str">
        <f>VLOOKUP(E13,VIP!$A$2:$O17421,7,FALSE)</f>
        <v>Si</v>
      </c>
      <c r="I13" s="102" t="str">
        <f>VLOOKUP(E13,VIP!$A$2:$O9386,8,FALSE)</f>
        <v>Si</v>
      </c>
      <c r="J13" s="102" t="str">
        <f>VLOOKUP(E13,VIP!$A$2:$O9336,8,FALSE)</f>
        <v>Si</v>
      </c>
      <c r="K13" s="102" t="str">
        <f>VLOOKUP(E13,VIP!$A$2:$O12910,6,0)</f>
        <v>SI</v>
      </c>
      <c r="L13" s="96" t="s">
        <v>2437</v>
      </c>
      <c r="M13" s="110" t="s">
        <v>2524</v>
      </c>
      <c r="N13" s="110" t="s">
        <v>2517</v>
      </c>
      <c r="O13" s="109" t="s">
        <v>2543</v>
      </c>
      <c r="P13" s="93" t="s">
        <v>2545</v>
      </c>
      <c r="Q13" s="148">
        <v>44293.385416666664</v>
      </c>
    </row>
    <row r="14" spans="1:18" ht="18" hidden="1" x14ac:dyDescent="0.25">
      <c r="A14" s="95" t="str">
        <f>VLOOKUP(E14,'LISTADO ATM'!$A$2:$C$901,3,0)</f>
        <v>NORTE</v>
      </c>
      <c r="B14" s="198">
        <v>335844648</v>
      </c>
      <c r="C14" s="98">
        <v>44293.431944444441</v>
      </c>
      <c r="D14" s="95" t="s">
        <v>2493</v>
      </c>
      <c r="E14" s="107">
        <v>754</v>
      </c>
      <c r="F14" s="102" t="str">
        <f>VLOOKUP(E14,VIP!$A$2:$O12510,2,0)</f>
        <v>DRBR754</v>
      </c>
      <c r="G14" s="102" t="str">
        <f>VLOOKUP(E14,'LISTADO ATM'!$A$2:$B$900,2,0)</f>
        <v xml:space="preserve">ATM Autobanco Oficina Licey al Medio </v>
      </c>
      <c r="H14" s="102" t="str">
        <f>VLOOKUP(E14,VIP!$A$2:$O17431,7,FALSE)</f>
        <v>Si</v>
      </c>
      <c r="I14" s="102" t="str">
        <f>VLOOKUP(E14,VIP!$A$2:$O9396,8,FALSE)</f>
        <v>Si</v>
      </c>
      <c r="J14" s="102" t="str">
        <f>VLOOKUP(E14,VIP!$A$2:$O9346,8,FALSE)</f>
        <v>Si</v>
      </c>
      <c r="K14" s="102" t="str">
        <f>VLOOKUP(E14,VIP!$A$2:$O12920,6,0)</f>
        <v>NO</v>
      </c>
      <c r="L14" s="96" t="s">
        <v>2437</v>
      </c>
      <c r="M14" s="110" t="s">
        <v>2524</v>
      </c>
      <c r="N14" s="110" t="s">
        <v>2517</v>
      </c>
      <c r="O14" s="109" t="s">
        <v>2544</v>
      </c>
      <c r="P14" s="93" t="s">
        <v>2545</v>
      </c>
      <c r="Q14" s="113">
        <v>44293.385416666664</v>
      </c>
    </row>
    <row r="15" spans="1:18" ht="18" x14ac:dyDescent="0.25">
      <c r="A15" s="95" t="str">
        <f>VLOOKUP(E15,'LISTADO ATM'!$A$2:$C$901,3,0)</f>
        <v>DISTRITO NACIONAL</v>
      </c>
      <c r="B15" s="119">
        <v>335840700</v>
      </c>
      <c r="C15" s="98">
        <v>44288.517708333333</v>
      </c>
      <c r="D15" s="95" t="s">
        <v>2468</v>
      </c>
      <c r="E15" s="121">
        <v>377</v>
      </c>
      <c r="F15" s="102" t="str">
        <f>VLOOKUP(E15,VIP!$A$2:$O12367,2,0)</f>
        <v>DRBR377</v>
      </c>
      <c r="G15" s="102" t="str">
        <f>VLOOKUP(E15,'LISTADO ATM'!$A$2:$B$900,2,0)</f>
        <v>ATM Estación del Metro Eduardo Brito</v>
      </c>
      <c r="H15" s="102" t="str">
        <f>VLOOKUP(E15,VIP!$A$2:$O17288,7,FALSE)</f>
        <v>Si</v>
      </c>
      <c r="I15" s="102" t="str">
        <f>VLOOKUP(E15,VIP!$A$2:$O9253,8,FALSE)</f>
        <v>Si</v>
      </c>
      <c r="J15" s="102" t="str">
        <f>VLOOKUP(E15,VIP!$A$2:$O9203,8,FALSE)</f>
        <v>Si</v>
      </c>
      <c r="K15" s="102" t="str">
        <f>VLOOKUP(E15,VIP!$A$2:$O12777,6,0)</f>
        <v>NO</v>
      </c>
      <c r="L15" s="96" t="s">
        <v>2428</v>
      </c>
      <c r="M15" s="94" t="s">
        <v>2465</v>
      </c>
      <c r="N15" s="94" t="s">
        <v>2472</v>
      </c>
      <c r="O15" s="112" t="s">
        <v>2473</v>
      </c>
      <c r="P15" s="93"/>
      <c r="Q15" s="97" t="s">
        <v>2428</v>
      </c>
    </row>
    <row r="16" spans="1:18" ht="18" x14ac:dyDescent="0.25">
      <c r="A16" s="95" t="str">
        <f>VLOOKUP(E16,'LISTADO ATM'!$A$2:$C$901,3,0)</f>
        <v>DISTRITO NACIONAL</v>
      </c>
      <c r="B16" s="119">
        <v>335840839</v>
      </c>
      <c r="C16" s="98">
        <v>44290.384328703702</v>
      </c>
      <c r="D16" s="95" t="s">
        <v>2189</v>
      </c>
      <c r="E16" s="121">
        <v>706</v>
      </c>
      <c r="F16" s="102" t="str">
        <f>VLOOKUP(E16,VIP!$A$2:$O12382,2,0)</f>
        <v>DRBR706</v>
      </c>
      <c r="G16" s="102" t="str">
        <f>VLOOKUP(E16,'LISTADO ATM'!$A$2:$B$900,2,0)</f>
        <v xml:space="preserve">ATM S/M Pristine </v>
      </c>
      <c r="H16" s="102" t="str">
        <f>VLOOKUP(E16,VIP!$A$2:$O17303,7,FALSE)</f>
        <v>Si</v>
      </c>
      <c r="I16" s="102" t="str">
        <f>VLOOKUP(E16,VIP!$A$2:$O9268,8,FALSE)</f>
        <v>Si</v>
      </c>
      <c r="J16" s="102" t="str">
        <f>VLOOKUP(E16,VIP!$A$2:$O9218,8,FALSE)</f>
        <v>Si</v>
      </c>
      <c r="K16" s="102" t="str">
        <f>VLOOKUP(E16,VIP!$A$2:$O12792,6,0)</f>
        <v>NO</v>
      </c>
      <c r="L16" s="96" t="s">
        <v>2228</v>
      </c>
      <c r="M16" s="94" t="s">
        <v>2465</v>
      </c>
      <c r="N16" s="94" t="s">
        <v>2472</v>
      </c>
      <c r="O16" s="112" t="s">
        <v>2474</v>
      </c>
      <c r="P16" s="93"/>
      <c r="Q16" s="97" t="s">
        <v>2228</v>
      </c>
    </row>
    <row r="17" spans="1:17" ht="18" x14ac:dyDescent="0.25">
      <c r="A17" s="95" t="str">
        <f>VLOOKUP(E17,'LISTADO ATM'!$A$2:$C$901,3,0)</f>
        <v>DISTRITO NACIONAL</v>
      </c>
      <c r="B17" s="119">
        <v>335842243</v>
      </c>
      <c r="C17" s="98">
        <v>44291.641446759262</v>
      </c>
      <c r="D17" s="95" t="s">
        <v>2189</v>
      </c>
      <c r="E17" s="111">
        <v>835</v>
      </c>
      <c r="F17" s="102" t="str">
        <f>VLOOKUP(E17,VIP!$A$2:$O12452,2,0)</f>
        <v>DRBR835</v>
      </c>
      <c r="G17" s="102" t="str">
        <f>VLOOKUP(E17,'LISTADO ATM'!$A$2:$B$900,2,0)</f>
        <v xml:space="preserve">ATM UNP Megacentro </v>
      </c>
      <c r="H17" s="102" t="str">
        <f>VLOOKUP(E17,VIP!$A$2:$O17373,7,FALSE)</f>
        <v>Si</v>
      </c>
      <c r="I17" s="102" t="str">
        <f>VLOOKUP(E17,VIP!$A$2:$O9338,8,FALSE)</f>
        <v>Si</v>
      </c>
      <c r="J17" s="102" t="str">
        <f>VLOOKUP(E17,VIP!$A$2:$O9288,8,FALSE)</f>
        <v>Si</v>
      </c>
      <c r="K17" s="102" t="str">
        <f>VLOOKUP(E17,VIP!$A$2:$O12862,6,0)</f>
        <v>SI</v>
      </c>
      <c r="L17" s="96" t="s">
        <v>2228</v>
      </c>
      <c r="M17" s="110" t="s">
        <v>2524</v>
      </c>
      <c r="N17" s="94" t="s">
        <v>2472</v>
      </c>
      <c r="O17" s="112" t="s">
        <v>2474</v>
      </c>
      <c r="P17" s="93"/>
      <c r="Q17" s="113">
        <v>44412.590277777781</v>
      </c>
    </row>
    <row r="18" spans="1:17" ht="18" x14ac:dyDescent="0.25">
      <c r="A18" s="95" t="str">
        <f>VLOOKUP(E18,'LISTADO ATM'!$A$2:$C$901,3,0)</f>
        <v>DISTRITO NACIONAL</v>
      </c>
      <c r="B18" s="119">
        <v>335842396</v>
      </c>
      <c r="C18" s="98">
        <v>44291.691643518519</v>
      </c>
      <c r="D18" s="95" t="s">
        <v>2189</v>
      </c>
      <c r="E18" s="111">
        <v>744</v>
      </c>
      <c r="F18" s="102" t="str">
        <f>VLOOKUP(E18,VIP!$A$2:$O12499,2,0)</f>
        <v>DRBR289</v>
      </c>
      <c r="G18" s="102" t="str">
        <f>VLOOKUP(E18,'LISTADO ATM'!$A$2:$B$900,2,0)</f>
        <v xml:space="preserve">ATM Multicentro La Sirena Venezuela </v>
      </c>
      <c r="H18" s="102" t="str">
        <f>VLOOKUP(E18,VIP!$A$2:$O17420,7,FALSE)</f>
        <v>Si</v>
      </c>
      <c r="I18" s="102" t="str">
        <f>VLOOKUP(E18,VIP!$A$2:$O9385,8,FALSE)</f>
        <v>Si</v>
      </c>
      <c r="J18" s="102" t="str">
        <f>VLOOKUP(E18,VIP!$A$2:$O9335,8,FALSE)</f>
        <v>Si</v>
      </c>
      <c r="K18" s="102" t="str">
        <f>VLOOKUP(E18,VIP!$A$2:$O12909,6,0)</f>
        <v>SI</v>
      </c>
      <c r="L18" s="96" t="s">
        <v>2513</v>
      </c>
      <c r="M18" s="94" t="s">
        <v>2465</v>
      </c>
      <c r="N18" s="94" t="s">
        <v>2514</v>
      </c>
      <c r="O18" s="112" t="s">
        <v>2474</v>
      </c>
      <c r="P18" s="93"/>
      <c r="Q18" s="97" t="s">
        <v>2513</v>
      </c>
    </row>
    <row r="19" spans="1:17" ht="18" x14ac:dyDescent="0.25">
      <c r="A19" s="95" t="str">
        <f>VLOOKUP(E19,'LISTADO ATM'!$A$2:$C$901,3,0)</f>
        <v>DISTRITO NACIONAL</v>
      </c>
      <c r="B19" s="119">
        <v>335842460</v>
      </c>
      <c r="C19" s="98">
        <v>44291.708969907406</v>
      </c>
      <c r="D19" s="95" t="s">
        <v>2189</v>
      </c>
      <c r="E19" s="111">
        <v>966</v>
      </c>
      <c r="F19" s="102" t="str">
        <f>VLOOKUP(E19,VIP!$A$2:$O12490,2,0)</f>
        <v>DRBR966</v>
      </c>
      <c r="G19" s="102" t="str">
        <f>VLOOKUP(E19,'LISTADO ATM'!$A$2:$B$900,2,0)</f>
        <v>ATM Centro Medico Real</v>
      </c>
      <c r="H19" s="102" t="str">
        <f>VLOOKUP(E19,VIP!$A$2:$O17411,7,FALSE)</f>
        <v>Si</v>
      </c>
      <c r="I19" s="102" t="str">
        <f>VLOOKUP(E19,VIP!$A$2:$O9376,8,FALSE)</f>
        <v>Si</v>
      </c>
      <c r="J19" s="102" t="str">
        <f>VLOOKUP(E19,VIP!$A$2:$O9326,8,FALSE)</f>
        <v>Si</v>
      </c>
      <c r="K19" s="102" t="str">
        <f>VLOOKUP(E19,VIP!$A$2:$O12900,6,0)</f>
        <v>NO</v>
      </c>
      <c r="L19" s="96" t="s">
        <v>2228</v>
      </c>
      <c r="M19" s="110" t="s">
        <v>2524</v>
      </c>
      <c r="N19" s="94" t="s">
        <v>2514</v>
      </c>
      <c r="O19" s="112" t="s">
        <v>2474</v>
      </c>
      <c r="P19" s="93"/>
      <c r="Q19" s="113">
        <v>44412.427777777775</v>
      </c>
    </row>
    <row r="20" spans="1:17" ht="18" x14ac:dyDescent="0.25">
      <c r="A20" s="95" t="str">
        <f>VLOOKUP(E20,'LISTADO ATM'!$A$2:$C$901,3,0)</f>
        <v>DISTRITO NACIONAL</v>
      </c>
      <c r="B20" s="119">
        <v>335842546</v>
      </c>
      <c r="C20" s="98">
        <v>44291.728067129632</v>
      </c>
      <c r="D20" s="95" t="s">
        <v>2468</v>
      </c>
      <c r="E20" s="121">
        <v>525</v>
      </c>
      <c r="F20" s="120" t="str">
        <f>VLOOKUP(E20,VIP!$A$2:$O12473,2,0)</f>
        <v>DRBR525</v>
      </c>
      <c r="G20" s="120" t="str">
        <f>VLOOKUP(E20,'LISTADO ATM'!$A$2:$B$900,2,0)</f>
        <v>ATM S/M Bravo Las Americas</v>
      </c>
      <c r="H20" s="120" t="str">
        <f>VLOOKUP(E20,VIP!$A$2:$O17394,7,FALSE)</f>
        <v>Si</v>
      </c>
      <c r="I20" s="120" t="str">
        <f>VLOOKUP(E20,VIP!$A$2:$O9359,8,FALSE)</f>
        <v>Si</v>
      </c>
      <c r="J20" s="120" t="str">
        <f>VLOOKUP(E20,VIP!$A$2:$O9309,8,FALSE)</f>
        <v>Si</v>
      </c>
      <c r="K20" s="120" t="str">
        <f>VLOOKUP(E20,VIP!$A$2:$O12883,6,0)</f>
        <v>NO</v>
      </c>
      <c r="L20" s="96" t="s">
        <v>2428</v>
      </c>
      <c r="M20" s="110" t="s">
        <v>2524</v>
      </c>
      <c r="N20" s="94" t="s">
        <v>2472</v>
      </c>
      <c r="O20" s="122" t="s">
        <v>2473</v>
      </c>
      <c r="P20" s="93"/>
      <c r="Q20" s="113">
        <v>44412.593055555553</v>
      </c>
    </row>
    <row r="21" spans="1:17" ht="18" x14ac:dyDescent="0.25">
      <c r="A21" s="95" t="str">
        <f>VLOOKUP(E21,'LISTADO ATM'!$A$2:$C$901,3,0)</f>
        <v>SUR</v>
      </c>
      <c r="B21" s="119">
        <v>335842631</v>
      </c>
      <c r="C21" s="98">
        <v>44291.783263888887</v>
      </c>
      <c r="D21" s="95" t="s">
        <v>2189</v>
      </c>
      <c r="E21" s="121">
        <v>134</v>
      </c>
      <c r="F21" s="120" t="str">
        <f>VLOOKUP(E21,VIP!$A$2:$O12463,2,0)</f>
        <v>DRBR134</v>
      </c>
      <c r="G21" s="120" t="str">
        <f>VLOOKUP(E21,'LISTADO ATM'!$A$2:$B$900,2,0)</f>
        <v xml:space="preserve">ATM Oficina San José de Ocoa </v>
      </c>
      <c r="H21" s="120" t="str">
        <f>VLOOKUP(E21,VIP!$A$2:$O17384,7,FALSE)</f>
        <v>Si</v>
      </c>
      <c r="I21" s="120" t="str">
        <f>VLOOKUP(E21,VIP!$A$2:$O9349,8,FALSE)</f>
        <v>Si</v>
      </c>
      <c r="J21" s="120" t="str">
        <f>VLOOKUP(E21,VIP!$A$2:$O9299,8,FALSE)</f>
        <v>Si</v>
      </c>
      <c r="K21" s="120" t="str">
        <f>VLOOKUP(E21,VIP!$A$2:$O12873,6,0)</f>
        <v>SI</v>
      </c>
      <c r="L21" s="96" t="s">
        <v>2488</v>
      </c>
      <c r="M21" s="110" t="s">
        <v>2524</v>
      </c>
      <c r="N21" s="191" t="s">
        <v>2517</v>
      </c>
      <c r="O21" s="122" t="s">
        <v>2474</v>
      </c>
      <c r="P21" s="93"/>
      <c r="Q21" s="113">
        <v>44412.65625</v>
      </c>
    </row>
    <row r="22" spans="1:17" ht="18" x14ac:dyDescent="0.25">
      <c r="A22" s="95" t="str">
        <f>VLOOKUP(E22,'LISTADO ATM'!$A$2:$C$901,3,0)</f>
        <v>DISTRITO NACIONAL</v>
      </c>
      <c r="B22" s="119">
        <v>335842658</v>
      </c>
      <c r="C22" s="98">
        <v>44291.834178240744</v>
      </c>
      <c r="D22" s="95" t="s">
        <v>2189</v>
      </c>
      <c r="E22" s="121">
        <v>165</v>
      </c>
      <c r="F22" s="120" t="str">
        <f>VLOOKUP(E22,VIP!$A$2:$O12453,2,0)</f>
        <v>DRBR165</v>
      </c>
      <c r="G22" s="120" t="str">
        <f>VLOOKUP(E22,'LISTADO ATM'!$A$2:$B$900,2,0)</f>
        <v>ATM Autoservicio Megacentro</v>
      </c>
      <c r="H22" s="120" t="str">
        <f>VLOOKUP(E22,VIP!$A$2:$O17374,7,FALSE)</f>
        <v>Si</v>
      </c>
      <c r="I22" s="120" t="str">
        <f>VLOOKUP(E22,VIP!$A$2:$O9339,8,FALSE)</f>
        <v>Si</v>
      </c>
      <c r="J22" s="120" t="str">
        <f>VLOOKUP(E22,VIP!$A$2:$O9289,8,FALSE)</f>
        <v>Si</v>
      </c>
      <c r="K22" s="120" t="str">
        <f>VLOOKUP(E22,VIP!$A$2:$O12863,6,0)</f>
        <v>SI</v>
      </c>
      <c r="L22" s="96" t="s">
        <v>2228</v>
      </c>
      <c r="M22" s="110" t="s">
        <v>2524</v>
      </c>
      <c r="N22" s="191" t="s">
        <v>2517</v>
      </c>
      <c r="O22" s="122" t="s">
        <v>2474</v>
      </c>
      <c r="P22" s="93"/>
      <c r="Q22" s="192">
        <v>44412.685416666667</v>
      </c>
    </row>
    <row r="23" spans="1:17" ht="18" x14ac:dyDescent="0.25">
      <c r="A23" s="95" t="str">
        <f>VLOOKUP(E23,'LISTADO ATM'!$A$2:$C$901,3,0)</f>
        <v>DISTRITO NACIONAL</v>
      </c>
      <c r="B23" s="119">
        <v>335843658</v>
      </c>
      <c r="C23" s="98">
        <v>44292.569305555553</v>
      </c>
      <c r="D23" s="95" t="s">
        <v>2189</v>
      </c>
      <c r="E23" s="121">
        <v>590</v>
      </c>
      <c r="F23" s="120" t="str">
        <f>VLOOKUP(E23,VIP!$A$2:$O12478,2,0)</f>
        <v>DRBR177</v>
      </c>
      <c r="G23" s="120" t="str">
        <f>VLOOKUP(E23,'LISTADO ATM'!$A$2:$B$900,2,0)</f>
        <v xml:space="preserve">ATM Olé Aut. Las Américas </v>
      </c>
      <c r="H23" s="120" t="str">
        <f>VLOOKUP(E23,VIP!$A$2:$O17399,7,FALSE)</f>
        <v>Si</v>
      </c>
      <c r="I23" s="120" t="str">
        <f>VLOOKUP(E23,VIP!$A$2:$O9364,8,FALSE)</f>
        <v>Si</v>
      </c>
      <c r="J23" s="120" t="str">
        <f>VLOOKUP(E23,VIP!$A$2:$O9314,8,FALSE)</f>
        <v>Si</v>
      </c>
      <c r="K23" s="120" t="str">
        <f>VLOOKUP(E23,VIP!$A$2:$O12888,6,0)</f>
        <v>SI</v>
      </c>
      <c r="L23" s="96" t="s">
        <v>2254</v>
      </c>
      <c r="M23" s="110" t="s">
        <v>2524</v>
      </c>
      <c r="N23" s="94" t="s">
        <v>2472</v>
      </c>
      <c r="O23" s="122" t="s">
        <v>2474</v>
      </c>
      <c r="P23" s="93"/>
      <c r="Q23" s="113">
        <v>44412.598611111112</v>
      </c>
    </row>
    <row r="24" spans="1:17" ht="18" x14ac:dyDescent="0.25">
      <c r="A24" s="95" t="str">
        <f>VLOOKUP(E24,'LISTADO ATM'!$A$2:$C$901,3,0)</f>
        <v>DISTRITO NACIONAL</v>
      </c>
      <c r="B24" s="119">
        <v>335843774</v>
      </c>
      <c r="C24" s="98">
        <v>44292.617372685185</v>
      </c>
      <c r="D24" s="95" t="s">
        <v>2189</v>
      </c>
      <c r="E24" s="121">
        <v>561</v>
      </c>
      <c r="F24" s="120" t="str">
        <f>VLOOKUP(E24,VIP!$A$2:$O12497,2,0)</f>
        <v>DRBR133</v>
      </c>
      <c r="G24" s="120" t="str">
        <f>VLOOKUP(E24,'LISTADO ATM'!$A$2:$B$900,2,0)</f>
        <v xml:space="preserve">ATM Comando Regional P.N. S.D. Este </v>
      </c>
      <c r="H24" s="120" t="str">
        <f>VLOOKUP(E24,VIP!$A$2:$O17418,7,FALSE)</f>
        <v>Si</v>
      </c>
      <c r="I24" s="120" t="str">
        <f>VLOOKUP(E24,VIP!$A$2:$O9383,8,FALSE)</f>
        <v>Si</v>
      </c>
      <c r="J24" s="120" t="str">
        <f>VLOOKUP(E24,VIP!$A$2:$O9333,8,FALSE)</f>
        <v>Si</v>
      </c>
      <c r="K24" s="120" t="str">
        <f>VLOOKUP(E24,VIP!$A$2:$O12907,6,0)</f>
        <v>NO</v>
      </c>
      <c r="L24" s="96" t="s">
        <v>2228</v>
      </c>
      <c r="M24" s="94" t="s">
        <v>2465</v>
      </c>
      <c r="N24" s="94" t="s">
        <v>2472</v>
      </c>
      <c r="O24" s="122" t="s">
        <v>2474</v>
      </c>
      <c r="P24" s="93"/>
      <c r="Q24" s="97" t="s">
        <v>2228</v>
      </c>
    </row>
    <row r="25" spans="1:17" ht="18" x14ac:dyDescent="0.25">
      <c r="A25" s="95" t="str">
        <f>VLOOKUP(E25,'LISTADO ATM'!$A$2:$C$901,3,0)</f>
        <v>DISTRITO NACIONAL</v>
      </c>
      <c r="B25" s="119">
        <v>335843984</v>
      </c>
      <c r="C25" s="98">
        <v>44292.693703703706</v>
      </c>
      <c r="D25" s="95" t="s">
        <v>2189</v>
      </c>
      <c r="E25" s="121">
        <v>300</v>
      </c>
      <c r="F25" s="120" t="str">
        <f>VLOOKUP(E25,VIP!$A$2:$O12487,2,0)</f>
        <v>DRBR300</v>
      </c>
      <c r="G25" s="120" t="str">
        <f>VLOOKUP(E25,'LISTADO ATM'!$A$2:$B$900,2,0)</f>
        <v xml:space="preserve">ATM S/M Aprezio Los Guaricanos </v>
      </c>
      <c r="H25" s="120" t="str">
        <f>VLOOKUP(E25,VIP!$A$2:$O17408,7,FALSE)</f>
        <v>Si</v>
      </c>
      <c r="I25" s="120" t="str">
        <f>VLOOKUP(E25,VIP!$A$2:$O9373,8,FALSE)</f>
        <v>Si</v>
      </c>
      <c r="J25" s="120" t="str">
        <f>VLOOKUP(E25,VIP!$A$2:$O9323,8,FALSE)</f>
        <v>Si</v>
      </c>
      <c r="K25" s="120" t="str">
        <f>VLOOKUP(E25,VIP!$A$2:$O12897,6,0)</f>
        <v>NO</v>
      </c>
      <c r="L25" s="96" t="s">
        <v>2228</v>
      </c>
      <c r="M25" s="110" t="s">
        <v>2524</v>
      </c>
      <c r="N25" s="191" t="s">
        <v>2517</v>
      </c>
      <c r="O25" s="122" t="s">
        <v>2474</v>
      </c>
      <c r="P25" s="93"/>
      <c r="Q25" s="113">
        <v>44412.587500000001</v>
      </c>
    </row>
    <row r="26" spans="1:17" ht="18" x14ac:dyDescent="0.25">
      <c r="A26" s="95" t="str">
        <f>VLOOKUP(E26,'LISTADO ATM'!$A$2:$C$901,3,0)</f>
        <v>DISTRITO NACIONAL</v>
      </c>
      <c r="B26" s="119">
        <v>335844143</v>
      </c>
      <c r="C26" s="98">
        <v>44293.177025462966</v>
      </c>
      <c r="D26" s="95" t="s">
        <v>2189</v>
      </c>
      <c r="E26" s="121">
        <v>593</v>
      </c>
      <c r="F26" s="120" t="str">
        <f>VLOOKUP(E26,VIP!$A$2:$O12480,2,0)</f>
        <v>DRBR242</v>
      </c>
      <c r="G26" s="120" t="str">
        <f>VLOOKUP(E26,'LISTADO ATM'!$A$2:$B$900,2,0)</f>
        <v xml:space="preserve">ATM Ministerio Fuerzas Armadas II </v>
      </c>
      <c r="H26" s="120" t="str">
        <f>VLOOKUP(E26,VIP!$A$2:$O17401,7,FALSE)</f>
        <v>Si</v>
      </c>
      <c r="I26" s="120" t="str">
        <f>VLOOKUP(E26,VIP!$A$2:$O9366,8,FALSE)</f>
        <v>Si</v>
      </c>
      <c r="J26" s="120" t="str">
        <f>VLOOKUP(E26,VIP!$A$2:$O9316,8,FALSE)</f>
        <v>Si</v>
      </c>
      <c r="K26" s="120" t="str">
        <f>VLOOKUP(E26,VIP!$A$2:$O12890,6,0)</f>
        <v>NO</v>
      </c>
      <c r="L26" s="96" t="s">
        <v>2228</v>
      </c>
      <c r="M26" s="110" t="s">
        <v>2524</v>
      </c>
      <c r="N26" s="94" t="s">
        <v>2514</v>
      </c>
      <c r="O26" s="122" t="s">
        <v>2474</v>
      </c>
      <c r="P26" s="93"/>
      <c r="Q26" s="113">
        <v>44412.429861111108</v>
      </c>
    </row>
    <row r="27" spans="1:17" ht="18" x14ac:dyDescent="0.25">
      <c r="A27" s="95" t="str">
        <f>VLOOKUP(E27,'LISTADO ATM'!$A$2:$C$901,3,0)</f>
        <v>NORTE</v>
      </c>
      <c r="B27" s="119">
        <v>335844335</v>
      </c>
      <c r="C27" s="98">
        <v>44293.356944444444</v>
      </c>
      <c r="D27" s="95" t="s">
        <v>2540</v>
      </c>
      <c r="E27" s="121">
        <v>291</v>
      </c>
      <c r="F27" s="120" t="str">
        <f>VLOOKUP(E27,VIP!$A$2:$O12530,2,0)</f>
        <v>DRBR291</v>
      </c>
      <c r="G27" s="120" t="str">
        <f>VLOOKUP(E27,'LISTADO ATM'!$A$2:$B$900,2,0)</f>
        <v xml:space="preserve">ATM S/M Jumbo Las Colinas </v>
      </c>
      <c r="H27" s="120" t="str">
        <f>VLOOKUP(E27,VIP!$A$2:$O17451,7,FALSE)</f>
        <v>Si</v>
      </c>
      <c r="I27" s="120" t="str">
        <f>VLOOKUP(E27,VIP!$A$2:$O9416,8,FALSE)</f>
        <v>Si</v>
      </c>
      <c r="J27" s="120" t="str">
        <f>VLOOKUP(E27,VIP!$A$2:$O9366,8,FALSE)</f>
        <v>Si</v>
      </c>
      <c r="K27" s="120" t="str">
        <f>VLOOKUP(E27,VIP!$A$2:$O12940,6,0)</f>
        <v>NO</v>
      </c>
      <c r="L27" s="96" t="s">
        <v>2505</v>
      </c>
      <c r="M27" s="110" t="s">
        <v>2524</v>
      </c>
      <c r="N27" s="94" t="s">
        <v>2472</v>
      </c>
      <c r="O27" s="122" t="s">
        <v>2548</v>
      </c>
      <c r="P27" s="93"/>
      <c r="Q27" s="113">
        <v>44412.713888888888</v>
      </c>
    </row>
    <row r="28" spans="1:17" ht="18" x14ac:dyDescent="0.25">
      <c r="A28" s="95" t="str">
        <f>VLOOKUP(E28,'LISTADO ATM'!$A$2:$C$901,3,0)</f>
        <v>DISTRITO NACIONAL</v>
      </c>
      <c r="B28" s="119">
        <v>335844355</v>
      </c>
      <c r="C28" s="98">
        <v>44293.361666666664</v>
      </c>
      <c r="D28" s="95" t="s">
        <v>2189</v>
      </c>
      <c r="E28" s="121">
        <v>935</v>
      </c>
      <c r="F28" s="120" t="str">
        <f>VLOOKUP(E28,VIP!$A$2:$O12506,2,0)</f>
        <v>DRBR16J</v>
      </c>
      <c r="G28" s="120" t="str">
        <f>VLOOKUP(E28,'LISTADO ATM'!$A$2:$B$900,2,0)</f>
        <v xml:space="preserve">ATM Oficina John F. Kennedy </v>
      </c>
      <c r="H28" s="120" t="str">
        <f>VLOOKUP(E28,VIP!$A$2:$O17427,7,FALSE)</f>
        <v>Si</v>
      </c>
      <c r="I28" s="120" t="str">
        <f>VLOOKUP(E28,VIP!$A$2:$O9392,8,FALSE)</f>
        <v>Si</v>
      </c>
      <c r="J28" s="120" t="str">
        <f>VLOOKUP(E28,VIP!$A$2:$O9342,8,FALSE)</f>
        <v>Si</v>
      </c>
      <c r="K28" s="120" t="str">
        <f>VLOOKUP(E28,VIP!$A$2:$O12916,6,0)</f>
        <v>SI</v>
      </c>
      <c r="L28" s="96" t="s">
        <v>2228</v>
      </c>
      <c r="M28" s="110" t="s">
        <v>2524</v>
      </c>
      <c r="N28" s="94" t="s">
        <v>2472</v>
      </c>
      <c r="O28" s="122" t="s">
        <v>2474</v>
      </c>
      <c r="P28" s="93"/>
      <c r="Q28" s="113">
        <v>44412.590277777781</v>
      </c>
    </row>
    <row r="29" spans="1:17" ht="18" x14ac:dyDescent="0.25">
      <c r="A29" s="95" t="str">
        <f>VLOOKUP(E29,'LISTADO ATM'!$A$2:$C$901,3,0)</f>
        <v>DISTRITO NACIONAL</v>
      </c>
      <c r="B29" s="119">
        <v>335844363</v>
      </c>
      <c r="C29" s="98">
        <v>44293.364733796298</v>
      </c>
      <c r="D29" s="95" t="s">
        <v>2189</v>
      </c>
      <c r="E29" s="121">
        <v>951</v>
      </c>
      <c r="F29" s="120" t="str">
        <f>VLOOKUP(E29,VIP!$A$2:$O12504,2,0)</f>
        <v>DRBR203</v>
      </c>
      <c r="G29" s="120" t="str">
        <f>VLOOKUP(E29,'LISTADO ATM'!$A$2:$B$900,2,0)</f>
        <v xml:space="preserve">ATM Oficina Plaza Haché JFK </v>
      </c>
      <c r="H29" s="120" t="str">
        <f>VLOOKUP(E29,VIP!$A$2:$O17425,7,FALSE)</f>
        <v>Si</v>
      </c>
      <c r="I29" s="120" t="str">
        <f>VLOOKUP(E29,VIP!$A$2:$O9390,8,FALSE)</f>
        <v>Si</v>
      </c>
      <c r="J29" s="120" t="str">
        <f>VLOOKUP(E29,VIP!$A$2:$O9340,8,FALSE)</f>
        <v>Si</v>
      </c>
      <c r="K29" s="120" t="str">
        <f>VLOOKUP(E29,VIP!$A$2:$O12914,6,0)</f>
        <v>NO</v>
      </c>
      <c r="L29" s="96" t="s">
        <v>2228</v>
      </c>
      <c r="M29" s="110" t="s">
        <v>2524</v>
      </c>
      <c r="N29" s="94" t="s">
        <v>2472</v>
      </c>
      <c r="O29" s="122" t="s">
        <v>2474</v>
      </c>
      <c r="P29" s="93"/>
      <c r="Q29" s="113">
        <v>44412.536805555559</v>
      </c>
    </row>
    <row r="30" spans="1:17" ht="18" x14ac:dyDescent="0.25">
      <c r="A30" s="95" t="str">
        <f>VLOOKUP(E30,'LISTADO ATM'!$A$2:$C$901,3,0)</f>
        <v>SUR</v>
      </c>
      <c r="B30" s="119">
        <v>335844411</v>
      </c>
      <c r="C30" s="98">
        <v>44293.375439814816</v>
      </c>
      <c r="D30" s="95" t="s">
        <v>2493</v>
      </c>
      <c r="E30" s="121">
        <v>871</v>
      </c>
      <c r="F30" s="120" t="str">
        <f>VLOOKUP(E30,VIP!$A$2:$O12502,2,0)</f>
        <v>DRBR871</v>
      </c>
      <c r="G30" s="120" t="str">
        <f>VLOOKUP(E30,'LISTADO ATM'!$A$2:$B$900,2,0)</f>
        <v>ATM Plaza Cultural San Juan</v>
      </c>
      <c r="H30" s="120" t="str">
        <f>VLOOKUP(E30,VIP!$A$2:$O17423,7,FALSE)</f>
        <v>N/A</v>
      </c>
      <c r="I30" s="120" t="str">
        <f>VLOOKUP(E30,VIP!$A$2:$O9388,8,FALSE)</f>
        <v>N/A</v>
      </c>
      <c r="J30" s="120" t="str">
        <f>VLOOKUP(E30,VIP!$A$2:$O9338,8,FALSE)</f>
        <v>N/A</v>
      </c>
      <c r="K30" s="120" t="str">
        <f>VLOOKUP(E30,VIP!$A$2:$O12912,6,0)</f>
        <v>N/A</v>
      </c>
      <c r="L30" s="96" t="s">
        <v>2459</v>
      </c>
      <c r="M30" s="110" t="s">
        <v>2524</v>
      </c>
      <c r="N30" s="191" t="s">
        <v>2517</v>
      </c>
      <c r="O30" s="122" t="s">
        <v>2494</v>
      </c>
      <c r="P30" s="93"/>
      <c r="Q30" s="113">
        <v>44412.581944444442</v>
      </c>
    </row>
    <row r="31" spans="1:17" ht="18" x14ac:dyDescent="0.25">
      <c r="A31" s="95" t="str">
        <f>VLOOKUP(E31,'LISTADO ATM'!$A$2:$C$901,3,0)</f>
        <v>DISTRITO NACIONAL</v>
      </c>
      <c r="B31" s="119">
        <v>335844437</v>
      </c>
      <c r="C31" s="98">
        <v>44293.380254629628</v>
      </c>
      <c r="D31" s="95" t="s">
        <v>2189</v>
      </c>
      <c r="E31" s="121">
        <v>425</v>
      </c>
      <c r="F31" s="120" t="str">
        <f>VLOOKUP(E31,VIP!$A$2:$O12501,2,0)</f>
        <v>DRBR425</v>
      </c>
      <c r="G31" s="120" t="str">
        <f>VLOOKUP(E31,'LISTADO ATM'!$A$2:$B$900,2,0)</f>
        <v xml:space="preserve">ATM UNP Jumbo Luperón II </v>
      </c>
      <c r="H31" s="120" t="str">
        <f>VLOOKUP(E31,VIP!$A$2:$O17422,7,FALSE)</f>
        <v>Si</v>
      </c>
      <c r="I31" s="120" t="str">
        <f>VLOOKUP(E31,VIP!$A$2:$O9387,8,FALSE)</f>
        <v>Si</v>
      </c>
      <c r="J31" s="120" t="str">
        <f>VLOOKUP(E31,VIP!$A$2:$O9337,8,FALSE)</f>
        <v>Si</v>
      </c>
      <c r="K31" s="120" t="str">
        <f>VLOOKUP(E31,VIP!$A$2:$O12911,6,0)</f>
        <v>NO</v>
      </c>
      <c r="L31" s="96" t="s">
        <v>2488</v>
      </c>
      <c r="M31" s="110" t="s">
        <v>2524</v>
      </c>
      <c r="N31" s="94" t="s">
        <v>2472</v>
      </c>
      <c r="O31" s="122" t="s">
        <v>2474</v>
      </c>
      <c r="P31" s="93"/>
      <c r="Q31" s="113">
        <v>44412.604166666664</v>
      </c>
    </row>
    <row r="32" spans="1:17" ht="18" x14ac:dyDescent="0.25">
      <c r="A32" s="95" t="str">
        <f>VLOOKUP(E32,'LISTADO ATM'!$A$2:$C$901,3,0)</f>
        <v>DISTRITO NACIONAL</v>
      </c>
      <c r="B32" s="119">
        <v>335844781</v>
      </c>
      <c r="C32" s="98">
        <v>44293.461319444446</v>
      </c>
      <c r="D32" s="95" t="s">
        <v>2189</v>
      </c>
      <c r="E32" s="121">
        <v>589</v>
      </c>
      <c r="F32" s="120" t="str">
        <f>VLOOKUP(E32,VIP!$A$2:$O12516,2,0)</f>
        <v>DRBR23E</v>
      </c>
      <c r="G32" s="120" t="str">
        <f>VLOOKUP(E32,'LISTADO ATM'!$A$2:$B$900,2,0)</f>
        <v xml:space="preserve">ATM S/M Bravo San Vicente de Paul </v>
      </c>
      <c r="H32" s="120" t="str">
        <f>VLOOKUP(E32,VIP!$A$2:$O17437,7,FALSE)</f>
        <v>Si</v>
      </c>
      <c r="I32" s="120" t="str">
        <f>VLOOKUP(E32,VIP!$A$2:$O9402,8,FALSE)</f>
        <v>No</v>
      </c>
      <c r="J32" s="120" t="str">
        <f>VLOOKUP(E32,VIP!$A$2:$O9352,8,FALSE)</f>
        <v>No</v>
      </c>
      <c r="K32" s="120" t="str">
        <f>VLOOKUP(E32,VIP!$A$2:$O12926,6,0)</f>
        <v>NO</v>
      </c>
      <c r="L32" s="96" t="s">
        <v>2228</v>
      </c>
      <c r="M32" s="110" t="s">
        <v>2524</v>
      </c>
      <c r="N32" s="94" t="s">
        <v>2472</v>
      </c>
      <c r="O32" s="122" t="s">
        <v>2474</v>
      </c>
      <c r="P32" s="93"/>
      <c r="Q32" s="113">
        <v>44412.588888888888</v>
      </c>
    </row>
    <row r="33" spans="1:17" ht="18" x14ac:dyDescent="0.25">
      <c r="A33" s="95" t="str">
        <f>VLOOKUP(E33,'LISTADO ATM'!$A$2:$C$901,3,0)</f>
        <v>DISTRITO NACIONAL</v>
      </c>
      <c r="B33" s="119">
        <v>335844911</v>
      </c>
      <c r="C33" s="98">
        <v>44293.481712962966</v>
      </c>
      <c r="D33" s="95" t="s">
        <v>2189</v>
      </c>
      <c r="E33" s="121">
        <v>887</v>
      </c>
      <c r="F33" s="120" t="str">
        <f>VLOOKUP(E33,VIP!$A$2:$O12520,2,0)</f>
        <v>DRBR887</v>
      </c>
      <c r="G33" s="120" t="str">
        <f>VLOOKUP(E33,'LISTADO ATM'!$A$2:$B$900,2,0)</f>
        <v>ATM S/M Bravo Los Proceres</v>
      </c>
      <c r="H33" s="120" t="str">
        <f>VLOOKUP(E33,VIP!$A$2:$O17441,7,FALSE)</f>
        <v>Si</v>
      </c>
      <c r="I33" s="120" t="str">
        <f>VLOOKUP(E33,VIP!$A$2:$O9406,8,FALSE)</f>
        <v>Si</v>
      </c>
      <c r="J33" s="120" t="str">
        <f>VLOOKUP(E33,VIP!$A$2:$O9356,8,FALSE)</f>
        <v>Si</v>
      </c>
      <c r="K33" s="120" t="str">
        <f>VLOOKUP(E33,VIP!$A$2:$O12930,6,0)</f>
        <v>NO</v>
      </c>
      <c r="L33" s="96" t="s">
        <v>2228</v>
      </c>
      <c r="M33" s="94" t="s">
        <v>2465</v>
      </c>
      <c r="N33" s="94" t="s">
        <v>2472</v>
      </c>
      <c r="O33" s="122" t="s">
        <v>2474</v>
      </c>
      <c r="P33" s="93"/>
      <c r="Q33" s="97" t="s">
        <v>2228</v>
      </c>
    </row>
    <row r="34" spans="1:17" ht="18" x14ac:dyDescent="0.25">
      <c r="A34" s="95" t="str">
        <f>VLOOKUP(E34,'LISTADO ATM'!$A$2:$C$901,3,0)</f>
        <v>DISTRITO NACIONAL</v>
      </c>
      <c r="B34" s="119">
        <v>335844924</v>
      </c>
      <c r="C34" s="98">
        <v>44293.484513888892</v>
      </c>
      <c r="D34" s="95" t="s">
        <v>2468</v>
      </c>
      <c r="E34" s="121">
        <v>438</v>
      </c>
      <c r="F34" s="120" t="str">
        <f>VLOOKUP(E34,VIP!$A$2:$O12522,2,0)</f>
        <v>DRBR438</v>
      </c>
      <c r="G34" s="120" t="str">
        <f>VLOOKUP(E34,'LISTADO ATM'!$A$2:$B$900,2,0)</f>
        <v xml:space="preserve">ATM Autobanco Torre IV </v>
      </c>
      <c r="H34" s="120" t="str">
        <f>VLOOKUP(E34,VIP!$A$2:$O17443,7,FALSE)</f>
        <v>Si</v>
      </c>
      <c r="I34" s="120" t="str">
        <f>VLOOKUP(E34,VIP!$A$2:$O9408,8,FALSE)</f>
        <v>Si</v>
      </c>
      <c r="J34" s="120" t="str">
        <f>VLOOKUP(E34,VIP!$A$2:$O9358,8,FALSE)</f>
        <v>Si</v>
      </c>
      <c r="K34" s="120" t="str">
        <f>VLOOKUP(E34,VIP!$A$2:$O12932,6,0)</f>
        <v>SI</v>
      </c>
      <c r="L34" s="96" t="s">
        <v>2459</v>
      </c>
      <c r="M34" s="110" t="s">
        <v>2524</v>
      </c>
      <c r="N34" s="94" t="s">
        <v>2472</v>
      </c>
      <c r="O34" s="122" t="s">
        <v>2473</v>
      </c>
      <c r="P34" s="93"/>
      <c r="Q34" s="113">
        <v>44412.574305555558</v>
      </c>
    </row>
    <row r="35" spans="1:17" ht="18" x14ac:dyDescent="0.25">
      <c r="A35" s="95" t="str">
        <f>VLOOKUP(E35,'LISTADO ATM'!$A$2:$C$901,3,0)</f>
        <v>DISTRITO NACIONAL</v>
      </c>
      <c r="B35" s="119">
        <v>335844930</v>
      </c>
      <c r="C35" s="98">
        <v>44293.485393518517</v>
      </c>
      <c r="D35" s="95" t="s">
        <v>2189</v>
      </c>
      <c r="E35" s="121">
        <v>232</v>
      </c>
      <c r="F35" s="120" t="str">
        <f>VLOOKUP(E35,VIP!$A$2:$O12523,2,0)</f>
        <v>DRBR232</v>
      </c>
      <c r="G35" s="120" t="str">
        <f>VLOOKUP(E35,'LISTADO ATM'!$A$2:$B$900,2,0)</f>
        <v xml:space="preserve">ATM S/M Nacional Charles de Gaulle </v>
      </c>
      <c r="H35" s="120" t="str">
        <f>VLOOKUP(E35,VIP!$A$2:$O17444,7,FALSE)</f>
        <v>Si</v>
      </c>
      <c r="I35" s="120" t="str">
        <f>VLOOKUP(E35,VIP!$A$2:$O9409,8,FALSE)</f>
        <v>Si</v>
      </c>
      <c r="J35" s="120" t="str">
        <f>VLOOKUP(E35,VIP!$A$2:$O9359,8,FALSE)</f>
        <v>Si</v>
      </c>
      <c r="K35" s="120" t="str">
        <f>VLOOKUP(E35,VIP!$A$2:$O12933,6,0)</f>
        <v>SI</v>
      </c>
      <c r="L35" s="96" t="s">
        <v>2228</v>
      </c>
      <c r="M35" s="110" t="s">
        <v>2524</v>
      </c>
      <c r="N35" s="191" t="s">
        <v>2517</v>
      </c>
      <c r="O35" s="122" t="s">
        <v>2474</v>
      </c>
      <c r="P35" s="93"/>
      <c r="Q35" s="113">
        <v>44412.642361111109</v>
      </c>
    </row>
    <row r="36" spans="1:17" ht="18" x14ac:dyDescent="0.25">
      <c r="A36" s="95" t="str">
        <f>VLOOKUP(E36,'LISTADO ATM'!$A$2:$C$901,3,0)</f>
        <v>DISTRITO NACIONAL</v>
      </c>
      <c r="B36" s="119">
        <v>335845243</v>
      </c>
      <c r="C36" s="98">
        <v>44293.587094907409</v>
      </c>
      <c r="D36" s="95" t="s">
        <v>2468</v>
      </c>
      <c r="E36" s="121">
        <v>437</v>
      </c>
      <c r="F36" s="120" t="str">
        <f>VLOOKUP(E36,VIP!$A$2:$O12529,2,0)</f>
        <v>DRBR437</v>
      </c>
      <c r="G36" s="120" t="str">
        <f>VLOOKUP(E36,'LISTADO ATM'!$A$2:$B$900,2,0)</f>
        <v xml:space="preserve">ATM Autobanco Torre III </v>
      </c>
      <c r="H36" s="120" t="str">
        <f>VLOOKUP(E36,VIP!$A$2:$O17450,7,FALSE)</f>
        <v>Si</v>
      </c>
      <c r="I36" s="120" t="str">
        <f>VLOOKUP(E36,VIP!$A$2:$O9415,8,FALSE)</f>
        <v>Si</v>
      </c>
      <c r="J36" s="120" t="str">
        <f>VLOOKUP(E36,VIP!$A$2:$O9365,8,FALSE)</f>
        <v>Si</v>
      </c>
      <c r="K36" s="120" t="str">
        <f>VLOOKUP(E36,VIP!$A$2:$O12939,6,0)</f>
        <v>SI</v>
      </c>
      <c r="L36" s="96" t="s">
        <v>2459</v>
      </c>
      <c r="M36" s="110" t="s">
        <v>2524</v>
      </c>
      <c r="N36" s="94" t="s">
        <v>2472</v>
      </c>
      <c r="O36" s="122" t="s">
        <v>2473</v>
      </c>
      <c r="P36" s="93"/>
      <c r="Q36" s="113">
        <v>44412.586111111108</v>
      </c>
    </row>
    <row r="37" spans="1:17" ht="18" x14ac:dyDescent="0.25">
      <c r="A37" s="95" t="str">
        <f>VLOOKUP(E37,'LISTADO ATM'!$A$2:$C$901,3,0)</f>
        <v>DISTRITO NACIONAL</v>
      </c>
      <c r="B37" s="119">
        <v>335845247</v>
      </c>
      <c r="C37" s="98">
        <v>44293.59097222222</v>
      </c>
      <c r="D37" s="95" t="s">
        <v>2493</v>
      </c>
      <c r="E37" s="121">
        <v>24</v>
      </c>
      <c r="F37" s="120" t="str">
        <f>VLOOKUP(E37,VIP!$A$2:$O12530,2,0)</f>
        <v>DRBR024</v>
      </c>
      <c r="G37" s="120" t="str">
        <f>VLOOKUP(E37,'LISTADO ATM'!$A$2:$B$900,2,0)</f>
        <v xml:space="preserve">ATM Oficina Eusebio Manzueta </v>
      </c>
      <c r="H37" s="120" t="str">
        <f>VLOOKUP(E37,VIP!$A$2:$O17451,7,FALSE)</f>
        <v>No</v>
      </c>
      <c r="I37" s="120" t="str">
        <f>VLOOKUP(E37,VIP!$A$2:$O9416,8,FALSE)</f>
        <v>No</v>
      </c>
      <c r="J37" s="120" t="str">
        <f>VLOOKUP(E37,VIP!$A$2:$O9366,8,FALSE)</f>
        <v>No</v>
      </c>
      <c r="K37" s="120" t="str">
        <f>VLOOKUP(E37,VIP!$A$2:$O12940,6,0)</f>
        <v>NO</v>
      </c>
      <c r="L37" s="96" t="s">
        <v>2428</v>
      </c>
      <c r="M37" s="94" t="s">
        <v>2465</v>
      </c>
      <c r="N37" s="94" t="s">
        <v>2472</v>
      </c>
      <c r="O37" s="122" t="s">
        <v>2494</v>
      </c>
      <c r="P37" s="93"/>
      <c r="Q37" s="97" t="s">
        <v>2428</v>
      </c>
    </row>
    <row r="38" spans="1:17" ht="18" x14ac:dyDescent="0.25">
      <c r="A38" s="95" t="str">
        <f>VLOOKUP(E38,'LISTADO ATM'!$A$2:$C$901,3,0)</f>
        <v>NORTE</v>
      </c>
      <c r="B38" s="119">
        <v>335845294</v>
      </c>
      <c r="C38" s="98">
        <v>44293.610613425924</v>
      </c>
      <c r="D38" s="95" t="s">
        <v>2540</v>
      </c>
      <c r="E38" s="121">
        <v>654</v>
      </c>
      <c r="F38" s="120" t="str">
        <f>VLOOKUP(E38,VIP!$A$2:$O12518,2,0)</f>
        <v>DRBR654</v>
      </c>
      <c r="G38" s="120" t="str">
        <f>VLOOKUP(E38,'LISTADO ATM'!$A$2:$B$900,2,0)</f>
        <v>ATM Autoservicio S/M Jumbo Puerto Plata</v>
      </c>
      <c r="H38" s="120" t="str">
        <f>VLOOKUP(E38,VIP!$A$2:$O17439,7,FALSE)</f>
        <v>Si</v>
      </c>
      <c r="I38" s="120" t="str">
        <f>VLOOKUP(E38,VIP!$A$2:$O9404,8,FALSE)</f>
        <v>Si</v>
      </c>
      <c r="J38" s="120" t="str">
        <f>VLOOKUP(E38,VIP!$A$2:$O9354,8,FALSE)</f>
        <v>Si</v>
      </c>
      <c r="K38" s="120" t="str">
        <f>VLOOKUP(E38,VIP!$A$2:$O12928,6,0)</f>
        <v>NO</v>
      </c>
      <c r="L38" s="96" t="s">
        <v>2505</v>
      </c>
      <c r="M38" s="110" t="s">
        <v>2524</v>
      </c>
      <c r="N38" s="94" t="s">
        <v>2472</v>
      </c>
      <c r="O38" s="122" t="s">
        <v>2546</v>
      </c>
      <c r="P38" s="93"/>
      <c r="Q38" s="113">
        <v>44412.436805555553</v>
      </c>
    </row>
    <row r="39" spans="1:17" ht="18" x14ac:dyDescent="0.25">
      <c r="A39" s="95" t="str">
        <f>VLOOKUP(E39,'LISTADO ATM'!$A$2:$C$901,3,0)</f>
        <v>SUR</v>
      </c>
      <c r="B39" s="119">
        <v>335845302</v>
      </c>
      <c r="C39" s="98">
        <v>44293.612500000003</v>
      </c>
      <c r="D39" s="95" t="s">
        <v>2493</v>
      </c>
      <c r="E39" s="121">
        <v>342</v>
      </c>
      <c r="F39" s="120" t="str">
        <f>VLOOKUP(E39,VIP!$A$2:$O12512,2,0)</f>
        <v>DRBR342</v>
      </c>
      <c r="G39" s="120" t="str">
        <f>VLOOKUP(E39,'LISTADO ATM'!$A$2:$B$900,2,0)</f>
        <v>ATM Oficina Obras Públicas Azua</v>
      </c>
      <c r="H39" s="120" t="str">
        <f>VLOOKUP(E39,VIP!$A$2:$O17433,7,FALSE)</f>
        <v>Si</v>
      </c>
      <c r="I39" s="120" t="str">
        <f>VLOOKUP(E39,VIP!$A$2:$O9398,8,FALSE)</f>
        <v>Si</v>
      </c>
      <c r="J39" s="120" t="str">
        <f>VLOOKUP(E39,VIP!$A$2:$O9348,8,FALSE)</f>
        <v>Si</v>
      </c>
      <c r="K39" s="120" t="str">
        <f>VLOOKUP(E39,VIP!$A$2:$O12922,6,0)</f>
        <v>SI</v>
      </c>
      <c r="L39" s="96" t="s">
        <v>2505</v>
      </c>
      <c r="M39" s="110" t="s">
        <v>2524</v>
      </c>
      <c r="N39" s="191" t="s">
        <v>2517</v>
      </c>
      <c r="O39" s="122" t="s">
        <v>2494</v>
      </c>
      <c r="P39" s="93"/>
      <c r="Q39" s="113">
        <v>44412.436111111114</v>
      </c>
    </row>
    <row r="40" spans="1:17" ht="18" x14ac:dyDescent="0.25">
      <c r="A40" s="95" t="str">
        <f>VLOOKUP(E40,'LISTADO ATM'!$A$2:$C$901,3,0)</f>
        <v>DISTRITO NACIONAL</v>
      </c>
      <c r="B40" s="119">
        <v>335845314</v>
      </c>
      <c r="C40" s="98">
        <v>44293.622511574074</v>
      </c>
      <c r="D40" s="95" t="s">
        <v>2189</v>
      </c>
      <c r="E40" s="121">
        <v>485</v>
      </c>
      <c r="F40" s="120" t="str">
        <f>VLOOKUP(E40,VIP!$A$2:$O12517,2,0)</f>
        <v>DRBR485</v>
      </c>
      <c r="G40" s="120" t="str">
        <f>VLOOKUP(E40,'LISTADO ATM'!$A$2:$B$900,2,0)</f>
        <v xml:space="preserve">ATM CEDIMAT </v>
      </c>
      <c r="H40" s="120" t="str">
        <f>VLOOKUP(E40,VIP!$A$2:$O17438,7,FALSE)</f>
        <v>Si</v>
      </c>
      <c r="I40" s="120" t="str">
        <f>VLOOKUP(E40,VIP!$A$2:$O9403,8,FALSE)</f>
        <v>Si</v>
      </c>
      <c r="J40" s="120" t="str">
        <f>VLOOKUP(E40,VIP!$A$2:$O9353,8,FALSE)</f>
        <v>Si</v>
      </c>
      <c r="K40" s="120" t="str">
        <f>VLOOKUP(E40,VIP!$A$2:$O12927,6,0)</f>
        <v>NO</v>
      </c>
      <c r="L40" s="96" t="s">
        <v>2228</v>
      </c>
      <c r="M40" s="94" t="s">
        <v>2465</v>
      </c>
      <c r="N40" s="94" t="s">
        <v>2514</v>
      </c>
      <c r="O40" s="122" t="s">
        <v>2474</v>
      </c>
      <c r="P40" s="93"/>
      <c r="Q40" s="97" t="s">
        <v>2228</v>
      </c>
    </row>
    <row r="41" spans="1:17" ht="18" x14ac:dyDescent="0.25">
      <c r="A41" s="95" t="str">
        <f>VLOOKUP(E41,'LISTADO ATM'!$A$2:$C$901,3,0)</f>
        <v>DISTRITO NACIONAL</v>
      </c>
      <c r="B41" s="119">
        <v>335845333</v>
      </c>
      <c r="C41" s="98">
        <v>44293.628692129627</v>
      </c>
      <c r="D41" s="95" t="s">
        <v>2189</v>
      </c>
      <c r="E41" s="121">
        <v>391</v>
      </c>
      <c r="F41" s="120" t="str">
        <f>VLOOKUP(E41,VIP!$A$2:$O12516,2,0)</f>
        <v>DRBR391</v>
      </c>
      <c r="G41" s="120" t="str">
        <f>VLOOKUP(E41,'LISTADO ATM'!$A$2:$B$900,2,0)</f>
        <v xml:space="preserve">ATM S/M Jumbo Luperón </v>
      </c>
      <c r="H41" s="120" t="str">
        <f>VLOOKUP(E41,VIP!$A$2:$O17437,7,FALSE)</f>
        <v>Si</v>
      </c>
      <c r="I41" s="120" t="str">
        <f>VLOOKUP(E41,VIP!$A$2:$O9402,8,FALSE)</f>
        <v>Si</v>
      </c>
      <c r="J41" s="120" t="str">
        <f>VLOOKUP(E41,VIP!$A$2:$O9352,8,FALSE)</f>
        <v>Si</v>
      </c>
      <c r="K41" s="120" t="str">
        <f>VLOOKUP(E41,VIP!$A$2:$O12926,6,0)</f>
        <v>NO</v>
      </c>
      <c r="L41" s="96" t="s">
        <v>2228</v>
      </c>
      <c r="M41" s="110" t="s">
        <v>2524</v>
      </c>
      <c r="N41" s="94" t="s">
        <v>2514</v>
      </c>
      <c r="O41" s="122" t="s">
        <v>2474</v>
      </c>
      <c r="P41" s="93"/>
      <c r="Q41" s="113">
        <v>44412.585416666669</v>
      </c>
    </row>
    <row r="42" spans="1:17" ht="18" x14ac:dyDescent="0.25">
      <c r="A42" s="95" t="str">
        <f>VLOOKUP(E42,'LISTADO ATM'!$A$2:$C$901,3,0)</f>
        <v>DISTRITO NACIONAL</v>
      </c>
      <c r="B42" s="119">
        <v>335845339</v>
      </c>
      <c r="C42" s="98">
        <v>44293.632268518515</v>
      </c>
      <c r="D42" s="95" t="s">
        <v>2189</v>
      </c>
      <c r="E42" s="121">
        <v>87</v>
      </c>
      <c r="F42" s="120" t="str">
        <f>VLOOKUP(E42,VIP!$A$2:$O12515,2,0)</f>
        <v>DRBR087</v>
      </c>
      <c r="G42" s="120" t="str">
        <f>VLOOKUP(E42,'LISTADO ATM'!$A$2:$B$900,2,0)</f>
        <v xml:space="preserve">ATM Autoservicio Sarasota </v>
      </c>
      <c r="H42" s="120" t="str">
        <f>VLOOKUP(E42,VIP!$A$2:$O17436,7,FALSE)</f>
        <v>Si</v>
      </c>
      <c r="I42" s="120" t="str">
        <f>VLOOKUP(E42,VIP!$A$2:$O9401,8,FALSE)</f>
        <v>Si</v>
      </c>
      <c r="J42" s="120" t="str">
        <f>VLOOKUP(E42,VIP!$A$2:$O9351,8,FALSE)</f>
        <v>Si</v>
      </c>
      <c r="K42" s="120" t="str">
        <f>VLOOKUP(E42,VIP!$A$2:$O12925,6,0)</f>
        <v>NO</v>
      </c>
      <c r="L42" s="96" t="s">
        <v>2228</v>
      </c>
      <c r="M42" s="110" t="s">
        <v>2524</v>
      </c>
      <c r="N42" s="94" t="s">
        <v>2514</v>
      </c>
      <c r="O42" s="149" t="s">
        <v>2474</v>
      </c>
      <c r="P42" s="93"/>
      <c r="Q42" s="113">
        <v>44412.561805555553</v>
      </c>
    </row>
    <row r="43" spans="1:17" ht="18" x14ac:dyDescent="0.25">
      <c r="A43" s="95" t="str">
        <f>VLOOKUP(E43,'LISTADO ATM'!$A$2:$C$901,3,0)</f>
        <v>NORTE</v>
      </c>
      <c r="B43" s="119">
        <v>335845360</v>
      </c>
      <c r="C43" s="98">
        <v>44293.642627314817</v>
      </c>
      <c r="D43" s="95" t="s">
        <v>2190</v>
      </c>
      <c r="E43" s="121">
        <v>747</v>
      </c>
      <c r="F43" s="120" t="str">
        <f>VLOOKUP(E43,VIP!$A$2:$O12514,2,0)</f>
        <v>DRBR200</v>
      </c>
      <c r="G43" s="120" t="str">
        <f>VLOOKUP(E43,'LISTADO ATM'!$A$2:$B$900,2,0)</f>
        <v xml:space="preserve">ATM Club BR (Santiago) </v>
      </c>
      <c r="H43" s="120" t="str">
        <f>VLOOKUP(E43,VIP!$A$2:$O17435,7,FALSE)</f>
        <v>Si</v>
      </c>
      <c r="I43" s="120" t="str">
        <f>VLOOKUP(E43,VIP!$A$2:$O9400,8,FALSE)</f>
        <v>Si</v>
      </c>
      <c r="J43" s="120" t="str">
        <f>VLOOKUP(E43,VIP!$A$2:$O9350,8,FALSE)</f>
        <v>Si</v>
      </c>
      <c r="K43" s="120" t="str">
        <f>VLOOKUP(E43,VIP!$A$2:$O12924,6,0)</f>
        <v>SI</v>
      </c>
      <c r="L43" s="96" t="s">
        <v>2228</v>
      </c>
      <c r="M43" s="110" t="s">
        <v>2524</v>
      </c>
      <c r="N43" s="94" t="s">
        <v>2472</v>
      </c>
      <c r="O43" s="149" t="s">
        <v>2503</v>
      </c>
      <c r="P43" s="93"/>
      <c r="Q43" s="113">
        <v>44412.654166666667</v>
      </c>
    </row>
    <row r="44" spans="1:17" ht="18" x14ac:dyDescent="0.25">
      <c r="A44" s="95" t="str">
        <f>VLOOKUP(E44,'LISTADO ATM'!$A$2:$C$901,3,0)</f>
        <v>ESTE</v>
      </c>
      <c r="B44" s="119">
        <v>335845393</v>
      </c>
      <c r="C44" s="98">
        <v>44293.651342592595</v>
      </c>
      <c r="D44" s="95" t="s">
        <v>2468</v>
      </c>
      <c r="E44" s="121">
        <v>385</v>
      </c>
      <c r="F44" s="120" t="str">
        <f>VLOOKUP(E44,VIP!$A$2:$O12513,2,0)</f>
        <v>DRBR385</v>
      </c>
      <c r="G44" s="120" t="str">
        <f>VLOOKUP(E44,'LISTADO ATM'!$A$2:$B$900,2,0)</f>
        <v xml:space="preserve">ATM Plaza Verón I </v>
      </c>
      <c r="H44" s="120" t="str">
        <f>VLOOKUP(E44,VIP!$A$2:$O17434,7,FALSE)</f>
        <v>Si</v>
      </c>
      <c r="I44" s="120" t="str">
        <f>VLOOKUP(E44,VIP!$A$2:$O9399,8,FALSE)</f>
        <v>Si</v>
      </c>
      <c r="J44" s="120" t="str">
        <f>VLOOKUP(E44,VIP!$A$2:$O9349,8,FALSE)</f>
        <v>Si</v>
      </c>
      <c r="K44" s="120" t="str">
        <f>VLOOKUP(E44,VIP!$A$2:$O12923,6,0)</f>
        <v>NO</v>
      </c>
      <c r="L44" s="96" t="s">
        <v>2541</v>
      </c>
      <c r="M44" s="94" t="s">
        <v>2465</v>
      </c>
      <c r="N44" s="94" t="s">
        <v>2472</v>
      </c>
      <c r="O44" s="149" t="s">
        <v>2474</v>
      </c>
      <c r="P44" s="93"/>
      <c r="Q44" s="97" t="s">
        <v>2541</v>
      </c>
    </row>
    <row r="45" spans="1:17" ht="18" x14ac:dyDescent="0.25">
      <c r="A45" s="95" t="str">
        <f>VLOOKUP(E45,'LISTADO ATM'!$A$2:$C$901,3,0)</f>
        <v>DISTRITO NACIONAL</v>
      </c>
      <c r="B45" s="119">
        <v>335845403</v>
      </c>
      <c r="C45" s="98">
        <v>44293.655231481483</v>
      </c>
      <c r="D45" s="95" t="s">
        <v>2189</v>
      </c>
      <c r="E45" s="121">
        <v>327</v>
      </c>
      <c r="F45" s="120" t="str">
        <f>VLOOKUP(E45,VIP!$A$2:$O12555,2,0)</f>
        <v>DRBR327</v>
      </c>
      <c r="G45" s="120" t="str">
        <f>VLOOKUP(E45,'LISTADO ATM'!$A$2:$B$900,2,0)</f>
        <v xml:space="preserve">ATM UNP CCN (Nacional 27 de Febrero) </v>
      </c>
      <c r="H45" s="120" t="str">
        <f>VLOOKUP(E45,VIP!$A$2:$O17476,7,FALSE)</f>
        <v>Si</v>
      </c>
      <c r="I45" s="120" t="str">
        <f>VLOOKUP(E45,VIP!$A$2:$O9441,8,FALSE)</f>
        <v>Si</v>
      </c>
      <c r="J45" s="120" t="str">
        <f>VLOOKUP(E45,VIP!$A$2:$O9391,8,FALSE)</f>
        <v>Si</v>
      </c>
      <c r="K45" s="120" t="str">
        <f>VLOOKUP(E45,VIP!$A$2:$O12965,6,0)</f>
        <v>NO</v>
      </c>
      <c r="L45" s="96" t="s">
        <v>2228</v>
      </c>
      <c r="M45" s="94" t="s">
        <v>2465</v>
      </c>
      <c r="N45" s="94" t="s">
        <v>2472</v>
      </c>
      <c r="O45" s="149" t="s">
        <v>2474</v>
      </c>
      <c r="P45" s="93"/>
      <c r="Q45" s="97" t="s">
        <v>2228</v>
      </c>
    </row>
    <row r="46" spans="1:17" ht="18" x14ac:dyDescent="0.25">
      <c r="A46" s="95" t="str">
        <f>VLOOKUP(E46,'LISTADO ATM'!$A$2:$C$901,3,0)</f>
        <v>NORTE</v>
      </c>
      <c r="B46" s="119">
        <v>335845497</v>
      </c>
      <c r="C46" s="98">
        <v>44293.683506944442</v>
      </c>
      <c r="D46" s="95" t="s">
        <v>2190</v>
      </c>
      <c r="E46" s="121">
        <v>105</v>
      </c>
      <c r="F46" s="120" t="str">
        <f>VLOOKUP(E46,VIP!$A$2:$O12554,2,0)</f>
        <v>DRBR105</v>
      </c>
      <c r="G46" s="120" t="str">
        <f>VLOOKUP(E46,'LISTADO ATM'!$A$2:$B$900,2,0)</f>
        <v xml:space="preserve">ATM Autobanco Estancia Nueva (Moca) </v>
      </c>
      <c r="H46" s="120" t="str">
        <f>VLOOKUP(E46,VIP!$A$2:$O17475,7,FALSE)</f>
        <v>Si</v>
      </c>
      <c r="I46" s="120" t="str">
        <f>VLOOKUP(E46,VIP!$A$2:$O9440,8,FALSE)</f>
        <v>Si</v>
      </c>
      <c r="J46" s="120" t="str">
        <f>VLOOKUP(E46,VIP!$A$2:$O9390,8,FALSE)</f>
        <v>Si</v>
      </c>
      <c r="K46" s="120" t="str">
        <f>VLOOKUP(E46,VIP!$A$2:$O12964,6,0)</f>
        <v>NO</v>
      </c>
      <c r="L46" s="96" t="s">
        <v>2228</v>
      </c>
      <c r="M46" s="110" t="s">
        <v>2524</v>
      </c>
      <c r="N46" s="94" t="s">
        <v>2472</v>
      </c>
      <c r="O46" s="149" t="s">
        <v>2503</v>
      </c>
      <c r="P46" s="93"/>
      <c r="Q46" s="113">
        <v>44412.580555555556</v>
      </c>
    </row>
    <row r="47" spans="1:17" ht="18" x14ac:dyDescent="0.25">
      <c r="A47" s="95" t="str">
        <f>VLOOKUP(E47,'LISTADO ATM'!$A$2:$C$901,3,0)</f>
        <v>DISTRITO NACIONAL</v>
      </c>
      <c r="B47" s="119">
        <v>335845498</v>
      </c>
      <c r="C47" s="98">
        <v>44293.684363425928</v>
      </c>
      <c r="D47" s="95" t="s">
        <v>2189</v>
      </c>
      <c r="E47" s="121">
        <v>10</v>
      </c>
      <c r="F47" s="120" t="str">
        <f>VLOOKUP(E47,VIP!$A$2:$O12553,2,0)</f>
        <v>DRBR010</v>
      </c>
      <c r="G47" s="120" t="str">
        <f>VLOOKUP(E47,'LISTADO ATM'!$A$2:$B$900,2,0)</f>
        <v xml:space="preserve">ATM Ministerio Salud Pública </v>
      </c>
      <c r="H47" s="120" t="str">
        <f>VLOOKUP(E47,VIP!$A$2:$O17474,7,FALSE)</f>
        <v>Si</v>
      </c>
      <c r="I47" s="120" t="str">
        <f>VLOOKUP(E47,VIP!$A$2:$O9439,8,FALSE)</f>
        <v>Si</v>
      </c>
      <c r="J47" s="120" t="str">
        <f>VLOOKUP(E47,VIP!$A$2:$O9389,8,FALSE)</f>
        <v>Si</v>
      </c>
      <c r="K47" s="120" t="str">
        <f>VLOOKUP(E47,VIP!$A$2:$O12963,6,0)</f>
        <v>NO</v>
      </c>
      <c r="L47" s="96" t="s">
        <v>2228</v>
      </c>
      <c r="M47" s="110" t="s">
        <v>2524</v>
      </c>
      <c r="N47" s="94" t="s">
        <v>2472</v>
      </c>
      <c r="O47" s="149" t="s">
        <v>2474</v>
      </c>
      <c r="P47" s="93"/>
      <c r="Q47" s="113">
        <v>44412.578472222223</v>
      </c>
    </row>
    <row r="48" spans="1:17" ht="18" x14ac:dyDescent="0.25">
      <c r="A48" s="95" t="str">
        <f>VLOOKUP(E48,'LISTADO ATM'!$A$2:$C$901,3,0)</f>
        <v>NORTE</v>
      </c>
      <c r="B48" s="119">
        <v>335845500</v>
      </c>
      <c r="C48" s="98">
        <v>44293.685173611113</v>
      </c>
      <c r="D48" s="95" t="s">
        <v>2493</v>
      </c>
      <c r="E48" s="121">
        <v>8</v>
      </c>
      <c r="F48" s="120" t="str">
        <f>VLOOKUP(E48,VIP!$A$2:$O12552,2,0)</f>
        <v>DRBR008</v>
      </c>
      <c r="G48" s="120" t="str">
        <f>VLOOKUP(E48,'LISTADO ATM'!$A$2:$B$900,2,0)</f>
        <v>ATM Autoservicio Yaque</v>
      </c>
      <c r="H48" s="120" t="str">
        <f>VLOOKUP(E48,VIP!$A$2:$O17473,7,FALSE)</f>
        <v>Si</v>
      </c>
      <c r="I48" s="120" t="str">
        <f>VLOOKUP(E48,VIP!$A$2:$O9438,8,FALSE)</f>
        <v>Si</v>
      </c>
      <c r="J48" s="120" t="str">
        <f>VLOOKUP(E48,VIP!$A$2:$O9388,8,FALSE)</f>
        <v>Si</v>
      </c>
      <c r="K48" s="120" t="str">
        <f>VLOOKUP(E48,VIP!$A$2:$O12962,6,0)</f>
        <v>NO</v>
      </c>
      <c r="L48" s="96" t="s">
        <v>2505</v>
      </c>
      <c r="M48" s="110" t="s">
        <v>2524</v>
      </c>
      <c r="N48" s="191" t="s">
        <v>2517</v>
      </c>
      <c r="O48" s="149" t="s">
        <v>2494</v>
      </c>
      <c r="P48" s="93"/>
      <c r="Q48" s="113">
        <v>44412.584027777775</v>
      </c>
    </row>
    <row r="49" spans="1:17" ht="18" x14ac:dyDescent="0.25">
      <c r="A49" s="95" t="str">
        <f>VLOOKUP(E49,'LISTADO ATM'!$A$2:$C$901,3,0)</f>
        <v>DISTRITO NACIONAL</v>
      </c>
      <c r="B49" s="119">
        <v>335845503</v>
      </c>
      <c r="C49" s="98">
        <v>44293.686192129629</v>
      </c>
      <c r="D49" s="95" t="s">
        <v>2189</v>
      </c>
      <c r="E49" s="121">
        <v>35</v>
      </c>
      <c r="F49" s="120" t="str">
        <f>VLOOKUP(E49,VIP!$A$2:$O12551,2,0)</f>
        <v>DRBR035</v>
      </c>
      <c r="G49" s="120" t="str">
        <f>VLOOKUP(E49,'LISTADO ATM'!$A$2:$B$900,2,0)</f>
        <v xml:space="preserve">ATM Dirección General de Aduanas I </v>
      </c>
      <c r="H49" s="120" t="str">
        <f>VLOOKUP(E49,VIP!$A$2:$O17472,7,FALSE)</f>
        <v>Si</v>
      </c>
      <c r="I49" s="120" t="str">
        <f>VLOOKUP(E49,VIP!$A$2:$O9437,8,FALSE)</f>
        <v>Si</v>
      </c>
      <c r="J49" s="120" t="str">
        <f>VLOOKUP(E49,VIP!$A$2:$O9387,8,FALSE)</f>
        <v>Si</v>
      </c>
      <c r="K49" s="120" t="str">
        <f>VLOOKUP(E49,VIP!$A$2:$O12961,6,0)</f>
        <v>NO</v>
      </c>
      <c r="L49" s="96" t="s">
        <v>2437</v>
      </c>
      <c r="M49" s="110" t="s">
        <v>2524</v>
      </c>
      <c r="N49" s="191" t="s">
        <v>2517</v>
      </c>
      <c r="O49" s="149" t="s">
        <v>2474</v>
      </c>
      <c r="P49" s="93"/>
      <c r="Q49" s="113">
        <v>44412.406944444447</v>
      </c>
    </row>
    <row r="50" spans="1:17" ht="18" x14ac:dyDescent="0.25">
      <c r="A50" s="95" t="str">
        <f>VLOOKUP(E50,'LISTADO ATM'!$A$2:$C$901,3,0)</f>
        <v>NORTE</v>
      </c>
      <c r="B50" s="119">
        <v>335845508</v>
      </c>
      <c r="C50" s="98">
        <v>44293.687893518516</v>
      </c>
      <c r="D50" s="95" t="s">
        <v>2493</v>
      </c>
      <c r="E50" s="121">
        <v>774</v>
      </c>
      <c r="F50" s="120" t="str">
        <f>VLOOKUP(E50,VIP!$A$2:$O12550,2,0)</f>
        <v>DRBR061</v>
      </c>
      <c r="G50" s="120" t="str">
        <f>VLOOKUP(E50,'LISTADO ATM'!$A$2:$B$900,2,0)</f>
        <v xml:space="preserve">ATM Oficina Montecristi </v>
      </c>
      <c r="H50" s="120" t="str">
        <f>VLOOKUP(E50,VIP!$A$2:$O17471,7,FALSE)</f>
        <v>Si</v>
      </c>
      <c r="I50" s="120" t="str">
        <f>VLOOKUP(E50,VIP!$A$2:$O9436,8,FALSE)</f>
        <v>Si</v>
      </c>
      <c r="J50" s="120" t="str">
        <f>VLOOKUP(E50,VIP!$A$2:$O9386,8,FALSE)</f>
        <v>Si</v>
      </c>
      <c r="K50" s="120" t="str">
        <f>VLOOKUP(E50,VIP!$A$2:$O12960,6,0)</f>
        <v>NO</v>
      </c>
      <c r="L50" s="96" t="s">
        <v>2505</v>
      </c>
      <c r="M50" s="110" t="s">
        <v>2524</v>
      </c>
      <c r="N50" s="191" t="s">
        <v>2517</v>
      </c>
      <c r="O50" s="149" t="s">
        <v>2494</v>
      </c>
      <c r="P50" s="93"/>
      <c r="Q50" s="113">
        <v>44412.493750000001</v>
      </c>
    </row>
    <row r="51" spans="1:17" ht="18" x14ac:dyDescent="0.25">
      <c r="A51" s="95" t="str">
        <f>VLOOKUP(E51,'LISTADO ATM'!$A$2:$C$901,3,0)</f>
        <v>NORTE</v>
      </c>
      <c r="B51" s="119">
        <v>335845516</v>
      </c>
      <c r="C51" s="98">
        <v>44293.691990740743</v>
      </c>
      <c r="D51" s="95" t="s">
        <v>2493</v>
      </c>
      <c r="E51" s="121">
        <v>604</v>
      </c>
      <c r="F51" s="120" t="str">
        <f>VLOOKUP(E51,VIP!$A$2:$O12549,2,0)</f>
        <v>DRBR401</v>
      </c>
      <c r="G51" s="120" t="str">
        <f>VLOOKUP(E51,'LISTADO ATM'!$A$2:$B$900,2,0)</f>
        <v xml:space="preserve">ATM Oficina Estancia Nueva (Moca) </v>
      </c>
      <c r="H51" s="120" t="str">
        <f>VLOOKUP(E51,VIP!$A$2:$O17470,7,FALSE)</f>
        <v>Si</v>
      </c>
      <c r="I51" s="120" t="str">
        <f>VLOOKUP(E51,VIP!$A$2:$O9435,8,FALSE)</f>
        <v>Si</v>
      </c>
      <c r="J51" s="120" t="str">
        <f>VLOOKUP(E51,VIP!$A$2:$O9385,8,FALSE)</f>
        <v>Si</v>
      </c>
      <c r="K51" s="120" t="str">
        <f>VLOOKUP(E51,VIP!$A$2:$O12959,6,0)</f>
        <v>NO</v>
      </c>
      <c r="L51" s="96" t="s">
        <v>2428</v>
      </c>
      <c r="M51" s="110" t="s">
        <v>2524</v>
      </c>
      <c r="N51" s="191" t="s">
        <v>2517</v>
      </c>
      <c r="O51" s="149" t="s">
        <v>2494</v>
      </c>
      <c r="P51" s="93"/>
      <c r="Q51" s="113">
        <v>44412.426388888889</v>
      </c>
    </row>
    <row r="52" spans="1:17" ht="18" x14ac:dyDescent="0.25">
      <c r="A52" s="95" t="str">
        <f>VLOOKUP(E52,'LISTADO ATM'!$A$2:$C$901,3,0)</f>
        <v>DISTRITO NACIONAL</v>
      </c>
      <c r="B52" s="119">
        <v>335845568</v>
      </c>
      <c r="C52" s="98">
        <v>44293.714131944442</v>
      </c>
      <c r="D52" s="95" t="s">
        <v>2189</v>
      </c>
      <c r="E52" s="121">
        <v>239</v>
      </c>
      <c r="F52" s="120" t="str">
        <f>VLOOKUP(E52,VIP!$A$2:$O12548,2,0)</f>
        <v>DRBR239</v>
      </c>
      <c r="G52" s="120" t="str">
        <f>VLOOKUP(E52,'LISTADO ATM'!$A$2:$B$900,2,0)</f>
        <v xml:space="preserve">ATM Autobanco Charles de Gaulle </v>
      </c>
      <c r="H52" s="120" t="str">
        <f>VLOOKUP(E52,VIP!$A$2:$O17469,7,FALSE)</f>
        <v>Si</v>
      </c>
      <c r="I52" s="120" t="str">
        <f>VLOOKUP(E52,VIP!$A$2:$O9434,8,FALSE)</f>
        <v>Si</v>
      </c>
      <c r="J52" s="120" t="str">
        <f>VLOOKUP(E52,VIP!$A$2:$O9384,8,FALSE)</f>
        <v>Si</v>
      </c>
      <c r="K52" s="120" t="str">
        <f>VLOOKUP(E52,VIP!$A$2:$O12958,6,0)</f>
        <v>SI</v>
      </c>
      <c r="L52" s="96" t="s">
        <v>2228</v>
      </c>
      <c r="M52" s="94" t="s">
        <v>2465</v>
      </c>
      <c r="N52" s="94" t="s">
        <v>2472</v>
      </c>
      <c r="O52" s="149" t="s">
        <v>2474</v>
      </c>
      <c r="P52" s="93"/>
      <c r="Q52" s="97" t="s">
        <v>2228</v>
      </c>
    </row>
    <row r="53" spans="1:17" ht="18" x14ac:dyDescent="0.25">
      <c r="A53" s="95" t="str">
        <f>VLOOKUP(E53,'LISTADO ATM'!$A$2:$C$901,3,0)</f>
        <v>DISTRITO NACIONAL</v>
      </c>
      <c r="B53" s="119">
        <v>335845606</v>
      </c>
      <c r="C53" s="98">
        <v>44293.73364583333</v>
      </c>
      <c r="D53" s="95" t="s">
        <v>2189</v>
      </c>
      <c r="E53" s="121">
        <v>160</v>
      </c>
      <c r="F53" s="120" t="str">
        <f>VLOOKUP(E53,VIP!$A$2:$O12547,2,0)</f>
        <v>DRBR160</v>
      </c>
      <c r="G53" s="120" t="str">
        <f>VLOOKUP(E53,'LISTADO ATM'!$A$2:$B$900,2,0)</f>
        <v xml:space="preserve">ATM Oficina Herrera </v>
      </c>
      <c r="H53" s="120" t="str">
        <f>VLOOKUP(E53,VIP!$A$2:$O17468,7,FALSE)</f>
        <v>Si</v>
      </c>
      <c r="I53" s="120" t="str">
        <f>VLOOKUP(E53,VIP!$A$2:$O9433,8,FALSE)</f>
        <v>Si</v>
      </c>
      <c r="J53" s="120" t="str">
        <f>VLOOKUP(E53,VIP!$A$2:$O9383,8,FALSE)</f>
        <v>Si</v>
      </c>
      <c r="K53" s="120" t="str">
        <f>VLOOKUP(E53,VIP!$A$2:$O12957,6,0)</f>
        <v>NO</v>
      </c>
      <c r="L53" s="96" t="s">
        <v>2228</v>
      </c>
      <c r="M53" s="110" t="s">
        <v>2524</v>
      </c>
      <c r="N53" s="94" t="s">
        <v>2472</v>
      </c>
      <c r="O53" s="149" t="s">
        <v>2474</v>
      </c>
      <c r="P53" s="93"/>
      <c r="Q53" s="113">
        <v>44412.431944444441</v>
      </c>
    </row>
    <row r="54" spans="1:17" ht="18" x14ac:dyDescent="0.25">
      <c r="A54" s="95" t="str">
        <f>VLOOKUP(E54,'LISTADO ATM'!$A$2:$C$901,3,0)</f>
        <v>DISTRITO NACIONAL</v>
      </c>
      <c r="B54" s="119">
        <v>335845609</v>
      </c>
      <c r="C54" s="98">
        <v>44293.734490740739</v>
      </c>
      <c r="D54" s="95" t="s">
        <v>2189</v>
      </c>
      <c r="E54" s="121">
        <v>424</v>
      </c>
      <c r="F54" s="120" t="str">
        <f>VLOOKUP(E54,VIP!$A$2:$O12546,2,0)</f>
        <v>DRBR424</v>
      </c>
      <c r="G54" s="120" t="str">
        <f>VLOOKUP(E54,'LISTADO ATM'!$A$2:$B$900,2,0)</f>
        <v xml:space="preserve">ATM UNP Jumbo Luperón I </v>
      </c>
      <c r="H54" s="120" t="str">
        <f>VLOOKUP(E54,VIP!$A$2:$O17467,7,FALSE)</f>
        <v>Si</v>
      </c>
      <c r="I54" s="120" t="str">
        <f>VLOOKUP(E54,VIP!$A$2:$O9432,8,FALSE)</f>
        <v>Si</v>
      </c>
      <c r="J54" s="120" t="str">
        <f>VLOOKUP(E54,VIP!$A$2:$O9382,8,FALSE)</f>
        <v>Si</v>
      </c>
      <c r="K54" s="120" t="str">
        <f>VLOOKUP(E54,VIP!$A$2:$O12956,6,0)</f>
        <v>NO</v>
      </c>
      <c r="L54" s="96" t="s">
        <v>2228</v>
      </c>
      <c r="M54" s="110" t="s">
        <v>2524</v>
      </c>
      <c r="N54" s="94" t="s">
        <v>2472</v>
      </c>
      <c r="O54" s="149" t="s">
        <v>2474</v>
      </c>
      <c r="P54" s="93"/>
      <c r="Q54" s="113">
        <v>44412.588194444441</v>
      </c>
    </row>
    <row r="55" spans="1:17" ht="18" x14ac:dyDescent="0.25">
      <c r="A55" s="95" t="str">
        <f>VLOOKUP(E55,'LISTADO ATM'!$A$2:$C$901,3,0)</f>
        <v>ESTE</v>
      </c>
      <c r="B55" s="119">
        <v>335845612</v>
      </c>
      <c r="C55" s="98">
        <v>44293.735486111109</v>
      </c>
      <c r="D55" s="95" t="s">
        <v>2189</v>
      </c>
      <c r="E55" s="121">
        <v>104</v>
      </c>
      <c r="F55" s="120" t="str">
        <f>VLOOKUP(E55,VIP!$A$2:$O12545,2,0)</f>
        <v>DRBR104</v>
      </c>
      <c r="G55" s="120" t="str">
        <f>VLOOKUP(E55,'LISTADO ATM'!$A$2:$B$900,2,0)</f>
        <v xml:space="preserve">ATM Jumbo Higuey </v>
      </c>
      <c r="H55" s="120" t="str">
        <f>VLOOKUP(E55,VIP!$A$2:$O17466,7,FALSE)</f>
        <v>Si</v>
      </c>
      <c r="I55" s="120" t="str">
        <f>VLOOKUP(E55,VIP!$A$2:$O9431,8,FALSE)</f>
        <v>Si</v>
      </c>
      <c r="J55" s="120" t="str">
        <f>VLOOKUP(E55,VIP!$A$2:$O9381,8,FALSE)</f>
        <v>Si</v>
      </c>
      <c r="K55" s="120" t="str">
        <f>VLOOKUP(E55,VIP!$A$2:$O12955,6,0)</f>
        <v>NO</v>
      </c>
      <c r="L55" s="96" t="s">
        <v>2228</v>
      </c>
      <c r="M55" s="110" t="s">
        <v>2524</v>
      </c>
      <c r="N55" s="94" t="s">
        <v>2472</v>
      </c>
      <c r="O55" s="149" t="s">
        <v>2474</v>
      </c>
      <c r="P55" s="93"/>
      <c r="Q55" s="113">
        <v>44412.579861111109</v>
      </c>
    </row>
    <row r="56" spans="1:17" ht="18" x14ac:dyDescent="0.25">
      <c r="A56" s="95" t="str">
        <f>VLOOKUP(E56,'LISTADO ATM'!$A$2:$C$901,3,0)</f>
        <v>DISTRITO NACIONAL</v>
      </c>
      <c r="B56" s="119">
        <v>335845621</v>
      </c>
      <c r="C56" s="98">
        <v>44293.738530092596</v>
      </c>
      <c r="D56" s="95" t="s">
        <v>2189</v>
      </c>
      <c r="E56" s="121">
        <v>623</v>
      </c>
      <c r="F56" s="120" t="str">
        <f>VLOOKUP(E56,VIP!$A$2:$O12543,2,0)</f>
        <v>DRBR623</v>
      </c>
      <c r="G56" s="120" t="str">
        <f>VLOOKUP(E56,'LISTADO ATM'!$A$2:$B$900,2,0)</f>
        <v xml:space="preserve">ATM Operaciones Especiales (Manoguayabo) </v>
      </c>
      <c r="H56" s="120" t="str">
        <f>VLOOKUP(E56,VIP!$A$2:$O17464,7,FALSE)</f>
        <v>Si</v>
      </c>
      <c r="I56" s="120" t="str">
        <f>VLOOKUP(E56,VIP!$A$2:$O9429,8,FALSE)</f>
        <v>Si</v>
      </c>
      <c r="J56" s="120" t="str">
        <f>VLOOKUP(E56,VIP!$A$2:$O9379,8,FALSE)</f>
        <v>Si</v>
      </c>
      <c r="K56" s="120" t="str">
        <f>VLOOKUP(E56,VIP!$A$2:$O12953,6,0)</f>
        <v>No</v>
      </c>
      <c r="L56" s="96" t="s">
        <v>2254</v>
      </c>
      <c r="M56" s="94" t="s">
        <v>2465</v>
      </c>
      <c r="N56" s="94" t="s">
        <v>2472</v>
      </c>
      <c r="O56" s="149" t="s">
        <v>2474</v>
      </c>
      <c r="P56" s="93"/>
      <c r="Q56" s="97" t="s">
        <v>2254</v>
      </c>
    </row>
    <row r="57" spans="1:17" ht="18" x14ac:dyDescent="0.25">
      <c r="A57" s="95" t="str">
        <f>VLOOKUP(E57,'LISTADO ATM'!$A$2:$C$901,3,0)</f>
        <v>NORTE</v>
      </c>
      <c r="B57" s="119">
        <v>335845624</v>
      </c>
      <c r="C57" s="98">
        <v>44293.739537037036</v>
      </c>
      <c r="D57" s="95" t="s">
        <v>2190</v>
      </c>
      <c r="E57" s="121">
        <v>196</v>
      </c>
      <c r="F57" s="120" t="str">
        <f>VLOOKUP(E57,VIP!$A$2:$O12542,2,0)</f>
        <v>DRBR196</v>
      </c>
      <c r="G57" s="120" t="str">
        <f>VLOOKUP(E57,'LISTADO ATM'!$A$2:$B$900,2,0)</f>
        <v xml:space="preserve">ATM Estación Texaco Cangrejo Farmacia (Sosúa) </v>
      </c>
      <c r="H57" s="120" t="str">
        <f>VLOOKUP(E57,VIP!$A$2:$O17463,7,FALSE)</f>
        <v>Si</v>
      </c>
      <c r="I57" s="120" t="str">
        <f>VLOOKUP(E57,VIP!$A$2:$O9428,8,FALSE)</f>
        <v>Si</v>
      </c>
      <c r="J57" s="120" t="str">
        <f>VLOOKUP(E57,VIP!$A$2:$O9378,8,FALSE)</f>
        <v>Si</v>
      </c>
      <c r="K57" s="120" t="str">
        <f>VLOOKUP(E57,VIP!$A$2:$O12952,6,0)</f>
        <v>NO</v>
      </c>
      <c r="L57" s="96" t="s">
        <v>2254</v>
      </c>
      <c r="M57" s="94" t="s">
        <v>2465</v>
      </c>
      <c r="N57" s="94" t="s">
        <v>2472</v>
      </c>
      <c r="O57" s="149" t="s">
        <v>2512</v>
      </c>
      <c r="P57" s="93"/>
      <c r="Q57" s="97" t="s">
        <v>2254</v>
      </c>
    </row>
    <row r="58" spans="1:17" ht="18" x14ac:dyDescent="0.25">
      <c r="A58" s="95" t="str">
        <f>VLOOKUP(E58,'LISTADO ATM'!$A$2:$C$901,3,0)</f>
        <v>NORTE</v>
      </c>
      <c r="B58" s="119">
        <v>335845631</v>
      </c>
      <c r="C58" s="98">
        <v>44293.745127314818</v>
      </c>
      <c r="D58" s="95" t="s">
        <v>2493</v>
      </c>
      <c r="E58" s="121">
        <v>157</v>
      </c>
      <c r="F58" s="120" t="str">
        <f>VLOOKUP(E58,VIP!$A$2:$O12541,2,0)</f>
        <v>DRBR157</v>
      </c>
      <c r="G58" s="120" t="str">
        <f>VLOOKUP(E58,'LISTADO ATM'!$A$2:$B$900,2,0)</f>
        <v xml:space="preserve">ATM Oficina Samaná </v>
      </c>
      <c r="H58" s="120" t="str">
        <f>VLOOKUP(E58,VIP!$A$2:$O17462,7,FALSE)</f>
        <v>Si</v>
      </c>
      <c r="I58" s="120" t="str">
        <f>VLOOKUP(E58,VIP!$A$2:$O9427,8,FALSE)</f>
        <v>Si</v>
      </c>
      <c r="J58" s="120" t="str">
        <f>VLOOKUP(E58,VIP!$A$2:$O9377,8,FALSE)</f>
        <v>Si</v>
      </c>
      <c r="K58" s="120" t="str">
        <f>VLOOKUP(E58,VIP!$A$2:$O12951,6,0)</f>
        <v>SI</v>
      </c>
      <c r="L58" s="96" t="s">
        <v>2428</v>
      </c>
      <c r="M58" s="110" t="s">
        <v>2524</v>
      </c>
      <c r="N58" s="191" t="s">
        <v>2517</v>
      </c>
      <c r="O58" s="149" t="s">
        <v>2494</v>
      </c>
      <c r="P58" s="93"/>
      <c r="Q58" s="113">
        <v>44412.426388888889</v>
      </c>
    </row>
    <row r="59" spans="1:17" ht="18" x14ac:dyDescent="0.25">
      <c r="A59" s="95" t="str">
        <f>VLOOKUP(E59,'LISTADO ATM'!$A$2:$C$901,3,0)</f>
        <v>DISTRITO NACIONAL</v>
      </c>
      <c r="B59" s="119">
        <v>335845675</v>
      </c>
      <c r="C59" s="98">
        <v>44293.801550925928</v>
      </c>
      <c r="D59" s="95" t="s">
        <v>2468</v>
      </c>
      <c r="E59" s="121">
        <v>540</v>
      </c>
      <c r="F59" s="120" t="str">
        <f>VLOOKUP(E59,VIP!$A$2:$O12540,2,0)</f>
        <v>DRBR540</v>
      </c>
      <c r="G59" s="120" t="str">
        <f>VLOOKUP(E59,'LISTADO ATM'!$A$2:$B$900,2,0)</f>
        <v xml:space="preserve">ATM Autoservicio Sambil I </v>
      </c>
      <c r="H59" s="120" t="str">
        <f>VLOOKUP(E59,VIP!$A$2:$O17461,7,FALSE)</f>
        <v>Si</v>
      </c>
      <c r="I59" s="120" t="str">
        <f>VLOOKUP(E59,VIP!$A$2:$O9426,8,FALSE)</f>
        <v>Si</v>
      </c>
      <c r="J59" s="120" t="str">
        <f>VLOOKUP(E59,VIP!$A$2:$O9376,8,FALSE)</f>
        <v>Si</v>
      </c>
      <c r="K59" s="120" t="str">
        <f>VLOOKUP(E59,VIP!$A$2:$O12950,6,0)</f>
        <v>NO</v>
      </c>
      <c r="L59" s="96" t="s">
        <v>2428</v>
      </c>
      <c r="M59" s="110" t="s">
        <v>2524</v>
      </c>
      <c r="N59" s="94" t="s">
        <v>2472</v>
      </c>
      <c r="O59" s="149" t="s">
        <v>2473</v>
      </c>
      <c r="P59" s="93"/>
      <c r="Q59" s="113">
        <v>44412.598611111112</v>
      </c>
    </row>
    <row r="60" spans="1:17" ht="18" x14ac:dyDescent="0.25">
      <c r="A60" s="95" t="str">
        <f>VLOOKUP(E60,'LISTADO ATM'!$A$2:$C$901,3,0)</f>
        <v>DISTRITO NACIONAL</v>
      </c>
      <c r="B60" s="119">
        <v>335845676</v>
      </c>
      <c r="C60" s="98">
        <v>44293.803368055553</v>
      </c>
      <c r="D60" s="95" t="s">
        <v>2493</v>
      </c>
      <c r="E60" s="121">
        <v>721</v>
      </c>
      <c r="F60" s="120" t="str">
        <f>VLOOKUP(E60,VIP!$A$2:$O12539,2,0)</f>
        <v>DRBR23A</v>
      </c>
      <c r="G60" s="120" t="str">
        <f>VLOOKUP(E60,'LISTADO ATM'!$A$2:$B$900,2,0)</f>
        <v xml:space="preserve">ATM Oficina Charles de Gaulle II </v>
      </c>
      <c r="H60" s="120" t="str">
        <f>VLOOKUP(E60,VIP!$A$2:$O17460,7,FALSE)</f>
        <v>Si</v>
      </c>
      <c r="I60" s="120" t="str">
        <f>VLOOKUP(E60,VIP!$A$2:$O9425,8,FALSE)</f>
        <v>Si</v>
      </c>
      <c r="J60" s="120" t="str">
        <f>VLOOKUP(E60,VIP!$A$2:$O9375,8,FALSE)</f>
        <v>Si</v>
      </c>
      <c r="K60" s="120" t="str">
        <f>VLOOKUP(E60,VIP!$A$2:$O12949,6,0)</f>
        <v>NO</v>
      </c>
      <c r="L60" s="96" t="s">
        <v>2428</v>
      </c>
      <c r="M60" s="110" t="s">
        <v>2524</v>
      </c>
      <c r="N60" s="191" t="s">
        <v>2517</v>
      </c>
      <c r="O60" s="149" t="s">
        <v>2494</v>
      </c>
      <c r="P60" s="93"/>
      <c r="Q60" s="113">
        <v>44412.598611111112</v>
      </c>
    </row>
    <row r="61" spans="1:17" ht="18" x14ac:dyDescent="0.25">
      <c r="A61" s="95" t="str">
        <f>VLOOKUP(E61,'LISTADO ATM'!$A$2:$C$901,3,0)</f>
        <v>DISTRITO NACIONAL</v>
      </c>
      <c r="B61" s="119">
        <v>335845677</v>
      </c>
      <c r="C61" s="98">
        <v>44293.804398148146</v>
      </c>
      <c r="D61" s="95" t="s">
        <v>2468</v>
      </c>
      <c r="E61" s="121">
        <v>541</v>
      </c>
      <c r="F61" s="120" t="str">
        <f>VLOOKUP(E61,VIP!$A$2:$O12538,2,0)</f>
        <v>DRBR541</v>
      </c>
      <c r="G61" s="120" t="str">
        <f>VLOOKUP(E61,'LISTADO ATM'!$A$2:$B$900,2,0)</f>
        <v xml:space="preserve">ATM Oficina Sambil II </v>
      </c>
      <c r="H61" s="120" t="str">
        <f>VLOOKUP(E61,VIP!$A$2:$O17459,7,FALSE)</f>
        <v>Si</v>
      </c>
      <c r="I61" s="120" t="str">
        <f>VLOOKUP(E61,VIP!$A$2:$O9424,8,FALSE)</f>
        <v>Si</v>
      </c>
      <c r="J61" s="120" t="str">
        <f>VLOOKUP(E61,VIP!$A$2:$O9374,8,FALSE)</f>
        <v>Si</v>
      </c>
      <c r="K61" s="120" t="str">
        <f>VLOOKUP(E61,VIP!$A$2:$O12948,6,0)</f>
        <v>SI</v>
      </c>
      <c r="L61" s="96" t="s">
        <v>2428</v>
      </c>
      <c r="M61" s="110" t="s">
        <v>2524</v>
      </c>
      <c r="N61" s="94" t="s">
        <v>2472</v>
      </c>
      <c r="O61" s="149" t="s">
        <v>2473</v>
      </c>
      <c r="P61" s="93"/>
      <c r="Q61" s="113">
        <v>44412.595138888886</v>
      </c>
    </row>
    <row r="62" spans="1:17" ht="18" x14ac:dyDescent="0.25">
      <c r="A62" s="95" t="str">
        <f>VLOOKUP(E62,'LISTADO ATM'!$A$2:$C$901,3,0)</f>
        <v>NORTE</v>
      </c>
      <c r="B62" s="119">
        <v>335845678</v>
      </c>
      <c r="C62" s="98">
        <v>44293.809074074074</v>
      </c>
      <c r="D62" s="95" t="s">
        <v>2190</v>
      </c>
      <c r="E62" s="121">
        <v>944</v>
      </c>
      <c r="F62" s="120" t="str">
        <f>VLOOKUP(E62,VIP!$A$2:$O12537,2,0)</f>
        <v>DRBR944</v>
      </c>
      <c r="G62" s="120" t="str">
        <f>VLOOKUP(E62,'LISTADO ATM'!$A$2:$B$900,2,0)</f>
        <v xml:space="preserve">ATM UNP Mao </v>
      </c>
      <c r="H62" s="120" t="str">
        <f>VLOOKUP(E62,VIP!$A$2:$O17458,7,FALSE)</f>
        <v>Si</v>
      </c>
      <c r="I62" s="120" t="str">
        <f>VLOOKUP(E62,VIP!$A$2:$O9423,8,FALSE)</f>
        <v>Si</v>
      </c>
      <c r="J62" s="120" t="str">
        <f>VLOOKUP(E62,VIP!$A$2:$O9373,8,FALSE)</f>
        <v>Si</v>
      </c>
      <c r="K62" s="120" t="str">
        <f>VLOOKUP(E62,VIP!$A$2:$O12947,6,0)</f>
        <v>NO</v>
      </c>
      <c r="L62" s="96" t="s">
        <v>2431</v>
      </c>
      <c r="M62" s="110" t="s">
        <v>2524</v>
      </c>
      <c r="N62" s="94" t="s">
        <v>2472</v>
      </c>
      <c r="O62" s="149" t="s">
        <v>2503</v>
      </c>
      <c r="P62" s="93"/>
      <c r="Q62" s="113">
        <v>44412.656944444447</v>
      </c>
    </row>
    <row r="63" spans="1:17" ht="18" x14ac:dyDescent="0.25">
      <c r="A63" s="95" t="str">
        <f>VLOOKUP(E63,'LISTADO ATM'!$A$2:$C$901,3,0)</f>
        <v>DISTRITO NACIONAL</v>
      </c>
      <c r="B63" s="119">
        <v>335845679</v>
      </c>
      <c r="C63" s="98">
        <v>44293.816238425927</v>
      </c>
      <c r="D63" s="95" t="s">
        <v>2189</v>
      </c>
      <c r="E63" s="121">
        <v>906</v>
      </c>
      <c r="F63" s="120" t="str">
        <f>VLOOKUP(E63,VIP!$A$2:$O12536,2,0)</f>
        <v>DRBR906</v>
      </c>
      <c r="G63" s="120" t="str">
        <f>VLOOKUP(E63,'LISTADO ATM'!$A$2:$B$900,2,0)</f>
        <v xml:space="preserve">ATM MESCYT  </v>
      </c>
      <c r="H63" s="120" t="str">
        <f>VLOOKUP(E63,VIP!$A$2:$O17457,7,FALSE)</f>
        <v>Si</v>
      </c>
      <c r="I63" s="120" t="str">
        <f>VLOOKUP(E63,VIP!$A$2:$O9422,8,FALSE)</f>
        <v>Si</v>
      </c>
      <c r="J63" s="120" t="str">
        <f>VLOOKUP(E63,VIP!$A$2:$O9372,8,FALSE)</f>
        <v>Si</v>
      </c>
      <c r="K63" s="120" t="str">
        <f>VLOOKUP(E63,VIP!$A$2:$O12946,6,0)</f>
        <v>NO</v>
      </c>
      <c r="L63" s="96" t="s">
        <v>2254</v>
      </c>
      <c r="M63" s="110" t="s">
        <v>2524</v>
      </c>
      <c r="N63" s="94" t="s">
        <v>2472</v>
      </c>
      <c r="O63" s="149" t="s">
        <v>2474</v>
      </c>
      <c r="P63" s="93"/>
      <c r="Q63" s="113">
        <v>44412.590277777781</v>
      </c>
    </row>
    <row r="64" spans="1:17" ht="18" x14ac:dyDescent="0.25">
      <c r="A64" s="95" t="str">
        <f>VLOOKUP(E64,'LISTADO ATM'!$A$2:$C$901,3,0)</f>
        <v>DISTRITO NACIONAL</v>
      </c>
      <c r="B64" s="119">
        <v>335845680</v>
      </c>
      <c r="C64" s="98">
        <v>44293.819224537037</v>
      </c>
      <c r="D64" s="95" t="s">
        <v>2189</v>
      </c>
      <c r="E64" s="121">
        <v>600</v>
      </c>
      <c r="F64" s="120" t="str">
        <f>VLOOKUP(E64,VIP!$A$2:$O12535,2,0)</f>
        <v>DRBR600</v>
      </c>
      <c r="G64" s="120" t="str">
        <f>VLOOKUP(E64,'LISTADO ATM'!$A$2:$B$900,2,0)</f>
        <v>ATM S/M Bravo Hipica</v>
      </c>
      <c r="H64" s="120" t="str">
        <f>VLOOKUP(E64,VIP!$A$2:$O17456,7,FALSE)</f>
        <v>N/A</v>
      </c>
      <c r="I64" s="120" t="str">
        <f>VLOOKUP(E64,VIP!$A$2:$O9421,8,FALSE)</f>
        <v>N/A</v>
      </c>
      <c r="J64" s="120" t="str">
        <f>VLOOKUP(E64,VIP!$A$2:$O9371,8,FALSE)</f>
        <v>N/A</v>
      </c>
      <c r="K64" s="120" t="str">
        <f>VLOOKUP(E64,VIP!$A$2:$O12945,6,0)</f>
        <v>N/A</v>
      </c>
      <c r="L64" s="96" t="s">
        <v>2431</v>
      </c>
      <c r="M64" s="110" t="s">
        <v>2524</v>
      </c>
      <c r="N64" s="94" t="s">
        <v>2472</v>
      </c>
      <c r="O64" s="149" t="s">
        <v>2474</v>
      </c>
      <c r="P64" s="93"/>
      <c r="Q64" s="113">
        <v>44412.421527777777</v>
      </c>
    </row>
    <row r="65" spans="1:17" ht="18" x14ac:dyDescent="0.25">
      <c r="A65" s="95" t="str">
        <f>VLOOKUP(E65,'LISTADO ATM'!$A$2:$C$901,3,0)</f>
        <v>NORTE</v>
      </c>
      <c r="B65" s="119">
        <v>335845681</v>
      </c>
      <c r="C65" s="98">
        <v>44293.820162037038</v>
      </c>
      <c r="D65" s="95" t="s">
        <v>2190</v>
      </c>
      <c r="E65" s="121">
        <v>746</v>
      </c>
      <c r="F65" s="120" t="str">
        <f>VLOOKUP(E65,VIP!$A$2:$O12534,2,0)</f>
        <v>DRBR156</v>
      </c>
      <c r="G65" s="120" t="str">
        <f>VLOOKUP(E65,'LISTADO ATM'!$A$2:$B$900,2,0)</f>
        <v xml:space="preserve">ATM Oficina Las Terrenas </v>
      </c>
      <c r="H65" s="120" t="str">
        <f>VLOOKUP(E65,VIP!$A$2:$O17455,7,FALSE)</f>
        <v>Si</v>
      </c>
      <c r="I65" s="120" t="str">
        <f>VLOOKUP(E65,VIP!$A$2:$O9420,8,FALSE)</f>
        <v>Si</v>
      </c>
      <c r="J65" s="120" t="str">
        <f>VLOOKUP(E65,VIP!$A$2:$O9370,8,FALSE)</f>
        <v>Si</v>
      </c>
      <c r="K65" s="120" t="str">
        <f>VLOOKUP(E65,VIP!$A$2:$O12944,6,0)</f>
        <v>SI</v>
      </c>
      <c r="L65" s="96" t="s">
        <v>2431</v>
      </c>
      <c r="M65" s="110" t="s">
        <v>2524</v>
      </c>
      <c r="N65" s="94" t="s">
        <v>2472</v>
      </c>
      <c r="O65" s="149" t="s">
        <v>2503</v>
      </c>
      <c r="P65" s="93"/>
      <c r="Q65" s="113">
        <v>44412.441666666666</v>
      </c>
    </row>
    <row r="66" spans="1:17" ht="18" x14ac:dyDescent="0.25">
      <c r="A66" s="95" t="str">
        <f>VLOOKUP(E66,'LISTADO ATM'!$A$2:$C$901,3,0)</f>
        <v>ESTE</v>
      </c>
      <c r="B66" s="119">
        <v>335845684</v>
      </c>
      <c r="C66" s="98">
        <v>44293.821284722224</v>
      </c>
      <c r="D66" s="95" t="s">
        <v>2189</v>
      </c>
      <c r="E66" s="121">
        <v>480</v>
      </c>
      <c r="F66" s="120" t="str">
        <f>VLOOKUP(E66,VIP!$A$2:$O12532,2,0)</f>
        <v>DRBR480</v>
      </c>
      <c r="G66" s="120" t="str">
        <f>VLOOKUP(E66,'LISTADO ATM'!$A$2:$B$900,2,0)</f>
        <v>ATM UNP Farmaconal Higuey</v>
      </c>
      <c r="H66" s="120" t="str">
        <f>VLOOKUP(E66,VIP!$A$2:$O17453,7,FALSE)</f>
        <v>N/A</v>
      </c>
      <c r="I66" s="120" t="str">
        <f>VLOOKUP(E66,VIP!$A$2:$O9418,8,FALSE)</f>
        <v>N/A</v>
      </c>
      <c r="J66" s="120" t="str">
        <f>VLOOKUP(E66,VIP!$A$2:$O9368,8,FALSE)</f>
        <v>N/A</v>
      </c>
      <c r="K66" s="120" t="str">
        <f>VLOOKUP(E66,VIP!$A$2:$O12942,6,0)</f>
        <v>N/A</v>
      </c>
      <c r="L66" s="96" t="s">
        <v>2431</v>
      </c>
      <c r="M66" s="110" t="s">
        <v>2524</v>
      </c>
      <c r="N66" s="191" t="s">
        <v>2517</v>
      </c>
      <c r="O66" s="149" t="s">
        <v>2474</v>
      </c>
      <c r="P66" s="93"/>
      <c r="Q66" s="113">
        <v>44412.441666666666</v>
      </c>
    </row>
    <row r="67" spans="1:17" ht="18" x14ac:dyDescent="0.25">
      <c r="A67" s="95" t="str">
        <f>VLOOKUP(E67,'LISTADO ATM'!$A$2:$C$901,3,0)</f>
        <v>NORTE</v>
      </c>
      <c r="B67" s="119">
        <v>335845685</v>
      </c>
      <c r="C67" s="98">
        <v>44293.822106481479</v>
      </c>
      <c r="D67" s="95" t="s">
        <v>2190</v>
      </c>
      <c r="E67" s="121">
        <v>282</v>
      </c>
      <c r="F67" s="120" t="str">
        <f>VLOOKUP(E67,VIP!$A$2:$O12531,2,0)</f>
        <v>DRBR282</v>
      </c>
      <c r="G67" s="120" t="str">
        <f>VLOOKUP(E67,'LISTADO ATM'!$A$2:$B$900,2,0)</f>
        <v xml:space="preserve">ATM Autobanco Nibaje </v>
      </c>
      <c r="H67" s="120" t="str">
        <f>VLOOKUP(E67,VIP!$A$2:$O17452,7,FALSE)</f>
        <v>Si</v>
      </c>
      <c r="I67" s="120" t="str">
        <f>VLOOKUP(E67,VIP!$A$2:$O9417,8,FALSE)</f>
        <v>Si</v>
      </c>
      <c r="J67" s="120" t="str">
        <f>VLOOKUP(E67,VIP!$A$2:$O9367,8,FALSE)</f>
        <v>Si</v>
      </c>
      <c r="K67" s="120" t="str">
        <f>VLOOKUP(E67,VIP!$A$2:$O12941,6,0)</f>
        <v>NO</v>
      </c>
      <c r="L67" s="96" t="s">
        <v>2431</v>
      </c>
      <c r="M67" s="110" t="s">
        <v>2524</v>
      </c>
      <c r="N67" s="94" t="s">
        <v>2472</v>
      </c>
      <c r="O67" s="149" t="s">
        <v>2503</v>
      </c>
      <c r="P67" s="93"/>
      <c r="Q67" s="113">
        <v>44412.438888888886</v>
      </c>
    </row>
    <row r="68" spans="1:17" ht="18" x14ac:dyDescent="0.25">
      <c r="A68" s="95" t="str">
        <f>VLOOKUP(E68,'LISTADO ATM'!$A$2:$C$901,3,0)</f>
        <v>NORTE</v>
      </c>
      <c r="B68" s="119">
        <v>335845686</v>
      </c>
      <c r="C68" s="98">
        <v>44293.822754629633</v>
      </c>
      <c r="D68" s="95" t="s">
        <v>2190</v>
      </c>
      <c r="E68" s="121">
        <v>283</v>
      </c>
      <c r="F68" s="120" t="str">
        <f>VLOOKUP(E68,VIP!$A$2:$O12530,2,0)</f>
        <v>DRBR283</v>
      </c>
      <c r="G68" s="120" t="str">
        <f>VLOOKUP(E68,'LISTADO ATM'!$A$2:$B$900,2,0)</f>
        <v xml:space="preserve">ATM Oficina Nibaje </v>
      </c>
      <c r="H68" s="120" t="str">
        <f>VLOOKUP(E68,VIP!$A$2:$O17451,7,FALSE)</f>
        <v>Si</v>
      </c>
      <c r="I68" s="120" t="str">
        <f>VLOOKUP(E68,VIP!$A$2:$O9416,8,FALSE)</f>
        <v>Si</v>
      </c>
      <c r="J68" s="120" t="str">
        <f>VLOOKUP(E68,VIP!$A$2:$O9366,8,FALSE)</f>
        <v>Si</v>
      </c>
      <c r="K68" s="120" t="str">
        <f>VLOOKUP(E68,VIP!$A$2:$O12940,6,0)</f>
        <v>NO</v>
      </c>
      <c r="L68" s="96" t="s">
        <v>2431</v>
      </c>
      <c r="M68" s="110" t="s">
        <v>2524</v>
      </c>
      <c r="N68" s="191" t="s">
        <v>2517</v>
      </c>
      <c r="O68" s="149" t="s">
        <v>2503</v>
      </c>
      <c r="P68" s="93"/>
      <c r="Q68" s="113">
        <v>44412.445138888892</v>
      </c>
    </row>
    <row r="69" spans="1:17" ht="18" x14ac:dyDescent="0.25">
      <c r="A69" s="95" t="str">
        <f>VLOOKUP(E69,'LISTADO ATM'!$A$2:$C$901,3,0)</f>
        <v>DISTRITO NACIONAL</v>
      </c>
      <c r="B69" s="119">
        <v>335845687</v>
      </c>
      <c r="C69" s="98">
        <v>44293.827002314814</v>
      </c>
      <c r="D69" s="95" t="s">
        <v>2189</v>
      </c>
      <c r="E69" s="121">
        <v>769</v>
      </c>
      <c r="F69" s="120" t="str">
        <f>VLOOKUP(E69,VIP!$A$2:$O12529,2,0)</f>
        <v>DRBR769</v>
      </c>
      <c r="G69" s="120" t="str">
        <f>VLOOKUP(E69,'LISTADO ATM'!$A$2:$B$900,2,0)</f>
        <v>ATM UNP Pablo Mella Morales</v>
      </c>
      <c r="H69" s="120" t="str">
        <f>VLOOKUP(E69,VIP!$A$2:$O17450,7,FALSE)</f>
        <v>Si</v>
      </c>
      <c r="I69" s="120" t="str">
        <f>VLOOKUP(E69,VIP!$A$2:$O9415,8,FALSE)</f>
        <v>Si</v>
      </c>
      <c r="J69" s="120" t="str">
        <f>VLOOKUP(E69,VIP!$A$2:$O9365,8,FALSE)</f>
        <v>Si</v>
      </c>
      <c r="K69" s="120" t="str">
        <f>VLOOKUP(E69,VIP!$A$2:$O12939,6,0)</f>
        <v>NO</v>
      </c>
      <c r="L69" s="96" t="s">
        <v>2488</v>
      </c>
      <c r="M69" s="110" t="s">
        <v>2524</v>
      </c>
      <c r="N69" s="94" t="s">
        <v>2472</v>
      </c>
      <c r="O69" s="149" t="s">
        <v>2474</v>
      </c>
      <c r="P69" s="93"/>
      <c r="Q69" s="113">
        <v>44412.60833333333</v>
      </c>
    </row>
    <row r="70" spans="1:17" ht="18" x14ac:dyDescent="0.25">
      <c r="A70" s="95" t="str">
        <f>VLOOKUP(E70,'LISTADO ATM'!$A$2:$C$901,3,0)</f>
        <v>SUR</v>
      </c>
      <c r="B70" s="119">
        <v>335845689</v>
      </c>
      <c r="C70" s="98">
        <v>44293.848136574074</v>
      </c>
      <c r="D70" s="95" t="s">
        <v>2189</v>
      </c>
      <c r="E70" s="121">
        <v>885</v>
      </c>
      <c r="F70" s="120" t="str">
        <f>VLOOKUP(E70,VIP!$A$2:$O12528,2,0)</f>
        <v>DRBR885</v>
      </c>
      <c r="G70" s="120" t="str">
        <f>VLOOKUP(E70,'LISTADO ATM'!$A$2:$B$900,2,0)</f>
        <v xml:space="preserve">ATM UNP Rancho Arriba </v>
      </c>
      <c r="H70" s="120" t="str">
        <f>VLOOKUP(E70,VIP!$A$2:$O17449,7,FALSE)</f>
        <v>Si</v>
      </c>
      <c r="I70" s="120" t="str">
        <f>VLOOKUP(E70,VIP!$A$2:$O9414,8,FALSE)</f>
        <v>Si</v>
      </c>
      <c r="J70" s="120" t="str">
        <f>VLOOKUP(E70,VIP!$A$2:$O9364,8,FALSE)</f>
        <v>Si</v>
      </c>
      <c r="K70" s="120" t="str">
        <f>VLOOKUP(E70,VIP!$A$2:$O12938,6,0)</f>
        <v>NO</v>
      </c>
      <c r="L70" s="96" t="s">
        <v>2254</v>
      </c>
      <c r="M70" s="110" t="s">
        <v>2524</v>
      </c>
      <c r="N70" s="94" t="s">
        <v>2472</v>
      </c>
      <c r="O70" s="149" t="s">
        <v>2474</v>
      </c>
      <c r="P70" s="93"/>
      <c r="Q70" s="113">
        <v>44412.4375</v>
      </c>
    </row>
    <row r="71" spans="1:17" ht="18" x14ac:dyDescent="0.25">
      <c r="A71" s="95" t="str">
        <f>VLOOKUP(E71,'LISTADO ATM'!$A$2:$C$901,3,0)</f>
        <v>DISTRITO NACIONAL</v>
      </c>
      <c r="B71" s="119">
        <v>335845691</v>
      </c>
      <c r="C71" s="98">
        <v>44293.86446759259</v>
      </c>
      <c r="D71" s="95" t="s">
        <v>2468</v>
      </c>
      <c r="E71" s="121">
        <v>931</v>
      </c>
      <c r="F71" s="120" t="str">
        <f>VLOOKUP(E71,VIP!$A$2:$O12527,2,0)</f>
        <v>DRBR24N</v>
      </c>
      <c r="G71" s="120" t="str">
        <f>VLOOKUP(E71,'LISTADO ATM'!$A$2:$B$900,2,0)</f>
        <v xml:space="preserve">ATM Autobanco Luperón I </v>
      </c>
      <c r="H71" s="120" t="str">
        <f>VLOOKUP(E71,VIP!$A$2:$O17448,7,FALSE)</f>
        <v>Si</v>
      </c>
      <c r="I71" s="120" t="str">
        <f>VLOOKUP(E71,VIP!$A$2:$O9413,8,FALSE)</f>
        <v>Si</v>
      </c>
      <c r="J71" s="120" t="str">
        <f>VLOOKUP(E71,VIP!$A$2:$O9363,8,FALSE)</f>
        <v>Si</v>
      </c>
      <c r="K71" s="120" t="str">
        <f>VLOOKUP(E71,VIP!$A$2:$O12937,6,0)</f>
        <v>NO</v>
      </c>
      <c r="L71" s="96" t="s">
        <v>2459</v>
      </c>
      <c r="M71" s="94" t="s">
        <v>2465</v>
      </c>
      <c r="N71" s="94" t="s">
        <v>2472</v>
      </c>
      <c r="O71" s="149" t="s">
        <v>2473</v>
      </c>
      <c r="P71" s="93"/>
      <c r="Q71" s="97" t="s">
        <v>2459</v>
      </c>
    </row>
    <row r="72" spans="1:17" ht="18" x14ac:dyDescent="0.25">
      <c r="A72" s="95" t="str">
        <f>VLOOKUP(E72,'LISTADO ATM'!$A$2:$C$901,3,0)</f>
        <v>DISTRITO NACIONAL</v>
      </c>
      <c r="B72" s="119">
        <v>335845693</v>
      </c>
      <c r="C72" s="98">
        <v>44293.866041666668</v>
      </c>
      <c r="D72" s="95" t="s">
        <v>2468</v>
      </c>
      <c r="E72" s="121">
        <v>507</v>
      </c>
      <c r="F72" s="120" t="str">
        <f>VLOOKUP(E72,VIP!$A$2:$O12526,2,0)</f>
        <v>DRBR507</v>
      </c>
      <c r="G72" s="120" t="str">
        <f>VLOOKUP(E72,'LISTADO ATM'!$A$2:$B$900,2,0)</f>
        <v>ATM Estación Sigma Boca Chica</v>
      </c>
      <c r="H72" s="120" t="str">
        <f>VLOOKUP(E72,VIP!$A$2:$O17447,7,FALSE)</f>
        <v>Si</v>
      </c>
      <c r="I72" s="120" t="str">
        <f>VLOOKUP(E72,VIP!$A$2:$O9412,8,FALSE)</f>
        <v>Si</v>
      </c>
      <c r="J72" s="120" t="str">
        <f>VLOOKUP(E72,VIP!$A$2:$O9362,8,FALSE)</f>
        <v>Si</v>
      </c>
      <c r="K72" s="120" t="str">
        <f>VLOOKUP(E72,VIP!$A$2:$O12936,6,0)</f>
        <v>NO</v>
      </c>
      <c r="L72" s="96" t="s">
        <v>2428</v>
      </c>
      <c r="M72" s="110" t="s">
        <v>2524</v>
      </c>
      <c r="N72" s="94" t="s">
        <v>2472</v>
      </c>
      <c r="O72" s="149" t="s">
        <v>2473</v>
      </c>
      <c r="P72" s="93"/>
      <c r="Q72" s="113">
        <v>44412.598611111112</v>
      </c>
    </row>
    <row r="73" spans="1:17" ht="18" x14ac:dyDescent="0.25">
      <c r="A73" s="95" t="str">
        <f>VLOOKUP(E73,'LISTADO ATM'!$A$2:$C$901,3,0)</f>
        <v>DISTRITO NACIONAL</v>
      </c>
      <c r="B73" s="119">
        <v>335845697</v>
      </c>
      <c r="C73" s="98">
        <v>44293.887731481482</v>
      </c>
      <c r="D73" s="95" t="s">
        <v>2189</v>
      </c>
      <c r="E73" s="121">
        <v>955</v>
      </c>
      <c r="F73" s="120" t="str">
        <f>VLOOKUP(E73,VIP!$A$2:$O12525,2,0)</f>
        <v>DRBR955</v>
      </c>
      <c r="G73" s="120" t="str">
        <f>VLOOKUP(E73,'LISTADO ATM'!$A$2:$B$900,2,0)</f>
        <v xml:space="preserve">ATM Oficina Americana Independencia II </v>
      </c>
      <c r="H73" s="120" t="str">
        <f>VLOOKUP(E73,VIP!$A$2:$O17446,7,FALSE)</f>
        <v>Si</v>
      </c>
      <c r="I73" s="120" t="str">
        <f>VLOOKUP(E73,VIP!$A$2:$O9411,8,FALSE)</f>
        <v>Si</v>
      </c>
      <c r="J73" s="120" t="str">
        <f>VLOOKUP(E73,VIP!$A$2:$O9361,8,FALSE)</f>
        <v>Si</v>
      </c>
      <c r="K73" s="120" t="str">
        <f>VLOOKUP(E73,VIP!$A$2:$O12935,6,0)</f>
        <v>NO</v>
      </c>
      <c r="L73" s="96" t="s">
        <v>2431</v>
      </c>
      <c r="M73" s="110" t="s">
        <v>2524</v>
      </c>
      <c r="N73" s="94" t="s">
        <v>2472</v>
      </c>
      <c r="O73" s="149" t="s">
        <v>2474</v>
      </c>
      <c r="P73" s="93"/>
      <c r="Q73" s="113">
        <v>44412.651388888888</v>
      </c>
    </row>
    <row r="74" spans="1:17" ht="18" x14ac:dyDescent="0.25">
      <c r="A74" s="95" t="str">
        <f>VLOOKUP(E74,'LISTADO ATM'!$A$2:$C$901,3,0)</f>
        <v>ESTE</v>
      </c>
      <c r="B74" s="119">
        <v>335845706</v>
      </c>
      <c r="C74" s="98">
        <v>44293.951307870368</v>
      </c>
      <c r="D74" s="95" t="s">
        <v>2493</v>
      </c>
      <c r="E74" s="121">
        <v>513</v>
      </c>
      <c r="F74" s="120" t="str">
        <f>VLOOKUP(E74,VIP!$A$2:$O12524,2,0)</f>
        <v>DRBR513</v>
      </c>
      <c r="G74" s="120" t="str">
        <f>VLOOKUP(E74,'LISTADO ATM'!$A$2:$B$900,2,0)</f>
        <v xml:space="preserve">ATM UNP Lagunas de Nisibón </v>
      </c>
      <c r="H74" s="120" t="str">
        <f>VLOOKUP(E74,VIP!$A$2:$O17445,7,FALSE)</f>
        <v>Si</v>
      </c>
      <c r="I74" s="120" t="str">
        <f>VLOOKUP(E74,VIP!$A$2:$O9410,8,FALSE)</f>
        <v>Si</v>
      </c>
      <c r="J74" s="120" t="str">
        <f>VLOOKUP(E74,VIP!$A$2:$O9360,8,FALSE)</f>
        <v>Si</v>
      </c>
      <c r="K74" s="120" t="str">
        <f>VLOOKUP(E74,VIP!$A$2:$O12934,6,0)</f>
        <v>NO</v>
      </c>
      <c r="L74" s="96" t="s">
        <v>2428</v>
      </c>
      <c r="M74" s="110" t="s">
        <v>2524</v>
      </c>
      <c r="N74" s="191" t="s">
        <v>2517</v>
      </c>
      <c r="O74" s="149" t="s">
        <v>2494</v>
      </c>
      <c r="P74" s="93"/>
      <c r="Q74" s="113">
        <v>44412.65347222222</v>
      </c>
    </row>
    <row r="75" spans="1:17" ht="18" x14ac:dyDescent="0.25">
      <c r="A75" s="95" t="str">
        <f>VLOOKUP(E75,'LISTADO ATM'!$A$2:$C$901,3,0)</f>
        <v>DISTRITO NACIONAL</v>
      </c>
      <c r="B75" s="119">
        <v>335845707</v>
      </c>
      <c r="C75" s="98">
        <v>44293.954571759263</v>
      </c>
      <c r="D75" s="95" t="s">
        <v>2189</v>
      </c>
      <c r="E75" s="121">
        <v>698</v>
      </c>
      <c r="F75" s="120" t="str">
        <f>VLOOKUP(E75,VIP!$A$2:$O12523,2,0)</f>
        <v>DRBR698</v>
      </c>
      <c r="G75" s="120" t="str">
        <f>VLOOKUP(E75,'LISTADO ATM'!$A$2:$B$900,2,0)</f>
        <v>ATM Parador Bellamar</v>
      </c>
      <c r="H75" s="120" t="str">
        <f>VLOOKUP(E75,VIP!$A$2:$O17444,7,FALSE)</f>
        <v>Si</v>
      </c>
      <c r="I75" s="120" t="str">
        <f>VLOOKUP(E75,VIP!$A$2:$O9409,8,FALSE)</f>
        <v>Si</v>
      </c>
      <c r="J75" s="120" t="str">
        <f>VLOOKUP(E75,VIP!$A$2:$O9359,8,FALSE)</f>
        <v>Si</v>
      </c>
      <c r="K75" s="120" t="str">
        <f>VLOOKUP(E75,VIP!$A$2:$O12933,6,0)</f>
        <v>NO</v>
      </c>
      <c r="L75" s="96" t="s">
        <v>2254</v>
      </c>
      <c r="M75" s="110" t="s">
        <v>2524</v>
      </c>
      <c r="N75" s="94" t="s">
        <v>2472</v>
      </c>
      <c r="O75" s="149" t="s">
        <v>2474</v>
      </c>
      <c r="P75" s="93"/>
      <c r="Q75" s="113">
        <v>44412.43472222222</v>
      </c>
    </row>
    <row r="76" spans="1:17" ht="18" x14ac:dyDescent="0.25">
      <c r="A76" s="95" t="str">
        <f>VLOOKUP(E76,'LISTADO ATM'!$A$2:$C$901,3,0)</f>
        <v>DISTRITO NACIONAL</v>
      </c>
      <c r="B76" s="119">
        <v>335845709</v>
      </c>
      <c r="C76" s="98">
        <v>44294.013287037036</v>
      </c>
      <c r="D76" s="95" t="s">
        <v>2189</v>
      </c>
      <c r="E76" s="121">
        <v>378</v>
      </c>
      <c r="F76" s="120" t="str">
        <f>VLOOKUP(E76,VIP!$A$2:$O12522,2,0)</f>
        <v>DRBR378</v>
      </c>
      <c r="G76" s="120" t="str">
        <f>VLOOKUP(E76,'LISTADO ATM'!$A$2:$B$900,2,0)</f>
        <v>ATM UNP Villa Flores</v>
      </c>
      <c r="H76" s="120" t="str">
        <f>VLOOKUP(E76,VIP!$A$2:$O17443,7,FALSE)</f>
        <v>N/A</v>
      </c>
      <c r="I76" s="120" t="str">
        <f>VLOOKUP(E76,VIP!$A$2:$O9408,8,FALSE)</f>
        <v>N/A</v>
      </c>
      <c r="J76" s="120" t="str">
        <f>VLOOKUP(E76,VIP!$A$2:$O9358,8,FALSE)</f>
        <v>N/A</v>
      </c>
      <c r="K76" s="120" t="str">
        <f>VLOOKUP(E76,VIP!$A$2:$O12932,6,0)</f>
        <v>N/A</v>
      </c>
      <c r="L76" s="96" t="s">
        <v>2488</v>
      </c>
      <c r="M76" s="110" t="s">
        <v>2524</v>
      </c>
      <c r="N76" s="94" t="s">
        <v>2472</v>
      </c>
      <c r="O76" s="149" t="s">
        <v>2474</v>
      </c>
      <c r="P76" s="93"/>
      <c r="Q76" s="113">
        <v>44412.605555555558</v>
      </c>
    </row>
    <row r="77" spans="1:17" ht="18" x14ac:dyDescent="0.25">
      <c r="A77" s="95" t="str">
        <f>VLOOKUP(E77,'LISTADO ATM'!$A$2:$C$901,3,0)</f>
        <v>NORTE</v>
      </c>
      <c r="B77" s="119">
        <v>335845710</v>
      </c>
      <c r="C77" s="98">
        <v>44294.016504629632</v>
      </c>
      <c r="D77" s="95" t="s">
        <v>2190</v>
      </c>
      <c r="E77" s="121">
        <v>538</v>
      </c>
      <c r="F77" s="120" t="str">
        <f>VLOOKUP(E77,VIP!$A$2:$O12521,2,0)</f>
        <v>DRBR538</v>
      </c>
      <c r="G77" s="120" t="str">
        <f>VLOOKUP(E77,'LISTADO ATM'!$A$2:$B$900,2,0)</f>
        <v>ATM  Autoservicio San Fco. Macorís</v>
      </c>
      <c r="H77" s="120" t="str">
        <f>VLOOKUP(E77,VIP!$A$2:$O17442,7,FALSE)</f>
        <v>Si</v>
      </c>
      <c r="I77" s="120" t="str">
        <f>VLOOKUP(E77,VIP!$A$2:$O9407,8,FALSE)</f>
        <v>Si</v>
      </c>
      <c r="J77" s="120" t="str">
        <f>VLOOKUP(E77,VIP!$A$2:$O9357,8,FALSE)</f>
        <v>Si</v>
      </c>
      <c r="K77" s="120" t="str">
        <f>VLOOKUP(E77,VIP!$A$2:$O12931,6,0)</f>
        <v>NO</v>
      </c>
      <c r="L77" s="96" t="s">
        <v>2228</v>
      </c>
      <c r="M77" s="110" t="s">
        <v>2524</v>
      </c>
      <c r="N77" s="94" t="s">
        <v>2472</v>
      </c>
      <c r="O77" s="149" t="s">
        <v>2503</v>
      </c>
      <c r="P77" s="93"/>
      <c r="Q77" s="192">
        <v>44412.720138888886</v>
      </c>
    </row>
    <row r="78" spans="1:17" ht="18" x14ac:dyDescent="0.25">
      <c r="A78" s="95" t="str">
        <f>VLOOKUP(E78,'LISTADO ATM'!$A$2:$C$901,3,0)</f>
        <v>DISTRITO NACIONAL</v>
      </c>
      <c r="B78" s="119">
        <v>335845711</v>
      </c>
      <c r="C78" s="98">
        <v>44294.017060185186</v>
      </c>
      <c r="D78" s="95" t="s">
        <v>2189</v>
      </c>
      <c r="E78" s="121">
        <v>539</v>
      </c>
      <c r="F78" s="120" t="str">
        <f>VLOOKUP(E78,VIP!$A$2:$O12520,2,0)</f>
        <v>DRBR539</v>
      </c>
      <c r="G78" s="120" t="str">
        <f>VLOOKUP(E78,'LISTADO ATM'!$A$2:$B$900,2,0)</f>
        <v>ATM S/M La Cadena Los Proceres</v>
      </c>
      <c r="H78" s="120" t="str">
        <f>VLOOKUP(E78,VIP!$A$2:$O17441,7,FALSE)</f>
        <v>Si</v>
      </c>
      <c r="I78" s="120" t="str">
        <f>VLOOKUP(E78,VIP!$A$2:$O9406,8,FALSE)</f>
        <v>Si</v>
      </c>
      <c r="J78" s="120" t="str">
        <f>VLOOKUP(E78,VIP!$A$2:$O9356,8,FALSE)</f>
        <v>Si</v>
      </c>
      <c r="K78" s="120" t="str">
        <f>VLOOKUP(E78,VIP!$A$2:$O12930,6,0)</f>
        <v>NO</v>
      </c>
      <c r="L78" s="96" t="s">
        <v>2228</v>
      </c>
      <c r="M78" s="94" t="s">
        <v>2465</v>
      </c>
      <c r="N78" s="94" t="s">
        <v>2472</v>
      </c>
      <c r="O78" s="149" t="s">
        <v>2474</v>
      </c>
      <c r="P78" s="93"/>
      <c r="Q78" s="97" t="s">
        <v>2228</v>
      </c>
    </row>
    <row r="79" spans="1:17" ht="18" x14ac:dyDescent="0.25">
      <c r="A79" s="95" t="str">
        <f>VLOOKUP(E79,'LISTADO ATM'!$A$2:$C$901,3,0)</f>
        <v>DISTRITO NACIONAL</v>
      </c>
      <c r="B79" s="119">
        <v>335845713</v>
      </c>
      <c r="C79" s="98">
        <v>44294.035497685189</v>
      </c>
      <c r="D79" s="95" t="s">
        <v>2189</v>
      </c>
      <c r="E79" s="121">
        <v>473</v>
      </c>
      <c r="F79" s="120" t="str">
        <f>VLOOKUP(E79,VIP!$A$2:$O12518,2,0)</f>
        <v>DRBR473</v>
      </c>
      <c r="G79" s="120" t="str">
        <f>VLOOKUP(E79,'LISTADO ATM'!$A$2:$B$900,2,0)</f>
        <v xml:space="preserve">ATM Oficina Carrefour II </v>
      </c>
      <c r="H79" s="120" t="str">
        <f>VLOOKUP(E79,VIP!$A$2:$O17439,7,FALSE)</f>
        <v>Si</v>
      </c>
      <c r="I79" s="120" t="str">
        <f>VLOOKUP(E79,VIP!$A$2:$O9404,8,FALSE)</f>
        <v>Si</v>
      </c>
      <c r="J79" s="120" t="str">
        <f>VLOOKUP(E79,VIP!$A$2:$O9354,8,FALSE)</f>
        <v>Si</v>
      </c>
      <c r="K79" s="120" t="str">
        <f>VLOOKUP(E79,VIP!$A$2:$O12928,6,0)</f>
        <v>NO</v>
      </c>
      <c r="L79" s="96" t="s">
        <v>2228</v>
      </c>
      <c r="M79" s="110" t="s">
        <v>2524</v>
      </c>
      <c r="N79" s="94" t="s">
        <v>2472</v>
      </c>
      <c r="O79" s="149" t="s">
        <v>2474</v>
      </c>
      <c r="P79" s="93"/>
      <c r="Q79" s="113">
        <v>44412.588888888888</v>
      </c>
    </row>
    <row r="80" spans="1:17" ht="18" x14ac:dyDescent="0.25">
      <c r="A80" s="95" t="str">
        <f>VLOOKUP(E80,'LISTADO ATM'!$A$2:$C$901,3,0)</f>
        <v>DISTRITO NACIONAL</v>
      </c>
      <c r="B80" s="119">
        <v>335845714</v>
      </c>
      <c r="C80" s="98">
        <v>44294.036469907405</v>
      </c>
      <c r="D80" s="95" t="s">
        <v>2189</v>
      </c>
      <c r="E80" s="121">
        <v>476</v>
      </c>
      <c r="F80" s="120" t="str">
        <f>VLOOKUP(E80,VIP!$A$2:$O12517,2,0)</f>
        <v>DRBR476</v>
      </c>
      <c r="G80" s="120" t="str">
        <f>VLOOKUP(E80,'LISTADO ATM'!$A$2:$B$900,2,0)</f>
        <v xml:space="preserve">ATM Multicentro La Sirena Las Caobas </v>
      </c>
      <c r="H80" s="120" t="str">
        <f>VLOOKUP(E80,VIP!$A$2:$O17438,7,FALSE)</f>
        <v>Si</v>
      </c>
      <c r="I80" s="120" t="str">
        <f>VLOOKUP(E80,VIP!$A$2:$O9403,8,FALSE)</f>
        <v>Si</v>
      </c>
      <c r="J80" s="120" t="str">
        <f>VLOOKUP(E80,VIP!$A$2:$O9353,8,FALSE)</f>
        <v>Si</v>
      </c>
      <c r="K80" s="120" t="str">
        <f>VLOOKUP(E80,VIP!$A$2:$O12927,6,0)</f>
        <v>SI</v>
      </c>
      <c r="L80" s="96" t="s">
        <v>2228</v>
      </c>
      <c r="M80" s="110" t="s">
        <v>2524</v>
      </c>
      <c r="N80" s="94" t="s">
        <v>2472</v>
      </c>
      <c r="O80" s="149" t="s">
        <v>2474</v>
      </c>
      <c r="P80" s="93"/>
      <c r="Q80" s="192">
        <v>44412.715277777781</v>
      </c>
    </row>
    <row r="81" spans="1:17" ht="18" x14ac:dyDescent="0.25">
      <c r="A81" s="95" t="str">
        <f>VLOOKUP(E81,'LISTADO ATM'!$A$2:$C$901,3,0)</f>
        <v>DISTRITO NACIONAL</v>
      </c>
      <c r="B81" s="119">
        <v>335845715</v>
      </c>
      <c r="C81" s="98">
        <v>44294.03806712963</v>
      </c>
      <c r="D81" s="95" t="s">
        <v>2189</v>
      </c>
      <c r="E81" s="121">
        <v>264</v>
      </c>
      <c r="F81" s="120" t="str">
        <f>VLOOKUP(E81,VIP!$A$2:$O12516,2,0)</f>
        <v>DRBR264</v>
      </c>
      <c r="G81" s="120" t="str">
        <f>VLOOKUP(E81,'LISTADO ATM'!$A$2:$B$900,2,0)</f>
        <v xml:space="preserve">ATM S/M Nacional Independencia </v>
      </c>
      <c r="H81" s="120" t="str">
        <f>VLOOKUP(E81,VIP!$A$2:$O17437,7,FALSE)</f>
        <v>Si</v>
      </c>
      <c r="I81" s="120" t="str">
        <f>VLOOKUP(E81,VIP!$A$2:$O9402,8,FALSE)</f>
        <v>Si</v>
      </c>
      <c r="J81" s="120" t="str">
        <f>VLOOKUP(E81,VIP!$A$2:$O9352,8,FALSE)</f>
        <v>Si</v>
      </c>
      <c r="K81" s="120" t="str">
        <f>VLOOKUP(E81,VIP!$A$2:$O12926,6,0)</f>
        <v>SI</v>
      </c>
      <c r="L81" s="96" t="s">
        <v>2228</v>
      </c>
      <c r="M81" s="94" t="s">
        <v>2465</v>
      </c>
      <c r="N81" s="94" t="s">
        <v>2472</v>
      </c>
      <c r="O81" s="149" t="s">
        <v>2474</v>
      </c>
      <c r="P81" s="93"/>
      <c r="Q81" s="97" t="s">
        <v>2228</v>
      </c>
    </row>
    <row r="82" spans="1:17" ht="18" x14ac:dyDescent="0.25">
      <c r="A82" s="95" t="str">
        <f>VLOOKUP(E82,'LISTADO ATM'!$A$2:$C$901,3,0)</f>
        <v>DISTRITO NACIONAL</v>
      </c>
      <c r="B82" s="119">
        <v>335845716</v>
      </c>
      <c r="C82" s="98">
        <v>44294.038576388892</v>
      </c>
      <c r="D82" s="95" t="s">
        <v>2189</v>
      </c>
      <c r="E82" s="121">
        <v>321</v>
      </c>
      <c r="F82" s="120" t="str">
        <f>VLOOKUP(E82,VIP!$A$2:$O12515,2,0)</f>
        <v>DRBR321</v>
      </c>
      <c r="G82" s="120" t="str">
        <f>VLOOKUP(E82,'LISTADO ATM'!$A$2:$B$900,2,0)</f>
        <v xml:space="preserve">ATM Oficina Jiménez Moya I </v>
      </c>
      <c r="H82" s="120" t="str">
        <f>VLOOKUP(E82,VIP!$A$2:$O17436,7,FALSE)</f>
        <v>Si</v>
      </c>
      <c r="I82" s="120" t="str">
        <f>VLOOKUP(E82,VIP!$A$2:$O9401,8,FALSE)</f>
        <v>Si</v>
      </c>
      <c r="J82" s="120" t="str">
        <f>VLOOKUP(E82,VIP!$A$2:$O9351,8,FALSE)</f>
        <v>Si</v>
      </c>
      <c r="K82" s="120" t="str">
        <f>VLOOKUP(E82,VIP!$A$2:$O12925,6,0)</f>
        <v>NO</v>
      </c>
      <c r="L82" s="96" t="s">
        <v>2228</v>
      </c>
      <c r="M82" s="110" t="s">
        <v>2524</v>
      </c>
      <c r="N82" s="94" t="s">
        <v>2472</v>
      </c>
      <c r="O82" s="150" t="s">
        <v>2474</v>
      </c>
      <c r="P82" s="93"/>
      <c r="Q82" s="113">
        <v>44412.428472222222</v>
      </c>
    </row>
    <row r="83" spans="1:17" ht="18" x14ac:dyDescent="0.25">
      <c r="A83" s="95" t="str">
        <f>VLOOKUP(E83,'LISTADO ATM'!$A$2:$C$901,3,0)</f>
        <v>DISTRITO NACIONAL</v>
      </c>
      <c r="B83" s="119">
        <v>335845717</v>
      </c>
      <c r="C83" s="98">
        <v>44294.039305555554</v>
      </c>
      <c r="D83" s="95" t="s">
        <v>2189</v>
      </c>
      <c r="E83" s="121">
        <v>517</v>
      </c>
      <c r="F83" s="120" t="str">
        <f>VLOOKUP(E83,VIP!$A$2:$O12514,2,0)</f>
        <v>DRBR517</v>
      </c>
      <c r="G83" s="120" t="str">
        <f>VLOOKUP(E83,'LISTADO ATM'!$A$2:$B$900,2,0)</f>
        <v xml:space="preserve">ATM Autobanco Oficina Sans Soucí </v>
      </c>
      <c r="H83" s="120" t="str">
        <f>VLOOKUP(E83,VIP!$A$2:$O17435,7,FALSE)</f>
        <v>Si</v>
      </c>
      <c r="I83" s="120" t="str">
        <f>VLOOKUP(E83,VIP!$A$2:$O9400,8,FALSE)</f>
        <v>Si</v>
      </c>
      <c r="J83" s="120" t="str">
        <f>VLOOKUP(E83,VIP!$A$2:$O9350,8,FALSE)</f>
        <v>Si</v>
      </c>
      <c r="K83" s="120" t="str">
        <f>VLOOKUP(E83,VIP!$A$2:$O12924,6,0)</f>
        <v>SI</v>
      </c>
      <c r="L83" s="96" t="s">
        <v>2228</v>
      </c>
      <c r="M83" s="110" t="s">
        <v>2524</v>
      </c>
      <c r="N83" s="191" t="s">
        <v>2517</v>
      </c>
      <c r="O83" s="150" t="s">
        <v>2474</v>
      </c>
      <c r="P83" s="93"/>
      <c r="Q83" s="113">
        <v>44412.433333333334</v>
      </c>
    </row>
    <row r="84" spans="1:17" ht="18" x14ac:dyDescent="0.25">
      <c r="A84" s="95" t="str">
        <f>VLOOKUP(E84,'LISTADO ATM'!$A$2:$C$901,3,0)</f>
        <v>NORTE</v>
      </c>
      <c r="B84" s="119">
        <v>335845722</v>
      </c>
      <c r="C84" s="98">
        <v>44294.155995370369</v>
      </c>
      <c r="D84" s="95" t="s">
        <v>2190</v>
      </c>
      <c r="E84" s="121">
        <v>189</v>
      </c>
      <c r="F84" s="120" t="str">
        <f>VLOOKUP(E84,VIP!$A$2:$O12517,2,0)</f>
        <v>DRBR189</v>
      </c>
      <c r="G84" s="120" t="str">
        <f>VLOOKUP(E84,'LISTADO ATM'!$A$2:$B$900,2,0)</f>
        <v xml:space="preserve">ATM Comando Regional Cibao Central P.N. </v>
      </c>
      <c r="H84" s="120" t="str">
        <f>VLOOKUP(E84,VIP!$A$2:$O17438,7,FALSE)</f>
        <v>Si</v>
      </c>
      <c r="I84" s="120" t="str">
        <f>VLOOKUP(E84,VIP!$A$2:$O9403,8,FALSE)</f>
        <v>Si</v>
      </c>
      <c r="J84" s="120" t="str">
        <f>VLOOKUP(E84,VIP!$A$2:$O9353,8,FALSE)</f>
        <v>Si</v>
      </c>
      <c r="K84" s="120" t="str">
        <f>VLOOKUP(E84,VIP!$A$2:$O12927,6,0)</f>
        <v>NO</v>
      </c>
      <c r="L84" s="96" t="s">
        <v>2228</v>
      </c>
      <c r="M84" s="110" t="s">
        <v>2524</v>
      </c>
      <c r="N84" s="94" t="s">
        <v>2472</v>
      </c>
      <c r="O84" s="150" t="s">
        <v>2503</v>
      </c>
      <c r="P84" s="93"/>
      <c r="Q84" s="113">
        <v>44412.433333333334</v>
      </c>
    </row>
    <row r="85" spans="1:17" ht="18" x14ac:dyDescent="0.25">
      <c r="A85" s="95" t="str">
        <f>VLOOKUP(E85,'LISTADO ATM'!$A$2:$C$901,3,0)</f>
        <v>DISTRITO NACIONAL</v>
      </c>
      <c r="B85" s="119">
        <v>335845724</v>
      </c>
      <c r="C85" s="98">
        <v>44294.243668981479</v>
      </c>
      <c r="D85" s="95" t="s">
        <v>2189</v>
      </c>
      <c r="E85" s="121">
        <v>527</v>
      </c>
      <c r="F85" s="120" t="str">
        <f>VLOOKUP(E85,VIP!$A$2:$O12516,2,0)</f>
        <v>DRBR527</v>
      </c>
      <c r="G85" s="120" t="str">
        <f>VLOOKUP(E85,'LISTADO ATM'!$A$2:$B$900,2,0)</f>
        <v>ATM Oficina Zona Oriental II</v>
      </c>
      <c r="H85" s="120" t="str">
        <f>VLOOKUP(E85,VIP!$A$2:$O17437,7,FALSE)</f>
        <v>Si</v>
      </c>
      <c r="I85" s="120" t="str">
        <f>VLOOKUP(E85,VIP!$A$2:$O9402,8,FALSE)</f>
        <v>Si</v>
      </c>
      <c r="J85" s="120" t="str">
        <f>VLOOKUP(E85,VIP!$A$2:$O9352,8,FALSE)</f>
        <v>Si</v>
      </c>
      <c r="K85" s="120" t="str">
        <f>VLOOKUP(E85,VIP!$A$2:$O12926,6,0)</f>
        <v>SI</v>
      </c>
      <c r="L85" s="96" t="s">
        <v>2488</v>
      </c>
      <c r="M85" s="110" t="s">
        <v>2524</v>
      </c>
      <c r="N85" s="94" t="s">
        <v>2514</v>
      </c>
      <c r="O85" s="151" t="s">
        <v>2474</v>
      </c>
      <c r="P85" s="94" t="s">
        <v>2551</v>
      </c>
      <c r="Q85" s="113">
        <v>44412.606249999997</v>
      </c>
    </row>
    <row r="86" spans="1:17" ht="18" x14ac:dyDescent="0.25">
      <c r="A86" s="95" t="str">
        <f>VLOOKUP(E86,'LISTADO ATM'!$A$2:$C$901,3,0)</f>
        <v>DISTRITO NACIONAL</v>
      </c>
      <c r="B86" s="119">
        <v>335845730</v>
      </c>
      <c r="C86" s="98">
        <v>44294.301435185182</v>
      </c>
      <c r="D86" s="95" t="s">
        <v>2189</v>
      </c>
      <c r="E86" s="121">
        <v>973</v>
      </c>
      <c r="F86" s="120" t="str">
        <f>VLOOKUP(E86,VIP!$A$2:$O12515,2,0)</f>
        <v>DRBR912</v>
      </c>
      <c r="G86" s="120" t="str">
        <f>VLOOKUP(E86,'LISTADO ATM'!$A$2:$B$900,2,0)</f>
        <v xml:space="preserve">ATM Oficina Sabana de la Mar </v>
      </c>
      <c r="H86" s="120" t="str">
        <f>VLOOKUP(E86,VIP!$A$2:$O17436,7,FALSE)</f>
        <v>Si</v>
      </c>
      <c r="I86" s="120" t="str">
        <f>VLOOKUP(E86,VIP!$A$2:$O9401,8,FALSE)</f>
        <v>Si</v>
      </c>
      <c r="J86" s="120" t="str">
        <f>VLOOKUP(E86,VIP!$A$2:$O9351,8,FALSE)</f>
        <v>Si</v>
      </c>
      <c r="K86" s="120" t="str">
        <f>VLOOKUP(E86,VIP!$A$2:$O12925,6,0)</f>
        <v>NO</v>
      </c>
      <c r="L86" s="96" t="s">
        <v>2254</v>
      </c>
      <c r="M86" s="110" t="s">
        <v>2524</v>
      </c>
      <c r="N86" s="94" t="s">
        <v>2514</v>
      </c>
      <c r="O86" s="151" t="s">
        <v>2474</v>
      </c>
      <c r="P86" s="93"/>
      <c r="Q86" s="113">
        <v>44412.434027777781</v>
      </c>
    </row>
    <row r="87" spans="1:17" ht="18" x14ac:dyDescent="0.25">
      <c r="A87" s="95" t="str">
        <f>VLOOKUP(E87,'LISTADO ATM'!$A$2:$C$901,3,0)</f>
        <v>DISTRITO NACIONAL</v>
      </c>
      <c r="B87" s="119">
        <v>335845792</v>
      </c>
      <c r="C87" s="98">
        <v>44294.332141203704</v>
      </c>
      <c r="D87" s="95" t="s">
        <v>2468</v>
      </c>
      <c r="E87" s="121">
        <v>29</v>
      </c>
      <c r="F87" s="120" t="str">
        <f>VLOOKUP(E87,VIP!$A$2:$O12526,2,0)</f>
        <v>DRBR029</v>
      </c>
      <c r="G87" s="120" t="str">
        <f>VLOOKUP(E87,'LISTADO ATM'!$A$2:$B$900,2,0)</f>
        <v xml:space="preserve">ATM AFP </v>
      </c>
      <c r="H87" s="120" t="str">
        <f>VLOOKUP(E87,VIP!$A$2:$O17447,7,FALSE)</f>
        <v>Si</v>
      </c>
      <c r="I87" s="120" t="str">
        <f>VLOOKUP(E87,VIP!$A$2:$O9412,8,FALSE)</f>
        <v>Si</v>
      </c>
      <c r="J87" s="120" t="str">
        <f>VLOOKUP(E87,VIP!$A$2:$O9362,8,FALSE)</f>
        <v>Si</v>
      </c>
      <c r="K87" s="120" t="str">
        <f>VLOOKUP(E87,VIP!$A$2:$O12936,6,0)</f>
        <v>NO</v>
      </c>
      <c r="L87" s="96" t="s">
        <v>2428</v>
      </c>
      <c r="M87" s="94" t="s">
        <v>2465</v>
      </c>
      <c r="N87" s="94" t="s">
        <v>2472</v>
      </c>
      <c r="O87" s="151" t="s">
        <v>2473</v>
      </c>
      <c r="P87" s="93"/>
      <c r="Q87" s="97" t="s">
        <v>2428</v>
      </c>
    </row>
    <row r="88" spans="1:17" ht="18" x14ac:dyDescent="0.25">
      <c r="A88" s="95" t="str">
        <f>VLOOKUP(E88,'LISTADO ATM'!$A$2:$C$901,3,0)</f>
        <v>DISTRITO NACIONAL</v>
      </c>
      <c r="B88" s="119">
        <v>335845824</v>
      </c>
      <c r="C88" s="98">
        <v>44294.347592592596</v>
      </c>
      <c r="D88" s="95" t="s">
        <v>2493</v>
      </c>
      <c r="E88" s="121">
        <v>722</v>
      </c>
      <c r="F88" s="120" t="str">
        <f>VLOOKUP(E88,VIP!$A$2:$O12525,2,0)</f>
        <v>DRBR393</v>
      </c>
      <c r="G88" s="120" t="str">
        <f>VLOOKUP(E88,'LISTADO ATM'!$A$2:$B$900,2,0)</f>
        <v xml:space="preserve">ATM Oficina Charles de Gaulle III </v>
      </c>
      <c r="H88" s="120" t="str">
        <f>VLOOKUP(E88,VIP!$A$2:$O17446,7,FALSE)</f>
        <v>Si</v>
      </c>
      <c r="I88" s="120" t="str">
        <f>VLOOKUP(E88,VIP!$A$2:$O9411,8,FALSE)</f>
        <v>Si</v>
      </c>
      <c r="J88" s="120" t="str">
        <f>VLOOKUP(E88,VIP!$A$2:$O9361,8,FALSE)</f>
        <v>Si</v>
      </c>
      <c r="K88" s="120" t="str">
        <f>VLOOKUP(E88,VIP!$A$2:$O12935,6,0)</f>
        <v>SI</v>
      </c>
      <c r="L88" s="96" t="s">
        <v>2428</v>
      </c>
      <c r="M88" s="110" t="s">
        <v>2524</v>
      </c>
      <c r="N88" s="191" t="s">
        <v>2517</v>
      </c>
      <c r="O88" s="151" t="s">
        <v>2494</v>
      </c>
      <c r="P88" s="93"/>
      <c r="Q88" s="113">
        <v>44412.588194444441</v>
      </c>
    </row>
    <row r="89" spans="1:17" ht="18" x14ac:dyDescent="0.25">
      <c r="A89" s="95" t="str">
        <f>VLOOKUP(E89,'LISTADO ATM'!$A$2:$C$901,3,0)</f>
        <v>NORTE</v>
      </c>
      <c r="B89" s="119">
        <v>335845863</v>
      </c>
      <c r="C89" s="98">
        <v>44294.363726851851</v>
      </c>
      <c r="D89" s="95" t="s">
        <v>2190</v>
      </c>
      <c r="E89" s="121">
        <v>774</v>
      </c>
      <c r="F89" s="120" t="str">
        <f>VLOOKUP(E89,VIP!$A$2:$O12524,2,0)</f>
        <v>DRBR061</v>
      </c>
      <c r="G89" s="120" t="str">
        <f>VLOOKUP(E89,'LISTADO ATM'!$A$2:$B$900,2,0)</f>
        <v xml:space="preserve">ATM Oficina Montecristi </v>
      </c>
      <c r="H89" s="120" t="str">
        <f>VLOOKUP(E89,VIP!$A$2:$O17445,7,FALSE)</f>
        <v>Si</v>
      </c>
      <c r="I89" s="120" t="str">
        <f>VLOOKUP(E89,VIP!$A$2:$O9410,8,FALSE)</f>
        <v>Si</v>
      </c>
      <c r="J89" s="120" t="str">
        <f>VLOOKUP(E89,VIP!$A$2:$O9360,8,FALSE)</f>
        <v>Si</v>
      </c>
      <c r="K89" s="120" t="str">
        <f>VLOOKUP(E89,VIP!$A$2:$O12934,6,0)</f>
        <v>NO</v>
      </c>
      <c r="L89" s="96" t="s">
        <v>2488</v>
      </c>
      <c r="M89" s="110" t="s">
        <v>2524</v>
      </c>
      <c r="N89" s="191" t="s">
        <v>2517</v>
      </c>
      <c r="O89" s="151" t="s">
        <v>2503</v>
      </c>
      <c r="P89" s="93"/>
      <c r="Q89" s="113">
        <v>44412.563888888886</v>
      </c>
    </row>
    <row r="90" spans="1:17" ht="18" x14ac:dyDescent="0.25">
      <c r="A90" s="95" t="str">
        <f>VLOOKUP(E90,'LISTADO ATM'!$A$2:$C$901,3,0)</f>
        <v>NORTE</v>
      </c>
      <c r="B90" s="119">
        <v>335845866</v>
      </c>
      <c r="C90" s="98">
        <v>44294.364178240743</v>
      </c>
      <c r="D90" s="95" t="s">
        <v>2190</v>
      </c>
      <c r="E90" s="121">
        <v>380</v>
      </c>
      <c r="F90" s="120" t="str">
        <f>VLOOKUP(E90,VIP!$A$2:$O12523,2,0)</f>
        <v>DRBR380</v>
      </c>
      <c r="G90" s="120" t="str">
        <f>VLOOKUP(E90,'LISTADO ATM'!$A$2:$B$900,2,0)</f>
        <v xml:space="preserve">ATM Oficina Navarrete </v>
      </c>
      <c r="H90" s="120" t="str">
        <f>VLOOKUP(E90,VIP!$A$2:$O17444,7,FALSE)</f>
        <v>Si</v>
      </c>
      <c r="I90" s="120" t="str">
        <f>VLOOKUP(E90,VIP!$A$2:$O9409,8,FALSE)</f>
        <v>Si</v>
      </c>
      <c r="J90" s="120" t="str">
        <f>VLOOKUP(E90,VIP!$A$2:$O9359,8,FALSE)</f>
        <v>Si</v>
      </c>
      <c r="K90" s="120" t="str">
        <f>VLOOKUP(E90,VIP!$A$2:$O12933,6,0)</f>
        <v>NO</v>
      </c>
      <c r="L90" s="96" t="s">
        <v>2488</v>
      </c>
      <c r="M90" s="110" t="s">
        <v>2524</v>
      </c>
      <c r="N90" s="191" t="s">
        <v>2517</v>
      </c>
      <c r="O90" s="151" t="s">
        <v>2503</v>
      </c>
      <c r="P90" s="93"/>
      <c r="Q90" s="113">
        <v>44412.587500000001</v>
      </c>
    </row>
    <row r="91" spans="1:17" ht="18" x14ac:dyDescent="0.25">
      <c r="A91" s="95" t="str">
        <f>VLOOKUP(E91,'LISTADO ATM'!$A$2:$C$901,3,0)</f>
        <v>DISTRITO NACIONAL</v>
      </c>
      <c r="B91" s="119">
        <v>335845868</v>
      </c>
      <c r="C91" s="98">
        <v>44294.364479166667</v>
      </c>
      <c r="D91" s="95" t="s">
        <v>2189</v>
      </c>
      <c r="E91" s="121">
        <v>338</v>
      </c>
      <c r="F91" s="120" t="str">
        <f>VLOOKUP(E91,VIP!$A$2:$O12522,2,0)</f>
        <v>DRBR338</v>
      </c>
      <c r="G91" s="120" t="str">
        <f>VLOOKUP(E91,'LISTADO ATM'!$A$2:$B$900,2,0)</f>
        <v>ATM S/M Aprezio Pantoja</v>
      </c>
      <c r="H91" s="120" t="str">
        <f>VLOOKUP(E91,VIP!$A$2:$O17443,7,FALSE)</f>
        <v>Si</v>
      </c>
      <c r="I91" s="120" t="str">
        <f>VLOOKUP(E91,VIP!$A$2:$O9408,8,FALSE)</f>
        <v>Si</v>
      </c>
      <c r="J91" s="120" t="str">
        <f>VLOOKUP(E91,VIP!$A$2:$O9358,8,FALSE)</f>
        <v>Si</v>
      </c>
      <c r="K91" s="120" t="str">
        <f>VLOOKUP(E91,VIP!$A$2:$O12932,6,0)</f>
        <v>NO</v>
      </c>
      <c r="L91" s="96" t="s">
        <v>2254</v>
      </c>
      <c r="M91" s="94" t="s">
        <v>2465</v>
      </c>
      <c r="N91" s="94" t="s">
        <v>2514</v>
      </c>
      <c r="O91" s="151" t="s">
        <v>2474</v>
      </c>
      <c r="P91" s="93"/>
      <c r="Q91" s="97" t="s">
        <v>2254</v>
      </c>
    </row>
    <row r="92" spans="1:17" ht="18" x14ac:dyDescent="0.25">
      <c r="A92" s="95" t="str">
        <f>VLOOKUP(E92,'LISTADO ATM'!$A$2:$C$901,3,0)</f>
        <v>DISTRITO NACIONAL</v>
      </c>
      <c r="B92" s="119">
        <v>335845937</v>
      </c>
      <c r="C92" s="98">
        <v>44294.381979166668</v>
      </c>
      <c r="D92" s="95" t="s">
        <v>2189</v>
      </c>
      <c r="E92" s="121">
        <v>243</v>
      </c>
      <c r="F92" s="120" t="str">
        <f>VLOOKUP(E92,VIP!$A$2:$O12521,2,0)</f>
        <v>DRBR243</v>
      </c>
      <c r="G92" s="120" t="str">
        <f>VLOOKUP(E92,'LISTADO ATM'!$A$2:$B$900,2,0)</f>
        <v xml:space="preserve">ATM Autoservicio Plaza Central  </v>
      </c>
      <c r="H92" s="120" t="str">
        <f>VLOOKUP(E92,VIP!$A$2:$O17442,7,FALSE)</f>
        <v>Si</v>
      </c>
      <c r="I92" s="120" t="str">
        <f>VLOOKUP(E92,VIP!$A$2:$O9407,8,FALSE)</f>
        <v>Si</v>
      </c>
      <c r="J92" s="120" t="str">
        <f>VLOOKUP(E92,VIP!$A$2:$O9357,8,FALSE)</f>
        <v>Si</v>
      </c>
      <c r="K92" s="120" t="str">
        <f>VLOOKUP(E92,VIP!$A$2:$O12931,6,0)</f>
        <v>SI</v>
      </c>
      <c r="L92" s="96" t="s">
        <v>2254</v>
      </c>
      <c r="M92" s="110" t="s">
        <v>2524</v>
      </c>
      <c r="N92" s="191" t="s">
        <v>2517</v>
      </c>
      <c r="O92" s="151" t="s">
        <v>2474</v>
      </c>
      <c r="P92" s="93"/>
      <c r="Q92" s="113">
        <v>44412.430555555555</v>
      </c>
    </row>
    <row r="93" spans="1:17" ht="18" x14ac:dyDescent="0.25">
      <c r="A93" s="95" t="str">
        <f>VLOOKUP(E93,'LISTADO ATM'!$A$2:$C$901,3,0)</f>
        <v>NORTE</v>
      </c>
      <c r="B93" s="119">
        <v>335845947</v>
      </c>
      <c r="C93" s="98">
        <v>44294.383969907409</v>
      </c>
      <c r="D93" s="95" t="s">
        <v>2493</v>
      </c>
      <c r="E93" s="121">
        <v>290</v>
      </c>
      <c r="F93" s="120" t="str">
        <f>VLOOKUP(E93,VIP!$A$2:$O12525,2,0)</f>
        <v>DRBR290</v>
      </c>
      <c r="G93" s="120" t="str">
        <f>VLOOKUP(E93,'LISTADO ATM'!$A$2:$B$900,2,0)</f>
        <v xml:space="preserve">ATM Oficina San Francisco de Macorís </v>
      </c>
      <c r="H93" s="120" t="str">
        <f>VLOOKUP(E93,VIP!$A$2:$O17446,7,FALSE)</f>
        <v>Si</v>
      </c>
      <c r="I93" s="120" t="str">
        <f>VLOOKUP(E93,VIP!$A$2:$O9411,8,FALSE)</f>
        <v>Si</v>
      </c>
      <c r="J93" s="120" t="str">
        <f>VLOOKUP(E93,VIP!$A$2:$O9361,8,FALSE)</f>
        <v>Si</v>
      </c>
      <c r="K93" s="120" t="str">
        <f>VLOOKUP(E93,VIP!$A$2:$O12935,6,0)</f>
        <v>NO</v>
      </c>
      <c r="L93" s="96" t="s">
        <v>2477</v>
      </c>
      <c r="M93" s="110" t="s">
        <v>2524</v>
      </c>
      <c r="N93" s="110" t="s">
        <v>2517</v>
      </c>
      <c r="O93" s="151" t="s">
        <v>2550</v>
      </c>
      <c r="P93" s="191" t="s">
        <v>2542</v>
      </c>
      <c r="Q93" s="113" t="s">
        <v>2477</v>
      </c>
    </row>
    <row r="94" spans="1:17" ht="18" x14ac:dyDescent="0.25">
      <c r="A94" s="95" t="str">
        <f>VLOOKUP(E94,'LISTADO ATM'!$A$2:$C$901,3,0)</f>
        <v>DISTRITO NACIONAL</v>
      </c>
      <c r="B94" s="119">
        <v>335845950</v>
      </c>
      <c r="C94" s="98">
        <v>44294.384687500002</v>
      </c>
      <c r="D94" s="95" t="s">
        <v>2189</v>
      </c>
      <c r="E94" s="121">
        <v>231</v>
      </c>
      <c r="F94" s="120" t="str">
        <f>VLOOKUP(E94,VIP!$A$2:$O12520,2,0)</f>
        <v>DRBR231</v>
      </c>
      <c r="G94" s="120" t="str">
        <f>VLOOKUP(E94,'LISTADO ATM'!$A$2:$B$900,2,0)</f>
        <v xml:space="preserve">ATM Oficina Zona Oriental </v>
      </c>
      <c r="H94" s="120" t="str">
        <f>VLOOKUP(E94,VIP!$A$2:$O17441,7,FALSE)</f>
        <v>Si</v>
      </c>
      <c r="I94" s="120" t="str">
        <f>VLOOKUP(E94,VIP!$A$2:$O9406,8,FALSE)</f>
        <v>Si</v>
      </c>
      <c r="J94" s="120" t="str">
        <f>VLOOKUP(E94,VIP!$A$2:$O9356,8,FALSE)</f>
        <v>Si</v>
      </c>
      <c r="K94" s="120" t="str">
        <f>VLOOKUP(E94,VIP!$A$2:$O12930,6,0)</f>
        <v>SI</v>
      </c>
      <c r="L94" s="96" t="s">
        <v>2488</v>
      </c>
      <c r="M94" s="110" t="s">
        <v>2524</v>
      </c>
      <c r="N94" s="94" t="s">
        <v>2514</v>
      </c>
      <c r="O94" s="151" t="s">
        <v>2474</v>
      </c>
      <c r="P94" s="93"/>
      <c r="Q94" s="113">
        <v>44412.606249999997</v>
      </c>
    </row>
    <row r="95" spans="1:17" ht="18" x14ac:dyDescent="0.25">
      <c r="A95" s="95" t="str">
        <f>VLOOKUP(E95,'LISTADO ATM'!$A$2:$C$901,3,0)</f>
        <v>DISTRITO NACIONAL</v>
      </c>
      <c r="B95" s="119">
        <v>335845959</v>
      </c>
      <c r="C95" s="98">
        <v>44294.387569444443</v>
      </c>
      <c r="D95" s="95" t="s">
        <v>2189</v>
      </c>
      <c r="E95" s="121">
        <v>919</v>
      </c>
      <c r="F95" s="120" t="str">
        <f>VLOOKUP(E95,VIP!$A$2:$O12519,2,0)</f>
        <v>DRBR16F</v>
      </c>
      <c r="G95" s="120" t="str">
        <f>VLOOKUP(E95,'LISTADO ATM'!$A$2:$B$900,2,0)</f>
        <v xml:space="preserve">ATM S/M La Cadena Sarasota </v>
      </c>
      <c r="H95" s="120" t="str">
        <f>VLOOKUP(E95,VIP!$A$2:$O17440,7,FALSE)</f>
        <v>Si</v>
      </c>
      <c r="I95" s="120" t="str">
        <f>VLOOKUP(E95,VIP!$A$2:$O9405,8,FALSE)</f>
        <v>Si</v>
      </c>
      <c r="J95" s="120" t="str">
        <f>VLOOKUP(E95,VIP!$A$2:$O9355,8,FALSE)</f>
        <v>Si</v>
      </c>
      <c r="K95" s="120" t="str">
        <f>VLOOKUP(E95,VIP!$A$2:$O12929,6,0)</f>
        <v>SI</v>
      </c>
      <c r="L95" s="96" t="s">
        <v>2254</v>
      </c>
      <c r="M95" s="110" t="s">
        <v>2524</v>
      </c>
      <c r="N95" s="94" t="s">
        <v>2514</v>
      </c>
      <c r="O95" s="151" t="s">
        <v>2474</v>
      </c>
      <c r="P95" s="93"/>
      <c r="Q95" s="113">
        <v>44412.586805555555</v>
      </c>
    </row>
    <row r="96" spans="1:17" ht="18" x14ac:dyDescent="0.25">
      <c r="A96" s="95" t="str">
        <f>VLOOKUP(E96,'LISTADO ATM'!$A$2:$C$901,3,0)</f>
        <v>DISTRITO NACIONAL</v>
      </c>
      <c r="B96" s="119">
        <v>335845991</v>
      </c>
      <c r="C96" s="98">
        <v>44294.397326388891</v>
      </c>
      <c r="D96" s="95" t="s">
        <v>2493</v>
      </c>
      <c r="E96" s="121">
        <v>243</v>
      </c>
      <c r="F96" s="120" t="str">
        <f>VLOOKUP(E96,VIP!$A$2:$O12524,2,0)</f>
        <v>DRBR243</v>
      </c>
      <c r="G96" s="120" t="str">
        <f>VLOOKUP(E96,'LISTADO ATM'!$A$2:$B$900,2,0)</f>
        <v xml:space="preserve">ATM Autoservicio Plaza Central  </v>
      </c>
      <c r="H96" s="120" t="str">
        <f>VLOOKUP(E96,VIP!$A$2:$O17445,7,FALSE)</f>
        <v>Si</v>
      </c>
      <c r="I96" s="120" t="str">
        <f>VLOOKUP(E96,VIP!$A$2:$O9410,8,FALSE)</f>
        <v>Si</v>
      </c>
      <c r="J96" s="120" t="str">
        <f>VLOOKUP(E96,VIP!$A$2:$O9360,8,FALSE)</f>
        <v>Si</v>
      </c>
      <c r="K96" s="120" t="str">
        <f>VLOOKUP(E96,VIP!$A$2:$O12934,6,0)</f>
        <v>SI</v>
      </c>
      <c r="L96" s="96" t="s">
        <v>2477</v>
      </c>
      <c r="M96" s="110" t="s">
        <v>2524</v>
      </c>
      <c r="N96" s="110" t="s">
        <v>2517</v>
      </c>
      <c r="O96" s="151" t="s">
        <v>2550</v>
      </c>
      <c r="P96" s="191" t="s">
        <v>2542</v>
      </c>
      <c r="Q96" s="113" t="s">
        <v>2477</v>
      </c>
    </row>
    <row r="97" spans="1:17" ht="18" x14ac:dyDescent="0.25">
      <c r="A97" s="95" t="str">
        <f>VLOOKUP(E97,'LISTADO ATM'!$A$2:$C$901,3,0)</f>
        <v>NORTE</v>
      </c>
      <c r="B97" s="119">
        <v>335846054</v>
      </c>
      <c r="C97" s="98">
        <v>44294.409363425926</v>
      </c>
      <c r="D97" s="95" t="s">
        <v>2190</v>
      </c>
      <c r="E97" s="121">
        <v>181</v>
      </c>
      <c r="F97" s="120" t="str">
        <f>VLOOKUP(E97,VIP!$A$2:$O12518,2,0)</f>
        <v>DRBR181</v>
      </c>
      <c r="G97" s="120" t="str">
        <f>VLOOKUP(E97,'LISTADO ATM'!$A$2:$B$900,2,0)</f>
        <v xml:space="preserve">ATM Oficina Sabaneta </v>
      </c>
      <c r="H97" s="120" t="str">
        <f>VLOOKUP(E97,VIP!$A$2:$O17439,7,FALSE)</f>
        <v>Si</v>
      </c>
      <c r="I97" s="120" t="str">
        <f>VLOOKUP(E97,VIP!$A$2:$O9404,8,FALSE)</f>
        <v>Si</v>
      </c>
      <c r="J97" s="120" t="str">
        <f>VLOOKUP(E97,VIP!$A$2:$O9354,8,FALSE)</f>
        <v>Si</v>
      </c>
      <c r="K97" s="120" t="str">
        <f>VLOOKUP(E97,VIP!$A$2:$O12928,6,0)</f>
        <v>SI</v>
      </c>
      <c r="L97" s="96" t="s">
        <v>2228</v>
      </c>
      <c r="M97" s="110" t="s">
        <v>2524</v>
      </c>
      <c r="N97" s="94" t="s">
        <v>2472</v>
      </c>
      <c r="O97" s="151" t="s">
        <v>2503</v>
      </c>
      <c r="P97" s="93"/>
      <c r="Q97" s="192">
        <v>44412.714583333334</v>
      </c>
    </row>
    <row r="98" spans="1:17" ht="18" x14ac:dyDescent="0.25">
      <c r="A98" s="95" t="str">
        <f>VLOOKUP(E98,'LISTADO ATM'!$A$2:$C$901,3,0)</f>
        <v>DISTRITO NACIONAL</v>
      </c>
      <c r="B98" s="119">
        <v>335846066</v>
      </c>
      <c r="C98" s="98">
        <v>44294.413414351853</v>
      </c>
      <c r="D98" s="95" t="s">
        <v>2493</v>
      </c>
      <c r="E98" s="121">
        <v>43</v>
      </c>
      <c r="F98" s="120" t="str">
        <f>VLOOKUP(E98,VIP!$A$2:$O12523,2,0)</f>
        <v>DRBR043</v>
      </c>
      <c r="G98" s="120" t="str">
        <f>VLOOKUP(E98,'LISTADO ATM'!$A$2:$B$900,2,0)</f>
        <v xml:space="preserve">ATM Zona Franca San Isidro </v>
      </c>
      <c r="H98" s="120" t="str">
        <f>VLOOKUP(E98,VIP!$A$2:$O17444,7,FALSE)</f>
        <v>Si</v>
      </c>
      <c r="I98" s="120" t="str">
        <f>VLOOKUP(E98,VIP!$A$2:$O9409,8,FALSE)</f>
        <v>No</v>
      </c>
      <c r="J98" s="120" t="str">
        <f>VLOOKUP(E98,VIP!$A$2:$O9359,8,FALSE)</f>
        <v>No</v>
      </c>
      <c r="K98" s="120" t="str">
        <f>VLOOKUP(E98,VIP!$A$2:$O12933,6,0)</f>
        <v>NO</v>
      </c>
      <c r="L98" s="96" t="s">
        <v>2477</v>
      </c>
      <c r="M98" s="110" t="s">
        <v>2524</v>
      </c>
      <c r="N98" s="110" t="s">
        <v>2517</v>
      </c>
      <c r="O98" s="151" t="s">
        <v>2549</v>
      </c>
      <c r="P98" s="191" t="s">
        <v>2542</v>
      </c>
      <c r="Q98" s="113" t="s">
        <v>2477</v>
      </c>
    </row>
    <row r="99" spans="1:17" ht="18" x14ac:dyDescent="0.25">
      <c r="A99" s="95" t="str">
        <f>VLOOKUP(E99,'LISTADO ATM'!$A$2:$C$901,3,0)</f>
        <v>NORTE</v>
      </c>
      <c r="B99" s="119">
        <v>335846069</v>
      </c>
      <c r="C99" s="98">
        <v>44294.414247685185</v>
      </c>
      <c r="D99" s="95" t="s">
        <v>2493</v>
      </c>
      <c r="E99" s="121">
        <v>157</v>
      </c>
      <c r="F99" s="120" t="str">
        <f>VLOOKUP(E99,VIP!$A$2:$O12522,2,0)</f>
        <v>DRBR157</v>
      </c>
      <c r="G99" s="120" t="str">
        <f>VLOOKUP(E99,'LISTADO ATM'!$A$2:$B$900,2,0)</f>
        <v xml:space="preserve">ATM Oficina Samaná </v>
      </c>
      <c r="H99" s="120" t="str">
        <f>VLOOKUP(E99,VIP!$A$2:$O17443,7,FALSE)</f>
        <v>Si</v>
      </c>
      <c r="I99" s="120" t="str">
        <f>VLOOKUP(E99,VIP!$A$2:$O9408,8,FALSE)</f>
        <v>Si</v>
      </c>
      <c r="J99" s="120" t="str">
        <f>VLOOKUP(E99,VIP!$A$2:$O9358,8,FALSE)</f>
        <v>Si</v>
      </c>
      <c r="K99" s="120" t="str">
        <f>VLOOKUP(E99,VIP!$A$2:$O12932,6,0)</f>
        <v>SI</v>
      </c>
      <c r="L99" s="96" t="s">
        <v>2477</v>
      </c>
      <c r="M99" s="110" t="s">
        <v>2524</v>
      </c>
      <c r="N99" s="110" t="s">
        <v>2517</v>
      </c>
      <c r="O99" s="151" t="s">
        <v>2549</v>
      </c>
      <c r="P99" s="191" t="s">
        <v>2542</v>
      </c>
      <c r="Q99" s="113" t="s">
        <v>2477</v>
      </c>
    </row>
    <row r="100" spans="1:17" ht="18" x14ac:dyDescent="0.25">
      <c r="A100" s="95" t="str">
        <f>VLOOKUP(E100,'LISTADO ATM'!$A$2:$C$901,3,0)</f>
        <v>ESTE</v>
      </c>
      <c r="B100" s="119">
        <v>335846073</v>
      </c>
      <c r="C100" s="98">
        <v>44294.414780092593</v>
      </c>
      <c r="D100" s="95" t="s">
        <v>2493</v>
      </c>
      <c r="E100" s="121">
        <v>121</v>
      </c>
      <c r="F100" s="120" t="str">
        <f>VLOOKUP(E100,VIP!$A$2:$O12521,2,0)</f>
        <v>DRBR121</v>
      </c>
      <c r="G100" s="120" t="str">
        <f>VLOOKUP(E100,'LISTADO ATM'!$A$2:$B$900,2,0)</f>
        <v xml:space="preserve">ATM Oficina Bayaguana </v>
      </c>
      <c r="H100" s="120" t="str">
        <f>VLOOKUP(E100,VIP!$A$2:$O17442,7,FALSE)</f>
        <v>Si</v>
      </c>
      <c r="I100" s="120" t="str">
        <f>VLOOKUP(E100,VIP!$A$2:$O9407,8,FALSE)</f>
        <v>Si</v>
      </c>
      <c r="J100" s="120" t="str">
        <f>VLOOKUP(E100,VIP!$A$2:$O9357,8,FALSE)</f>
        <v>Si</v>
      </c>
      <c r="K100" s="120" t="str">
        <f>VLOOKUP(E100,VIP!$A$2:$O12931,6,0)</f>
        <v>SI</v>
      </c>
      <c r="L100" s="96" t="s">
        <v>2477</v>
      </c>
      <c r="M100" s="110" t="s">
        <v>2524</v>
      </c>
      <c r="N100" s="110" t="s">
        <v>2517</v>
      </c>
      <c r="O100" s="151" t="s">
        <v>2549</v>
      </c>
      <c r="P100" s="191" t="s">
        <v>2542</v>
      </c>
      <c r="Q100" s="113" t="s">
        <v>2477</v>
      </c>
    </row>
    <row r="101" spans="1:17" ht="18" x14ac:dyDescent="0.25">
      <c r="A101" s="95" t="str">
        <f>VLOOKUP(E101,'LISTADO ATM'!$A$2:$C$901,3,0)</f>
        <v>ESTE</v>
      </c>
      <c r="B101" s="119">
        <v>335846075</v>
      </c>
      <c r="C101" s="98">
        <v>44294.415590277778</v>
      </c>
      <c r="D101" s="95" t="s">
        <v>2493</v>
      </c>
      <c r="E101" s="121">
        <v>912</v>
      </c>
      <c r="F101" s="120" t="str">
        <f>VLOOKUP(E101,VIP!$A$2:$O12520,2,0)</f>
        <v>DRBR973</v>
      </c>
      <c r="G101" s="120" t="str">
        <f>VLOOKUP(E101,'LISTADO ATM'!$A$2:$B$900,2,0)</f>
        <v xml:space="preserve">ATM Oficina San Pedro II </v>
      </c>
      <c r="H101" s="120" t="str">
        <f>VLOOKUP(E101,VIP!$A$2:$O17441,7,FALSE)</f>
        <v>Si</v>
      </c>
      <c r="I101" s="120" t="str">
        <f>VLOOKUP(E101,VIP!$A$2:$O9406,8,FALSE)</f>
        <v>Si</v>
      </c>
      <c r="J101" s="120" t="str">
        <f>VLOOKUP(E101,VIP!$A$2:$O9356,8,FALSE)</f>
        <v>Si</v>
      </c>
      <c r="K101" s="120" t="str">
        <f>VLOOKUP(E101,VIP!$A$2:$O12930,6,0)</f>
        <v>SI</v>
      </c>
      <c r="L101" s="96" t="s">
        <v>2477</v>
      </c>
      <c r="M101" s="110" t="s">
        <v>2524</v>
      </c>
      <c r="N101" s="110" t="s">
        <v>2517</v>
      </c>
      <c r="O101" s="151" t="s">
        <v>2549</v>
      </c>
      <c r="P101" s="191" t="s">
        <v>2542</v>
      </c>
      <c r="Q101" s="113" t="s">
        <v>2477</v>
      </c>
    </row>
    <row r="102" spans="1:17" ht="18" x14ac:dyDescent="0.25">
      <c r="A102" s="95" t="str">
        <f>VLOOKUP(E102,'LISTADO ATM'!$A$2:$C$901,3,0)</f>
        <v>NORTE</v>
      </c>
      <c r="B102" s="119">
        <v>335846084</v>
      </c>
      <c r="C102" s="98">
        <v>44294.417962962965</v>
      </c>
      <c r="D102" s="95" t="s">
        <v>2540</v>
      </c>
      <c r="E102" s="121">
        <v>799</v>
      </c>
      <c r="F102" s="120" t="str">
        <f>VLOOKUP(E102,VIP!$A$2:$O12517,2,0)</f>
        <v>DRBR799</v>
      </c>
      <c r="G102" s="120" t="str">
        <f>VLOOKUP(E102,'LISTADO ATM'!$A$2:$B$900,2,0)</f>
        <v xml:space="preserve">ATM Clínica Corominas (Santiago) </v>
      </c>
      <c r="H102" s="120" t="str">
        <f>VLOOKUP(E102,VIP!$A$2:$O17438,7,FALSE)</f>
        <v>Si</v>
      </c>
      <c r="I102" s="120" t="str">
        <f>VLOOKUP(E102,VIP!$A$2:$O9403,8,FALSE)</f>
        <v>Si</v>
      </c>
      <c r="J102" s="120" t="str">
        <f>VLOOKUP(E102,VIP!$A$2:$O9353,8,FALSE)</f>
        <v>Si</v>
      </c>
      <c r="K102" s="120" t="str">
        <f>VLOOKUP(E102,VIP!$A$2:$O12927,6,0)</f>
        <v>NO</v>
      </c>
      <c r="L102" s="96" t="s">
        <v>2428</v>
      </c>
      <c r="M102" s="110" t="s">
        <v>2524</v>
      </c>
      <c r="N102" s="94" t="s">
        <v>2472</v>
      </c>
      <c r="O102" s="151" t="s">
        <v>2548</v>
      </c>
      <c r="P102" s="93"/>
      <c r="Q102" s="113">
        <v>44412.59652777778</v>
      </c>
    </row>
    <row r="103" spans="1:17" ht="18" x14ac:dyDescent="0.25">
      <c r="A103" s="95" t="str">
        <f>VLOOKUP(E103,'LISTADO ATM'!$A$2:$C$901,3,0)</f>
        <v>SUR</v>
      </c>
      <c r="B103" s="119">
        <v>335846094</v>
      </c>
      <c r="C103" s="98">
        <v>44294.422256944446</v>
      </c>
      <c r="D103" s="95" t="s">
        <v>2189</v>
      </c>
      <c r="E103" s="121">
        <v>5</v>
      </c>
      <c r="F103" s="120" t="str">
        <f>VLOOKUP(E103,VIP!$A$2:$O12516,2,0)</f>
        <v>DRBR005</v>
      </c>
      <c r="G103" s="120" t="str">
        <f>VLOOKUP(E103,'LISTADO ATM'!$A$2:$B$900,2,0)</f>
        <v>ATM Oficina Autoservicio Villa Ofelia (San Juan)</v>
      </c>
      <c r="H103" s="120" t="str">
        <f>VLOOKUP(E103,VIP!$A$2:$O17437,7,FALSE)</f>
        <v>Si</v>
      </c>
      <c r="I103" s="120" t="str">
        <f>VLOOKUP(E103,VIP!$A$2:$O9402,8,FALSE)</f>
        <v>Si</v>
      </c>
      <c r="J103" s="120" t="str">
        <f>VLOOKUP(E103,VIP!$A$2:$O9352,8,FALSE)</f>
        <v>Si</v>
      </c>
      <c r="K103" s="120" t="str">
        <f>VLOOKUP(E103,VIP!$A$2:$O12926,6,0)</f>
        <v>NO</v>
      </c>
      <c r="L103" s="96" t="s">
        <v>2228</v>
      </c>
      <c r="M103" s="110" t="s">
        <v>2524</v>
      </c>
      <c r="N103" s="94" t="s">
        <v>2472</v>
      </c>
      <c r="O103" s="151" t="s">
        <v>2474</v>
      </c>
      <c r="P103" s="93"/>
      <c r="Q103" s="192">
        <v>44412.713888888888</v>
      </c>
    </row>
    <row r="104" spans="1:17" ht="18" x14ac:dyDescent="0.25">
      <c r="A104" s="95" t="str">
        <f>VLOOKUP(E104,'LISTADO ATM'!$A$2:$C$901,3,0)</f>
        <v>DISTRITO NACIONAL</v>
      </c>
      <c r="B104" s="119">
        <v>335846153</v>
      </c>
      <c r="C104" s="98">
        <v>44294.43346064815</v>
      </c>
      <c r="D104" s="95" t="s">
        <v>2468</v>
      </c>
      <c r="E104" s="121">
        <v>232</v>
      </c>
      <c r="F104" s="120" t="str">
        <f>VLOOKUP(E104,VIP!$A$2:$O12519,2,0)</f>
        <v>DRBR232</v>
      </c>
      <c r="G104" s="120" t="str">
        <f>VLOOKUP(E104,'LISTADO ATM'!$A$2:$B$900,2,0)</f>
        <v xml:space="preserve">ATM S/M Nacional Charles de Gaulle </v>
      </c>
      <c r="H104" s="120" t="str">
        <f>VLOOKUP(E104,VIP!$A$2:$O17440,7,FALSE)</f>
        <v>Si</v>
      </c>
      <c r="I104" s="120" t="str">
        <f>VLOOKUP(E104,VIP!$A$2:$O9405,8,FALSE)</f>
        <v>Si</v>
      </c>
      <c r="J104" s="120" t="str">
        <f>VLOOKUP(E104,VIP!$A$2:$O9355,8,FALSE)</f>
        <v>Si</v>
      </c>
      <c r="K104" s="120" t="str">
        <f>VLOOKUP(E104,VIP!$A$2:$O12929,6,0)</f>
        <v>SI</v>
      </c>
      <c r="L104" s="96" t="s">
        <v>2459</v>
      </c>
      <c r="M104" s="110" t="s">
        <v>2524</v>
      </c>
      <c r="N104" s="94" t="s">
        <v>2472</v>
      </c>
      <c r="O104" s="151" t="s">
        <v>2473</v>
      </c>
      <c r="P104" s="93"/>
      <c r="Q104" s="113">
        <v>44412.642361111109</v>
      </c>
    </row>
    <row r="105" spans="1:17" ht="18" x14ac:dyDescent="0.25">
      <c r="A105" s="95" t="str">
        <f>VLOOKUP(E105,'LISTADO ATM'!$A$2:$C$901,3,0)</f>
        <v>DISTRITO NACIONAL</v>
      </c>
      <c r="B105" s="119">
        <v>335846156</v>
      </c>
      <c r="C105" s="98">
        <v>44294.434756944444</v>
      </c>
      <c r="D105" s="95" t="s">
        <v>2189</v>
      </c>
      <c r="E105" s="121">
        <v>212</v>
      </c>
      <c r="F105" s="120" t="str">
        <f>VLOOKUP(E105,VIP!$A$2:$O12518,2,0)</f>
        <v>DRBR212</v>
      </c>
      <c r="G105" s="120" t="str">
        <f>VLOOKUP(E105,'LISTADO ATM'!$A$2:$B$900,2,0)</f>
        <v>ATM Universidad Nacional Evangélica (Santo Domingo)</v>
      </c>
      <c r="H105" s="120" t="str">
        <f>VLOOKUP(E105,VIP!$A$2:$O17439,7,FALSE)</f>
        <v>Si</v>
      </c>
      <c r="I105" s="120" t="str">
        <f>VLOOKUP(E105,VIP!$A$2:$O9404,8,FALSE)</f>
        <v>No</v>
      </c>
      <c r="J105" s="120" t="str">
        <f>VLOOKUP(E105,VIP!$A$2:$O9354,8,FALSE)</f>
        <v>No</v>
      </c>
      <c r="K105" s="120" t="str">
        <f>VLOOKUP(E105,VIP!$A$2:$O12928,6,0)</f>
        <v>NO</v>
      </c>
      <c r="L105" s="96" t="s">
        <v>2228</v>
      </c>
      <c r="M105" s="94" t="s">
        <v>2465</v>
      </c>
      <c r="N105" s="94" t="s">
        <v>2472</v>
      </c>
      <c r="O105" s="151" t="s">
        <v>2474</v>
      </c>
      <c r="P105" s="93"/>
      <c r="Q105" s="97" t="s">
        <v>2228</v>
      </c>
    </row>
    <row r="106" spans="1:17" ht="18" x14ac:dyDescent="0.25">
      <c r="A106" s="95" t="str">
        <f>VLOOKUP(E106,'LISTADO ATM'!$A$2:$C$901,3,0)</f>
        <v>DISTRITO NACIONAL</v>
      </c>
      <c r="B106" s="119">
        <v>335846196</v>
      </c>
      <c r="C106" s="98">
        <v>44294.444456018522</v>
      </c>
      <c r="D106" s="95" t="s">
        <v>2189</v>
      </c>
      <c r="E106" s="121">
        <v>629</v>
      </c>
      <c r="F106" s="120" t="str">
        <f>VLOOKUP(E106,VIP!$A$2:$O12517,2,0)</f>
        <v>DRBR24M</v>
      </c>
      <c r="G106" s="120" t="str">
        <f>VLOOKUP(E106,'LISTADO ATM'!$A$2:$B$900,2,0)</f>
        <v xml:space="preserve">ATM Oficina Americana Independencia I </v>
      </c>
      <c r="H106" s="120" t="str">
        <f>VLOOKUP(E106,VIP!$A$2:$O17438,7,FALSE)</f>
        <v>Si</v>
      </c>
      <c r="I106" s="120" t="str">
        <f>VLOOKUP(E106,VIP!$A$2:$O9403,8,FALSE)</f>
        <v>Si</v>
      </c>
      <c r="J106" s="120" t="str">
        <f>VLOOKUP(E106,VIP!$A$2:$O9353,8,FALSE)</f>
        <v>Si</v>
      </c>
      <c r="K106" s="120" t="str">
        <f>VLOOKUP(E106,VIP!$A$2:$O12927,6,0)</f>
        <v>SI</v>
      </c>
      <c r="L106" s="96" t="s">
        <v>2437</v>
      </c>
      <c r="M106" s="94" t="s">
        <v>2465</v>
      </c>
      <c r="N106" s="94" t="s">
        <v>2472</v>
      </c>
      <c r="O106" s="151" t="s">
        <v>2474</v>
      </c>
      <c r="P106" s="93"/>
      <c r="Q106" s="97" t="s">
        <v>2437</v>
      </c>
    </row>
    <row r="107" spans="1:17" ht="18" x14ac:dyDescent="0.25">
      <c r="A107" s="95" t="str">
        <f>VLOOKUP(E107,'LISTADO ATM'!$A$2:$C$901,3,0)</f>
        <v>DISTRITO NACIONAL</v>
      </c>
      <c r="B107" s="119">
        <v>335846207</v>
      </c>
      <c r="C107" s="98">
        <v>44294.449444444443</v>
      </c>
      <c r="D107" s="95" t="s">
        <v>2189</v>
      </c>
      <c r="E107" s="121">
        <v>670</v>
      </c>
      <c r="F107" s="120" t="str">
        <f>VLOOKUP(E107,VIP!$A$2:$O12541,2,0)</f>
        <v>DRBR670</v>
      </c>
      <c r="G107" s="120" t="str">
        <f>VLOOKUP(E107,'LISTADO ATM'!$A$2:$B$900,2,0)</f>
        <v>ATM Estación Texaco Algodón</v>
      </c>
      <c r="H107" s="120" t="str">
        <f>VLOOKUP(E107,VIP!$A$2:$O17462,7,FALSE)</f>
        <v>Si</v>
      </c>
      <c r="I107" s="120" t="str">
        <f>VLOOKUP(E107,VIP!$A$2:$O9427,8,FALSE)</f>
        <v>Si</v>
      </c>
      <c r="J107" s="120" t="str">
        <f>VLOOKUP(E107,VIP!$A$2:$O9377,8,FALSE)</f>
        <v>Si</v>
      </c>
      <c r="K107" s="120" t="str">
        <f>VLOOKUP(E107,VIP!$A$2:$O12951,6,0)</f>
        <v>NO</v>
      </c>
      <c r="L107" s="96" t="s">
        <v>2228</v>
      </c>
      <c r="M107" s="94" t="s">
        <v>2465</v>
      </c>
      <c r="N107" s="94" t="s">
        <v>2514</v>
      </c>
      <c r="O107" s="151" t="s">
        <v>2474</v>
      </c>
      <c r="P107" s="93"/>
      <c r="Q107" s="97" t="s">
        <v>2228</v>
      </c>
    </row>
    <row r="108" spans="1:17" ht="18" x14ac:dyDescent="0.25">
      <c r="A108" s="95" t="str">
        <f>VLOOKUP(E108,'LISTADO ATM'!$A$2:$C$901,3,0)</f>
        <v>DISTRITO NACIONAL</v>
      </c>
      <c r="B108" s="119">
        <v>335846213</v>
      </c>
      <c r="C108" s="98">
        <v>44294.45076388889</v>
      </c>
      <c r="D108" s="95" t="s">
        <v>2189</v>
      </c>
      <c r="E108" s="121">
        <v>113</v>
      </c>
      <c r="F108" s="120" t="str">
        <f>VLOOKUP(E108,VIP!$A$2:$O12540,2,0)</f>
        <v>DRBR113</v>
      </c>
      <c r="G108" s="120" t="str">
        <f>VLOOKUP(E108,'LISTADO ATM'!$A$2:$B$900,2,0)</f>
        <v xml:space="preserve">ATM Autoservicio Atalaya del Mar </v>
      </c>
      <c r="H108" s="120" t="str">
        <f>VLOOKUP(E108,VIP!$A$2:$O17461,7,FALSE)</f>
        <v>Si</v>
      </c>
      <c r="I108" s="120" t="str">
        <f>VLOOKUP(E108,VIP!$A$2:$O9426,8,FALSE)</f>
        <v>No</v>
      </c>
      <c r="J108" s="120" t="str">
        <f>VLOOKUP(E108,VIP!$A$2:$O9376,8,FALSE)</f>
        <v>No</v>
      </c>
      <c r="K108" s="120" t="str">
        <f>VLOOKUP(E108,VIP!$A$2:$O12950,6,0)</f>
        <v>NO</v>
      </c>
      <c r="L108" s="96" t="s">
        <v>2228</v>
      </c>
      <c r="M108" s="110" t="s">
        <v>2524</v>
      </c>
      <c r="N108" s="94" t="s">
        <v>2514</v>
      </c>
      <c r="O108" s="151" t="s">
        <v>2474</v>
      </c>
      <c r="P108" s="93"/>
      <c r="Q108" s="113">
        <v>44412.580555555556</v>
      </c>
    </row>
    <row r="109" spans="1:17" ht="18" x14ac:dyDescent="0.25">
      <c r="A109" s="95" t="str">
        <f>VLOOKUP(E109,'LISTADO ATM'!$A$2:$C$901,3,0)</f>
        <v>DISTRITO NACIONAL</v>
      </c>
      <c r="B109" s="119">
        <v>335846222</v>
      </c>
      <c r="C109" s="98">
        <v>44294.453425925924</v>
      </c>
      <c r="D109" s="95" t="s">
        <v>2468</v>
      </c>
      <c r="E109" s="121">
        <v>696</v>
      </c>
      <c r="F109" s="120" t="str">
        <f>VLOOKUP(E109,VIP!$A$2:$O12539,2,0)</f>
        <v>DRBR696</v>
      </c>
      <c r="G109" s="120" t="str">
        <f>VLOOKUP(E109,'LISTADO ATM'!$A$2:$B$900,2,0)</f>
        <v>ATM Olé Jacobo Majluta</v>
      </c>
      <c r="H109" s="120" t="str">
        <f>VLOOKUP(E109,VIP!$A$2:$O17460,7,FALSE)</f>
        <v>Si</v>
      </c>
      <c r="I109" s="120" t="str">
        <f>VLOOKUP(E109,VIP!$A$2:$O9425,8,FALSE)</f>
        <v>Si</v>
      </c>
      <c r="J109" s="120" t="str">
        <f>VLOOKUP(E109,VIP!$A$2:$O9375,8,FALSE)</f>
        <v>Si</v>
      </c>
      <c r="K109" s="120" t="str">
        <f>VLOOKUP(E109,VIP!$A$2:$O12949,6,0)</f>
        <v>NO</v>
      </c>
      <c r="L109" s="96" t="s">
        <v>2428</v>
      </c>
      <c r="M109" s="110" t="s">
        <v>2524</v>
      </c>
      <c r="N109" s="94" t="s">
        <v>2472</v>
      </c>
      <c r="O109" s="151" t="s">
        <v>2473</v>
      </c>
      <c r="P109" s="93"/>
      <c r="Q109" s="113">
        <v>44412.592361111114</v>
      </c>
    </row>
    <row r="110" spans="1:17" ht="18" x14ac:dyDescent="0.25">
      <c r="A110" s="95" t="str">
        <f>VLOOKUP(E110,'LISTADO ATM'!$A$2:$C$901,3,0)</f>
        <v>SUR</v>
      </c>
      <c r="B110" s="119">
        <v>335846252</v>
      </c>
      <c r="C110" s="98">
        <v>44294.464791666665</v>
      </c>
      <c r="D110" s="95" t="s">
        <v>2493</v>
      </c>
      <c r="E110" s="121">
        <v>890</v>
      </c>
      <c r="F110" s="120" t="str">
        <f>VLOOKUP(E110,VIP!$A$2:$O12532,2,0)</f>
        <v>DRBR890</v>
      </c>
      <c r="G110" s="120" t="str">
        <f>VLOOKUP(E110,'LISTADO ATM'!$A$2:$B$900,2,0)</f>
        <v xml:space="preserve">ATM Escuela Penitenciaria (San Cristóbal) </v>
      </c>
      <c r="H110" s="120" t="str">
        <f>VLOOKUP(E110,VIP!$A$2:$O17453,7,FALSE)</f>
        <v>Si</v>
      </c>
      <c r="I110" s="120" t="str">
        <f>VLOOKUP(E110,VIP!$A$2:$O9418,8,FALSE)</f>
        <v>Si</v>
      </c>
      <c r="J110" s="120" t="str">
        <f>VLOOKUP(E110,VIP!$A$2:$O9368,8,FALSE)</f>
        <v>Si</v>
      </c>
      <c r="K110" s="120" t="str">
        <f>VLOOKUP(E110,VIP!$A$2:$O12942,6,0)</f>
        <v>NO</v>
      </c>
      <c r="L110" s="96" t="s">
        <v>2477</v>
      </c>
      <c r="M110" s="110" t="s">
        <v>2552</v>
      </c>
      <c r="N110" s="110" t="s">
        <v>2517</v>
      </c>
      <c r="O110" s="151" t="s">
        <v>2543</v>
      </c>
      <c r="P110" s="191" t="s">
        <v>2542</v>
      </c>
      <c r="Q110" s="113" t="s">
        <v>2477</v>
      </c>
    </row>
    <row r="111" spans="1:17" ht="18" x14ac:dyDescent="0.25">
      <c r="A111" s="95" t="str">
        <f>VLOOKUP(E111,'LISTADO ATM'!$A$2:$C$901,3,0)</f>
        <v>ESTE</v>
      </c>
      <c r="B111" s="119">
        <v>335846286</v>
      </c>
      <c r="C111" s="98">
        <v>44294.469849537039</v>
      </c>
      <c r="D111" s="95" t="s">
        <v>2468</v>
      </c>
      <c r="E111" s="121">
        <v>480</v>
      </c>
      <c r="F111" s="120" t="str">
        <f>VLOOKUP(E111,VIP!$A$2:$O12538,2,0)</f>
        <v>DRBR480</v>
      </c>
      <c r="G111" s="120" t="str">
        <f>VLOOKUP(E111,'LISTADO ATM'!$A$2:$B$900,2,0)</f>
        <v>ATM UNP Farmaconal Higuey</v>
      </c>
      <c r="H111" s="120" t="str">
        <f>VLOOKUP(E111,VIP!$A$2:$O17459,7,FALSE)</f>
        <v>N/A</v>
      </c>
      <c r="I111" s="120" t="str">
        <f>VLOOKUP(E111,VIP!$A$2:$O9424,8,FALSE)</f>
        <v>N/A</v>
      </c>
      <c r="J111" s="120" t="str">
        <f>VLOOKUP(E111,VIP!$A$2:$O9374,8,FALSE)</f>
        <v>N/A</v>
      </c>
      <c r="K111" s="120" t="str">
        <f>VLOOKUP(E111,VIP!$A$2:$O12948,6,0)</f>
        <v>N/A</v>
      </c>
      <c r="L111" s="96" t="s">
        <v>2428</v>
      </c>
      <c r="M111" s="94" t="s">
        <v>2465</v>
      </c>
      <c r="N111" s="94" t="s">
        <v>2472</v>
      </c>
      <c r="O111" s="151" t="s">
        <v>2473</v>
      </c>
      <c r="P111" s="93"/>
      <c r="Q111" s="97" t="s">
        <v>2428</v>
      </c>
    </row>
    <row r="112" spans="1:17" ht="18" x14ac:dyDescent="0.25">
      <c r="A112" s="95" t="str">
        <f>VLOOKUP(E112,'LISTADO ATM'!$A$2:$C$901,3,0)</f>
        <v>SUR</v>
      </c>
      <c r="B112" s="119">
        <v>335846293</v>
      </c>
      <c r="C112" s="98">
        <v>44294.472048611111</v>
      </c>
      <c r="D112" s="95" t="s">
        <v>2189</v>
      </c>
      <c r="E112" s="121">
        <v>182</v>
      </c>
      <c r="F112" s="120" t="str">
        <f>VLOOKUP(E112,VIP!$A$2:$O12537,2,0)</f>
        <v>DRBR182</v>
      </c>
      <c r="G112" s="120" t="str">
        <f>VLOOKUP(E112,'LISTADO ATM'!$A$2:$B$900,2,0)</f>
        <v xml:space="preserve">ATM Barahona Comb </v>
      </c>
      <c r="H112" s="120" t="str">
        <f>VLOOKUP(E112,VIP!$A$2:$O17458,7,FALSE)</f>
        <v>Si</v>
      </c>
      <c r="I112" s="120" t="str">
        <f>VLOOKUP(E112,VIP!$A$2:$O9423,8,FALSE)</f>
        <v>Si</v>
      </c>
      <c r="J112" s="120" t="str">
        <f>VLOOKUP(E112,VIP!$A$2:$O9373,8,FALSE)</f>
        <v>Si</v>
      </c>
      <c r="K112" s="120" t="str">
        <f>VLOOKUP(E112,VIP!$A$2:$O12947,6,0)</f>
        <v>NO</v>
      </c>
      <c r="L112" s="96" t="s">
        <v>2254</v>
      </c>
      <c r="M112" s="94" t="s">
        <v>2465</v>
      </c>
      <c r="N112" s="94" t="s">
        <v>2514</v>
      </c>
      <c r="O112" s="151" t="s">
        <v>2474</v>
      </c>
      <c r="P112" s="93"/>
      <c r="Q112" s="97" t="s">
        <v>2254</v>
      </c>
    </row>
    <row r="113" spans="1:17" ht="18" x14ac:dyDescent="0.25">
      <c r="A113" s="95" t="str">
        <f>VLOOKUP(E113,'LISTADO ATM'!$A$2:$C$901,3,0)</f>
        <v>DISTRITO NACIONAL</v>
      </c>
      <c r="B113" s="119">
        <v>335846298</v>
      </c>
      <c r="C113" s="98">
        <v>44294.473194444443</v>
      </c>
      <c r="D113" s="95" t="s">
        <v>2468</v>
      </c>
      <c r="E113" s="121">
        <v>243</v>
      </c>
      <c r="F113" s="120" t="str">
        <f>VLOOKUP(E113,VIP!$A$2:$O12536,2,0)</f>
        <v>DRBR243</v>
      </c>
      <c r="G113" s="120" t="str">
        <f>VLOOKUP(E113,'LISTADO ATM'!$A$2:$B$900,2,0)</f>
        <v xml:space="preserve">ATM Autoservicio Plaza Central  </v>
      </c>
      <c r="H113" s="120" t="str">
        <f>VLOOKUP(E113,VIP!$A$2:$O17457,7,FALSE)</f>
        <v>Si</v>
      </c>
      <c r="I113" s="120" t="str">
        <f>VLOOKUP(E113,VIP!$A$2:$O9422,8,FALSE)</f>
        <v>Si</v>
      </c>
      <c r="J113" s="120" t="str">
        <f>VLOOKUP(E113,VIP!$A$2:$O9372,8,FALSE)</f>
        <v>Si</v>
      </c>
      <c r="K113" s="120" t="str">
        <f>VLOOKUP(E113,VIP!$A$2:$O12946,6,0)</f>
        <v>SI</v>
      </c>
      <c r="L113" s="96" t="s">
        <v>2428</v>
      </c>
      <c r="M113" s="110" t="s">
        <v>2524</v>
      </c>
      <c r="N113" s="94" t="s">
        <v>2472</v>
      </c>
      <c r="O113" s="151" t="s">
        <v>2473</v>
      </c>
      <c r="P113" s="93"/>
      <c r="Q113" s="113">
        <v>44412.595138888886</v>
      </c>
    </row>
    <row r="114" spans="1:17" ht="18" x14ac:dyDescent="0.25">
      <c r="A114" s="95" t="str">
        <f>VLOOKUP(E114,'LISTADO ATM'!$A$2:$C$901,3,0)</f>
        <v>DISTRITO NACIONAL</v>
      </c>
      <c r="B114" s="119">
        <v>335846303</v>
      </c>
      <c r="C114" s="98">
        <v>44294.474664351852</v>
      </c>
      <c r="D114" s="95" t="s">
        <v>2189</v>
      </c>
      <c r="E114" s="121">
        <v>685</v>
      </c>
      <c r="F114" s="120" t="str">
        <f>VLOOKUP(E114,VIP!$A$2:$O12535,2,0)</f>
        <v>DRBR685</v>
      </c>
      <c r="G114" s="120" t="str">
        <f>VLOOKUP(E114,'LISTADO ATM'!$A$2:$B$900,2,0)</f>
        <v>ATM Autoservicio UASD</v>
      </c>
      <c r="H114" s="120" t="str">
        <f>VLOOKUP(E114,VIP!$A$2:$O17456,7,FALSE)</f>
        <v>NO</v>
      </c>
      <c r="I114" s="120" t="str">
        <f>VLOOKUP(E114,VIP!$A$2:$O9421,8,FALSE)</f>
        <v>SI</v>
      </c>
      <c r="J114" s="120" t="str">
        <f>VLOOKUP(E114,VIP!$A$2:$O9371,8,FALSE)</f>
        <v>SI</v>
      </c>
      <c r="K114" s="120" t="str">
        <f>VLOOKUP(E114,VIP!$A$2:$O12945,6,0)</f>
        <v>NO</v>
      </c>
      <c r="L114" s="96" t="s">
        <v>2228</v>
      </c>
      <c r="M114" s="94" t="s">
        <v>2465</v>
      </c>
      <c r="N114" s="94" t="s">
        <v>2514</v>
      </c>
      <c r="O114" s="151" t="s">
        <v>2474</v>
      </c>
      <c r="P114" s="93"/>
      <c r="Q114" s="97" t="s">
        <v>2228</v>
      </c>
    </row>
    <row r="115" spans="1:17" ht="18" x14ac:dyDescent="0.25">
      <c r="A115" s="95" t="str">
        <f>VLOOKUP(E115,'LISTADO ATM'!$A$2:$C$901,3,0)</f>
        <v>DISTRITO NACIONAL</v>
      </c>
      <c r="B115" s="119">
        <v>335846306</v>
      </c>
      <c r="C115" s="98">
        <v>44294.475740740738</v>
      </c>
      <c r="D115" s="95" t="s">
        <v>2189</v>
      </c>
      <c r="E115" s="121">
        <v>493</v>
      </c>
      <c r="F115" s="120" t="str">
        <f>VLOOKUP(E115,VIP!$A$2:$O12534,2,0)</f>
        <v>DRBR493</v>
      </c>
      <c r="G115" s="120" t="str">
        <f>VLOOKUP(E115,'LISTADO ATM'!$A$2:$B$900,2,0)</f>
        <v xml:space="preserve">ATM Oficina Haina Occidental II </v>
      </c>
      <c r="H115" s="120" t="str">
        <f>VLOOKUP(E115,VIP!$A$2:$O17455,7,FALSE)</f>
        <v>Si</v>
      </c>
      <c r="I115" s="120" t="str">
        <f>VLOOKUP(E115,VIP!$A$2:$O9420,8,FALSE)</f>
        <v>Si</v>
      </c>
      <c r="J115" s="120" t="str">
        <f>VLOOKUP(E115,VIP!$A$2:$O9370,8,FALSE)</f>
        <v>Si</v>
      </c>
      <c r="K115" s="120" t="str">
        <f>VLOOKUP(E115,VIP!$A$2:$O12944,6,0)</f>
        <v>NO</v>
      </c>
      <c r="L115" s="96" t="s">
        <v>2488</v>
      </c>
      <c r="M115" s="94" t="s">
        <v>2465</v>
      </c>
      <c r="N115" s="94" t="s">
        <v>2514</v>
      </c>
      <c r="O115" s="151" t="s">
        <v>2474</v>
      </c>
      <c r="P115" s="93"/>
      <c r="Q115" s="97" t="s">
        <v>2488</v>
      </c>
    </row>
    <row r="116" spans="1:17" ht="18" x14ac:dyDescent="0.25">
      <c r="A116" s="95" t="str">
        <f>VLOOKUP(E116,'LISTADO ATM'!$A$2:$C$901,3,0)</f>
        <v>NORTE</v>
      </c>
      <c r="B116" s="119">
        <v>335846309</v>
      </c>
      <c r="C116" s="98">
        <v>44294.476967592593</v>
      </c>
      <c r="D116" s="95" t="s">
        <v>2190</v>
      </c>
      <c r="E116" s="121">
        <v>388</v>
      </c>
      <c r="F116" s="120" t="str">
        <f>VLOOKUP(E116,VIP!$A$2:$O12533,2,0)</f>
        <v>DRBR388</v>
      </c>
      <c r="G116" s="120" t="str">
        <f>VLOOKUP(E116,'LISTADO ATM'!$A$2:$B$900,2,0)</f>
        <v xml:space="preserve">ATM Multicentro La Sirena Puerto Plata </v>
      </c>
      <c r="H116" s="120" t="str">
        <f>VLOOKUP(E116,VIP!$A$2:$O17454,7,FALSE)</f>
        <v>Si</v>
      </c>
      <c r="I116" s="120" t="str">
        <f>VLOOKUP(E116,VIP!$A$2:$O9419,8,FALSE)</f>
        <v>Si</v>
      </c>
      <c r="J116" s="120" t="str">
        <f>VLOOKUP(E116,VIP!$A$2:$O9369,8,FALSE)</f>
        <v>Si</v>
      </c>
      <c r="K116" s="120" t="str">
        <f>VLOOKUP(E116,VIP!$A$2:$O12943,6,0)</f>
        <v>NO</v>
      </c>
      <c r="L116" s="96" t="s">
        <v>2488</v>
      </c>
      <c r="M116" s="94" t="s">
        <v>2465</v>
      </c>
      <c r="N116" s="94" t="s">
        <v>2472</v>
      </c>
      <c r="O116" s="151" t="s">
        <v>2503</v>
      </c>
      <c r="P116" s="93"/>
      <c r="Q116" s="97" t="s">
        <v>2488</v>
      </c>
    </row>
    <row r="117" spans="1:17" ht="18" x14ac:dyDescent="0.25">
      <c r="A117" s="95" t="str">
        <f>VLOOKUP(E117,'LISTADO ATM'!$A$2:$C$901,3,0)</f>
        <v>DISTRITO NACIONAL</v>
      </c>
      <c r="B117" s="119">
        <v>335846352</v>
      </c>
      <c r="C117" s="98">
        <v>44294.489085648151</v>
      </c>
      <c r="D117" s="95" t="s">
        <v>2189</v>
      </c>
      <c r="E117" s="121">
        <v>641</v>
      </c>
      <c r="F117" s="120" t="str">
        <f>VLOOKUP(E117,VIP!$A$2:$O12532,2,0)</f>
        <v>DRBR176</v>
      </c>
      <c r="G117" s="120" t="str">
        <f>VLOOKUP(E117,'LISTADO ATM'!$A$2:$B$900,2,0)</f>
        <v xml:space="preserve">ATM Farmacia Rimac </v>
      </c>
      <c r="H117" s="120" t="str">
        <f>VLOOKUP(E117,VIP!$A$2:$O17453,7,FALSE)</f>
        <v>Si</v>
      </c>
      <c r="I117" s="120" t="str">
        <f>VLOOKUP(E117,VIP!$A$2:$O9418,8,FALSE)</f>
        <v>Si</v>
      </c>
      <c r="J117" s="120" t="str">
        <f>VLOOKUP(E117,VIP!$A$2:$O9368,8,FALSE)</f>
        <v>Si</v>
      </c>
      <c r="K117" s="120" t="str">
        <f>VLOOKUP(E117,VIP!$A$2:$O12942,6,0)</f>
        <v>NO</v>
      </c>
      <c r="L117" s="96" t="s">
        <v>2228</v>
      </c>
      <c r="M117" s="94" t="s">
        <v>2465</v>
      </c>
      <c r="N117" s="94" t="s">
        <v>2514</v>
      </c>
      <c r="O117" s="151" t="s">
        <v>2474</v>
      </c>
      <c r="P117" s="93"/>
      <c r="Q117" s="97" t="s">
        <v>2228</v>
      </c>
    </row>
    <row r="118" spans="1:17" ht="18" x14ac:dyDescent="0.25">
      <c r="A118" s="95" t="str">
        <f>VLOOKUP(E118,'LISTADO ATM'!$A$2:$C$901,3,0)</f>
        <v>ESTE</v>
      </c>
      <c r="B118" s="119">
        <v>335846357</v>
      </c>
      <c r="C118" s="98">
        <v>44294.490335648145</v>
      </c>
      <c r="D118" s="95" t="s">
        <v>2468</v>
      </c>
      <c r="E118" s="121">
        <v>608</v>
      </c>
      <c r="F118" s="120" t="str">
        <f>VLOOKUP(E118,VIP!$A$2:$O12531,2,0)</f>
        <v>DRBR305</v>
      </c>
      <c r="G118" s="120" t="str">
        <f>VLOOKUP(E118,'LISTADO ATM'!$A$2:$B$900,2,0)</f>
        <v xml:space="preserve">ATM Oficina Jumbo (San Pedro) </v>
      </c>
      <c r="H118" s="120" t="str">
        <f>VLOOKUP(E118,VIP!$A$2:$O17452,7,FALSE)</f>
        <v>Si</v>
      </c>
      <c r="I118" s="120" t="str">
        <f>VLOOKUP(E118,VIP!$A$2:$O9417,8,FALSE)</f>
        <v>Si</v>
      </c>
      <c r="J118" s="120" t="str">
        <f>VLOOKUP(E118,VIP!$A$2:$O9367,8,FALSE)</f>
        <v>Si</v>
      </c>
      <c r="K118" s="120" t="str">
        <f>VLOOKUP(E118,VIP!$A$2:$O12941,6,0)</f>
        <v>SI</v>
      </c>
      <c r="L118" s="96" t="s">
        <v>2505</v>
      </c>
      <c r="M118" s="110" t="s">
        <v>2524</v>
      </c>
      <c r="N118" s="94" t="s">
        <v>2472</v>
      </c>
      <c r="O118" s="151" t="s">
        <v>2473</v>
      </c>
      <c r="P118" s="93"/>
      <c r="Q118" s="113">
        <v>44412.594444444447</v>
      </c>
    </row>
    <row r="119" spans="1:17" ht="18" x14ac:dyDescent="0.25">
      <c r="A119" s="95" t="str">
        <f>VLOOKUP(E119,'LISTADO ATM'!$A$2:$C$901,3,0)</f>
        <v>NORTE</v>
      </c>
      <c r="B119" s="119">
        <v>335846364</v>
      </c>
      <c r="C119" s="98">
        <v>44294.492708333331</v>
      </c>
      <c r="D119" s="95" t="s">
        <v>2493</v>
      </c>
      <c r="E119" s="121">
        <v>990</v>
      </c>
      <c r="F119" s="120" t="str">
        <f>VLOOKUP(E119,VIP!$A$2:$O12530,2,0)</f>
        <v>DRBR742</v>
      </c>
      <c r="G119" s="120" t="str">
        <f>VLOOKUP(E119,'LISTADO ATM'!$A$2:$B$900,2,0)</f>
        <v xml:space="preserve">ATM Autoservicio Bonao II </v>
      </c>
      <c r="H119" s="120" t="str">
        <f>VLOOKUP(E119,VIP!$A$2:$O17451,7,FALSE)</f>
        <v>Si</v>
      </c>
      <c r="I119" s="120" t="str">
        <f>VLOOKUP(E119,VIP!$A$2:$O9416,8,FALSE)</f>
        <v>Si</v>
      </c>
      <c r="J119" s="120" t="str">
        <f>VLOOKUP(E119,VIP!$A$2:$O9366,8,FALSE)</f>
        <v>Si</v>
      </c>
      <c r="K119" s="120" t="str">
        <f>VLOOKUP(E119,VIP!$A$2:$O12940,6,0)</f>
        <v>NO</v>
      </c>
      <c r="L119" s="96" t="s">
        <v>2505</v>
      </c>
      <c r="M119" s="94" t="s">
        <v>2465</v>
      </c>
      <c r="N119" s="94" t="s">
        <v>2472</v>
      </c>
      <c r="O119" s="151" t="s">
        <v>2494</v>
      </c>
      <c r="P119" s="93"/>
      <c r="Q119" s="97" t="s">
        <v>2505</v>
      </c>
    </row>
    <row r="120" spans="1:17" ht="18" x14ac:dyDescent="0.25">
      <c r="A120" s="95" t="str">
        <f>VLOOKUP(E120,'LISTADO ATM'!$A$2:$C$901,3,0)</f>
        <v>DISTRITO NACIONAL</v>
      </c>
      <c r="B120" s="119">
        <v>335846403</v>
      </c>
      <c r="C120" s="98">
        <v>44294.498784722222</v>
      </c>
      <c r="D120" s="95" t="s">
        <v>2468</v>
      </c>
      <c r="E120" s="121">
        <v>70</v>
      </c>
      <c r="F120" s="120" t="str">
        <f>VLOOKUP(E120,VIP!$A$2:$O12529,2,0)</f>
        <v>DRBR070</v>
      </c>
      <c r="G120" s="120" t="str">
        <f>VLOOKUP(E120,'LISTADO ATM'!$A$2:$B$900,2,0)</f>
        <v xml:space="preserve">ATM Autoservicio Plaza Lama Zona Oriental </v>
      </c>
      <c r="H120" s="120" t="str">
        <f>VLOOKUP(E120,VIP!$A$2:$O17450,7,FALSE)</f>
        <v>Si</v>
      </c>
      <c r="I120" s="120" t="str">
        <f>VLOOKUP(E120,VIP!$A$2:$O9415,8,FALSE)</f>
        <v>Si</v>
      </c>
      <c r="J120" s="120" t="str">
        <f>VLOOKUP(E120,VIP!$A$2:$O9365,8,FALSE)</f>
        <v>Si</v>
      </c>
      <c r="K120" s="120" t="str">
        <f>VLOOKUP(E120,VIP!$A$2:$O12939,6,0)</f>
        <v>NO</v>
      </c>
      <c r="L120" s="96" t="s">
        <v>2505</v>
      </c>
      <c r="M120" s="94" t="s">
        <v>2465</v>
      </c>
      <c r="N120" s="94" t="s">
        <v>2472</v>
      </c>
      <c r="O120" s="151" t="s">
        <v>2473</v>
      </c>
      <c r="P120" s="93"/>
      <c r="Q120" s="97" t="s">
        <v>2505</v>
      </c>
    </row>
    <row r="121" spans="1:17" ht="18" x14ac:dyDescent="0.25">
      <c r="A121" s="95" t="str">
        <f>VLOOKUP(E121,'LISTADO ATM'!$A$2:$C$901,3,0)</f>
        <v>NORTE</v>
      </c>
      <c r="B121" s="119">
        <v>335846411</v>
      </c>
      <c r="C121" s="98">
        <v>44294.499374999999</v>
      </c>
      <c r="D121" s="95" t="s">
        <v>2190</v>
      </c>
      <c r="E121" s="121">
        <v>444</v>
      </c>
      <c r="F121" s="120" t="str">
        <f>VLOOKUP(E121,VIP!$A$2:$O12528,2,0)</f>
        <v>DRBR444</v>
      </c>
      <c r="G121" s="120" t="str">
        <f>VLOOKUP(E121,'LISTADO ATM'!$A$2:$B$900,2,0)</f>
        <v xml:space="preserve">ATM Hospital Metropolitano de (Santiago) (HOMS) </v>
      </c>
      <c r="H121" s="120" t="str">
        <f>VLOOKUP(E121,VIP!$A$2:$O17449,7,FALSE)</f>
        <v>Si</v>
      </c>
      <c r="I121" s="120" t="str">
        <f>VLOOKUP(E121,VIP!$A$2:$O9414,8,FALSE)</f>
        <v>Si</v>
      </c>
      <c r="J121" s="120" t="str">
        <f>VLOOKUP(E121,VIP!$A$2:$O9364,8,FALSE)</f>
        <v>Si</v>
      </c>
      <c r="K121" s="120" t="str">
        <f>VLOOKUP(E121,VIP!$A$2:$O12938,6,0)</f>
        <v>NO</v>
      </c>
      <c r="L121" s="96" t="s">
        <v>2488</v>
      </c>
      <c r="M121" s="94" t="s">
        <v>2465</v>
      </c>
      <c r="N121" s="94" t="s">
        <v>2472</v>
      </c>
      <c r="O121" s="151" t="s">
        <v>2503</v>
      </c>
      <c r="P121" s="93"/>
      <c r="Q121" s="97" t="s">
        <v>2488</v>
      </c>
    </row>
    <row r="122" spans="1:17" ht="18" x14ac:dyDescent="0.25">
      <c r="A122" s="95" t="str">
        <f>VLOOKUP(E122,'LISTADO ATM'!$A$2:$C$901,3,0)</f>
        <v>DISTRITO NACIONAL</v>
      </c>
      <c r="B122" s="119">
        <v>335846470</v>
      </c>
      <c r="C122" s="98">
        <v>44294.5234837963</v>
      </c>
      <c r="D122" s="95" t="s">
        <v>2493</v>
      </c>
      <c r="E122" s="121">
        <v>841</v>
      </c>
      <c r="F122" s="120" t="str">
        <f>VLOOKUP(E122,VIP!$A$2:$O12531,2,0)</f>
        <v>DRBR841</v>
      </c>
      <c r="G122" s="120" t="str">
        <f>VLOOKUP(E122,'LISTADO ATM'!$A$2:$B$900,2,0)</f>
        <v xml:space="preserve">ATM CEA </v>
      </c>
      <c r="H122" s="120" t="str">
        <f>VLOOKUP(E122,VIP!$A$2:$O17452,7,FALSE)</f>
        <v>Si</v>
      </c>
      <c r="I122" s="120" t="str">
        <f>VLOOKUP(E122,VIP!$A$2:$O9417,8,FALSE)</f>
        <v>No</v>
      </c>
      <c r="J122" s="120" t="str">
        <f>VLOOKUP(E122,VIP!$A$2:$O9367,8,FALSE)</f>
        <v>No</v>
      </c>
      <c r="K122" s="120" t="str">
        <f>VLOOKUP(E122,VIP!$A$2:$O12941,6,0)</f>
        <v>NO</v>
      </c>
      <c r="L122" s="96" t="s">
        <v>2477</v>
      </c>
      <c r="M122" s="110" t="s">
        <v>2552</v>
      </c>
      <c r="N122" s="110" t="s">
        <v>2517</v>
      </c>
      <c r="O122" s="151" t="s">
        <v>2549</v>
      </c>
      <c r="P122" s="191" t="s">
        <v>2542</v>
      </c>
      <c r="Q122" s="113" t="s">
        <v>2477</v>
      </c>
    </row>
    <row r="123" spans="1:17" ht="18" x14ac:dyDescent="0.25">
      <c r="A123" s="95" t="str">
        <f>VLOOKUP(E123,'LISTADO ATM'!$A$2:$C$901,3,0)</f>
        <v>NORTE</v>
      </c>
      <c r="B123" s="119">
        <v>335846475</v>
      </c>
      <c r="C123" s="98">
        <v>44294.525555555556</v>
      </c>
      <c r="D123" s="95" t="s">
        <v>2493</v>
      </c>
      <c r="E123" s="121">
        <v>687</v>
      </c>
      <c r="F123" s="120" t="str">
        <f>VLOOKUP(E123,VIP!$A$2:$O12527,2,0)</f>
        <v>DRBR687</v>
      </c>
      <c r="G123" s="120" t="str">
        <f>VLOOKUP(E123,'LISTADO ATM'!$A$2:$B$900,2,0)</f>
        <v>ATM Oficina Monterrico II</v>
      </c>
      <c r="H123" s="120" t="str">
        <f>VLOOKUP(E123,VIP!$A$2:$O17448,7,FALSE)</f>
        <v>NO</v>
      </c>
      <c r="I123" s="120" t="str">
        <f>VLOOKUP(E123,VIP!$A$2:$O9413,8,FALSE)</f>
        <v>NO</v>
      </c>
      <c r="J123" s="120" t="str">
        <f>VLOOKUP(E123,VIP!$A$2:$O9363,8,FALSE)</f>
        <v>NO</v>
      </c>
      <c r="K123" s="120" t="str">
        <f>VLOOKUP(E123,VIP!$A$2:$O12937,6,0)</f>
        <v>SI</v>
      </c>
      <c r="L123" s="96" t="s">
        <v>2428</v>
      </c>
      <c r="M123" s="110" t="s">
        <v>2524</v>
      </c>
      <c r="N123" s="191" t="s">
        <v>2517</v>
      </c>
      <c r="O123" s="151" t="s">
        <v>2494</v>
      </c>
      <c r="P123" s="93"/>
      <c r="Q123" s="192">
        <v>44412.706250000003</v>
      </c>
    </row>
    <row r="124" spans="1:17" ht="18" x14ac:dyDescent="0.25">
      <c r="A124" s="95" t="str">
        <f>VLOOKUP(E124,'LISTADO ATM'!$A$2:$C$901,3,0)</f>
        <v>NORTE</v>
      </c>
      <c r="B124" s="119">
        <v>335846476</v>
      </c>
      <c r="C124" s="98">
        <v>44294.525590277779</v>
      </c>
      <c r="D124" s="95" t="s">
        <v>2493</v>
      </c>
      <c r="E124" s="121">
        <v>283</v>
      </c>
      <c r="F124" s="120" t="str">
        <f>VLOOKUP(E124,VIP!$A$2:$O12530,2,0)</f>
        <v>DRBR283</v>
      </c>
      <c r="G124" s="120" t="str">
        <f>VLOOKUP(E124,'LISTADO ATM'!$A$2:$B$900,2,0)</f>
        <v xml:space="preserve">ATM Oficina Nibaje </v>
      </c>
      <c r="H124" s="120" t="str">
        <f>VLOOKUP(E124,VIP!$A$2:$O17451,7,FALSE)</f>
        <v>Si</v>
      </c>
      <c r="I124" s="120" t="str">
        <f>VLOOKUP(E124,VIP!$A$2:$O9416,8,FALSE)</f>
        <v>Si</v>
      </c>
      <c r="J124" s="120" t="str">
        <f>VLOOKUP(E124,VIP!$A$2:$O9366,8,FALSE)</f>
        <v>Si</v>
      </c>
      <c r="K124" s="120" t="str">
        <f>VLOOKUP(E124,VIP!$A$2:$O12940,6,0)</f>
        <v>NO</v>
      </c>
      <c r="L124" s="96" t="s">
        <v>2477</v>
      </c>
      <c r="M124" s="110" t="s">
        <v>2552</v>
      </c>
      <c r="N124" s="110" t="s">
        <v>2517</v>
      </c>
      <c r="O124" s="151" t="s">
        <v>2549</v>
      </c>
      <c r="P124" s="191" t="s">
        <v>2542</v>
      </c>
      <c r="Q124" s="113" t="s">
        <v>2477</v>
      </c>
    </row>
    <row r="125" spans="1:17" ht="18" x14ac:dyDescent="0.25">
      <c r="A125" s="95" t="str">
        <f>VLOOKUP(E125,'LISTADO ATM'!$A$2:$C$901,3,0)</f>
        <v>DISTRITO NACIONAL</v>
      </c>
      <c r="B125" s="119">
        <v>335846479</v>
      </c>
      <c r="C125" s="98">
        <v>44294.526261574072</v>
      </c>
      <c r="D125" s="95" t="s">
        <v>2493</v>
      </c>
      <c r="E125" s="121">
        <v>642</v>
      </c>
      <c r="F125" s="120" t="str">
        <f>VLOOKUP(E125,VIP!$A$2:$O12529,2,0)</f>
        <v>DRBR24O</v>
      </c>
      <c r="G125" s="120" t="str">
        <f>VLOOKUP(E125,'LISTADO ATM'!$A$2:$B$900,2,0)</f>
        <v xml:space="preserve">ATM OMSA Sto. Dgo. </v>
      </c>
      <c r="H125" s="120" t="str">
        <f>VLOOKUP(E125,VIP!$A$2:$O17450,7,FALSE)</f>
        <v>Si</v>
      </c>
      <c r="I125" s="120" t="str">
        <f>VLOOKUP(E125,VIP!$A$2:$O9415,8,FALSE)</f>
        <v>Si</v>
      </c>
      <c r="J125" s="120" t="str">
        <f>VLOOKUP(E125,VIP!$A$2:$O9365,8,FALSE)</f>
        <v>Si</v>
      </c>
      <c r="K125" s="120" t="str">
        <f>VLOOKUP(E125,VIP!$A$2:$O12939,6,0)</f>
        <v>NO</v>
      </c>
      <c r="L125" s="96" t="s">
        <v>2477</v>
      </c>
      <c r="M125" s="110" t="s">
        <v>2552</v>
      </c>
      <c r="N125" s="110" t="s">
        <v>2517</v>
      </c>
      <c r="O125" s="151" t="s">
        <v>2549</v>
      </c>
      <c r="P125" s="191" t="s">
        <v>2542</v>
      </c>
      <c r="Q125" s="113" t="s">
        <v>2477</v>
      </c>
    </row>
    <row r="126" spans="1:17" ht="18" x14ac:dyDescent="0.25">
      <c r="A126" s="95" t="str">
        <f>VLOOKUP(E126,'LISTADO ATM'!$A$2:$C$901,3,0)</f>
        <v>NORTE</v>
      </c>
      <c r="B126" s="119">
        <v>335846480</v>
      </c>
      <c r="C126" s="98">
        <v>44294.526956018519</v>
      </c>
      <c r="D126" s="95" t="s">
        <v>2493</v>
      </c>
      <c r="E126" s="121">
        <v>878</v>
      </c>
      <c r="F126" s="120" t="str">
        <f>VLOOKUP(E126,VIP!$A$2:$O12528,2,0)</f>
        <v>DRBR878</v>
      </c>
      <c r="G126" s="120" t="str">
        <f>VLOOKUP(E126,'LISTADO ATM'!$A$2:$B$900,2,0)</f>
        <v>ATM UNP Cabral Y Baez</v>
      </c>
      <c r="H126" s="120" t="str">
        <f>VLOOKUP(E126,VIP!$A$2:$O17449,7,FALSE)</f>
        <v>N/A</v>
      </c>
      <c r="I126" s="120" t="str">
        <f>VLOOKUP(E126,VIP!$A$2:$O9414,8,FALSE)</f>
        <v>N/A</v>
      </c>
      <c r="J126" s="120" t="str">
        <f>VLOOKUP(E126,VIP!$A$2:$O9364,8,FALSE)</f>
        <v>N/A</v>
      </c>
      <c r="K126" s="120" t="str">
        <f>VLOOKUP(E126,VIP!$A$2:$O12938,6,0)</f>
        <v>N/A</v>
      </c>
      <c r="L126" s="96" t="s">
        <v>2477</v>
      </c>
      <c r="M126" s="110" t="s">
        <v>2552</v>
      </c>
      <c r="N126" s="110" t="s">
        <v>2517</v>
      </c>
      <c r="O126" s="151" t="s">
        <v>2549</v>
      </c>
      <c r="P126" s="191" t="s">
        <v>2542</v>
      </c>
      <c r="Q126" s="113" t="s">
        <v>2477</v>
      </c>
    </row>
    <row r="127" spans="1:17" ht="18" x14ac:dyDescent="0.25">
      <c r="A127" s="95" t="str">
        <f>VLOOKUP(E127,'LISTADO ATM'!$A$2:$C$901,3,0)</f>
        <v>DISTRITO NACIONAL</v>
      </c>
      <c r="B127" s="119">
        <v>335846481</v>
      </c>
      <c r="C127" s="98">
        <v>44294.527326388888</v>
      </c>
      <c r="D127" s="95" t="s">
        <v>2493</v>
      </c>
      <c r="E127" s="121">
        <v>735</v>
      </c>
      <c r="F127" s="120" t="str">
        <f>VLOOKUP(E127,VIP!$A$2:$O12527,2,0)</f>
        <v>DRBR179</v>
      </c>
      <c r="G127" s="120" t="str">
        <f>VLOOKUP(E127,'LISTADO ATM'!$A$2:$B$900,2,0)</f>
        <v xml:space="preserve">ATM Oficina Independencia II  </v>
      </c>
      <c r="H127" s="120" t="str">
        <f>VLOOKUP(E127,VIP!$A$2:$O17448,7,FALSE)</f>
        <v>Si</v>
      </c>
      <c r="I127" s="120" t="str">
        <f>VLOOKUP(E127,VIP!$A$2:$O9413,8,FALSE)</f>
        <v>Si</v>
      </c>
      <c r="J127" s="120" t="str">
        <f>VLOOKUP(E127,VIP!$A$2:$O9363,8,FALSE)</f>
        <v>Si</v>
      </c>
      <c r="K127" s="120" t="str">
        <f>VLOOKUP(E127,VIP!$A$2:$O12937,6,0)</f>
        <v>NO</v>
      </c>
      <c r="L127" s="96" t="s">
        <v>2477</v>
      </c>
      <c r="M127" s="110" t="s">
        <v>2552</v>
      </c>
      <c r="N127" s="110" t="s">
        <v>2517</v>
      </c>
      <c r="O127" s="151" t="s">
        <v>2549</v>
      </c>
      <c r="P127" s="191" t="s">
        <v>2542</v>
      </c>
      <c r="Q127" s="113" t="s">
        <v>2477</v>
      </c>
    </row>
    <row r="128" spans="1:17" ht="18" x14ac:dyDescent="0.25">
      <c r="A128" s="95" t="str">
        <f>VLOOKUP(E128,'LISTADO ATM'!$A$2:$C$901,3,0)</f>
        <v>SUR</v>
      </c>
      <c r="B128" s="119">
        <v>335846485</v>
      </c>
      <c r="C128" s="98">
        <v>44294.527951388889</v>
      </c>
      <c r="D128" s="95" t="s">
        <v>2493</v>
      </c>
      <c r="E128" s="121">
        <v>871</v>
      </c>
      <c r="F128" s="120" t="str">
        <f>VLOOKUP(E128,VIP!$A$2:$O12526,2,0)</f>
        <v>DRBR871</v>
      </c>
      <c r="G128" s="120" t="str">
        <f>VLOOKUP(E128,'LISTADO ATM'!$A$2:$B$900,2,0)</f>
        <v>ATM Plaza Cultural San Juan</v>
      </c>
      <c r="H128" s="120" t="str">
        <f>VLOOKUP(E128,VIP!$A$2:$O17447,7,FALSE)</f>
        <v>N/A</v>
      </c>
      <c r="I128" s="120" t="str">
        <f>VLOOKUP(E128,VIP!$A$2:$O9412,8,FALSE)</f>
        <v>N/A</v>
      </c>
      <c r="J128" s="120" t="str">
        <f>VLOOKUP(E128,VIP!$A$2:$O9362,8,FALSE)</f>
        <v>N/A</v>
      </c>
      <c r="K128" s="120" t="str">
        <f>VLOOKUP(E128,VIP!$A$2:$O12936,6,0)</f>
        <v>N/A</v>
      </c>
      <c r="L128" s="96" t="s">
        <v>2431</v>
      </c>
      <c r="M128" s="110" t="s">
        <v>2552</v>
      </c>
      <c r="N128" s="110" t="s">
        <v>2517</v>
      </c>
      <c r="O128" s="151" t="s">
        <v>2549</v>
      </c>
      <c r="P128" s="191" t="s">
        <v>2545</v>
      </c>
      <c r="Q128" s="113" t="s">
        <v>2431</v>
      </c>
    </row>
    <row r="129" spans="1:17" ht="18" x14ac:dyDescent="0.25">
      <c r="A129" s="95" t="str">
        <f>VLOOKUP(E129,'LISTADO ATM'!$A$2:$C$901,3,0)</f>
        <v>ESTE</v>
      </c>
      <c r="B129" s="119">
        <v>335846488</v>
      </c>
      <c r="C129" s="98">
        <v>44294.528969907406</v>
      </c>
      <c r="D129" s="95" t="s">
        <v>2493</v>
      </c>
      <c r="E129" s="121">
        <v>742</v>
      </c>
      <c r="F129" s="120" t="str">
        <f>VLOOKUP(E129,VIP!$A$2:$O12525,2,0)</f>
        <v>DRBR990</v>
      </c>
      <c r="G129" s="120" t="str">
        <f>VLOOKUP(E129,'LISTADO ATM'!$A$2:$B$900,2,0)</f>
        <v xml:space="preserve">ATM Oficina Plaza del Rey (La Romana) </v>
      </c>
      <c r="H129" s="120" t="str">
        <f>VLOOKUP(E129,VIP!$A$2:$O17446,7,FALSE)</f>
        <v>Si</v>
      </c>
      <c r="I129" s="120" t="str">
        <f>VLOOKUP(E129,VIP!$A$2:$O9411,8,FALSE)</f>
        <v>Si</v>
      </c>
      <c r="J129" s="120" t="str">
        <f>VLOOKUP(E129,VIP!$A$2:$O9361,8,FALSE)</f>
        <v>Si</v>
      </c>
      <c r="K129" s="120" t="str">
        <f>VLOOKUP(E129,VIP!$A$2:$O12935,6,0)</f>
        <v>NO</v>
      </c>
      <c r="L129" s="96" t="s">
        <v>2431</v>
      </c>
      <c r="M129" s="110" t="s">
        <v>2552</v>
      </c>
      <c r="N129" s="110" t="s">
        <v>2517</v>
      </c>
      <c r="O129" s="151" t="s">
        <v>2549</v>
      </c>
      <c r="P129" s="191" t="s">
        <v>2545</v>
      </c>
      <c r="Q129" s="113" t="s">
        <v>2431</v>
      </c>
    </row>
    <row r="130" spans="1:17" ht="18" x14ac:dyDescent="0.25">
      <c r="A130" s="95" t="str">
        <f>VLOOKUP(E130,'LISTADO ATM'!$A$2:$C$901,3,0)</f>
        <v>DISTRITO NACIONAL</v>
      </c>
      <c r="B130" s="119">
        <v>335846491</v>
      </c>
      <c r="C130" s="98">
        <v>44294.529814814814</v>
      </c>
      <c r="D130" s="95" t="s">
        <v>2493</v>
      </c>
      <c r="E130" s="121">
        <v>535</v>
      </c>
      <c r="F130" s="120" t="str">
        <f>VLOOKUP(E130,VIP!$A$2:$O12524,2,0)</f>
        <v>DRBR535</v>
      </c>
      <c r="G130" s="120" t="str">
        <f>VLOOKUP(E130,'LISTADO ATM'!$A$2:$B$900,2,0)</f>
        <v xml:space="preserve">ATM Autoservicio Torre III </v>
      </c>
      <c r="H130" s="120" t="str">
        <f>VLOOKUP(E130,VIP!$A$2:$O17445,7,FALSE)</f>
        <v>Si</v>
      </c>
      <c r="I130" s="120" t="str">
        <f>VLOOKUP(E130,VIP!$A$2:$O9410,8,FALSE)</f>
        <v>No</v>
      </c>
      <c r="J130" s="120" t="str">
        <f>VLOOKUP(E130,VIP!$A$2:$O9360,8,FALSE)</f>
        <v>No</v>
      </c>
      <c r="K130" s="120" t="str">
        <f>VLOOKUP(E130,VIP!$A$2:$O12934,6,0)</f>
        <v>SI</v>
      </c>
      <c r="L130" s="96" t="s">
        <v>2477</v>
      </c>
      <c r="M130" s="110" t="s">
        <v>2552</v>
      </c>
      <c r="N130" s="110" t="s">
        <v>2517</v>
      </c>
      <c r="O130" s="151" t="s">
        <v>2549</v>
      </c>
      <c r="P130" s="191" t="s">
        <v>2542</v>
      </c>
      <c r="Q130" s="113" t="s">
        <v>2477</v>
      </c>
    </row>
    <row r="131" spans="1:17" ht="18" x14ac:dyDescent="0.25">
      <c r="A131" s="95" t="str">
        <f>VLOOKUP(E131,'LISTADO ATM'!$A$2:$C$901,3,0)</f>
        <v>DISTRITO NACIONAL</v>
      </c>
      <c r="B131" s="119">
        <v>335846521</v>
      </c>
      <c r="C131" s="98">
        <v>44294.548900462964</v>
      </c>
      <c r="D131" s="95" t="s">
        <v>2189</v>
      </c>
      <c r="E131" s="121">
        <v>560</v>
      </c>
      <c r="F131" s="120" t="str">
        <f>VLOOKUP(E131,VIP!$A$2:$O12526,2,0)</f>
        <v>DRBR229</v>
      </c>
      <c r="G131" s="120" t="str">
        <f>VLOOKUP(E131,'LISTADO ATM'!$A$2:$B$900,2,0)</f>
        <v xml:space="preserve">ATM Junta Central Electoral </v>
      </c>
      <c r="H131" s="120" t="str">
        <f>VLOOKUP(E131,VIP!$A$2:$O17447,7,FALSE)</f>
        <v>Si</v>
      </c>
      <c r="I131" s="120" t="str">
        <f>VLOOKUP(E131,VIP!$A$2:$O9412,8,FALSE)</f>
        <v>Si</v>
      </c>
      <c r="J131" s="120" t="str">
        <f>VLOOKUP(E131,VIP!$A$2:$O9362,8,FALSE)</f>
        <v>Si</v>
      </c>
      <c r="K131" s="120" t="str">
        <f>VLOOKUP(E131,VIP!$A$2:$O12936,6,0)</f>
        <v>SI</v>
      </c>
      <c r="L131" s="96" t="s">
        <v>2228</v>
      </c>
      <c r="M131" s="94" t="s">
        <v>2465</v>
      </c>
      <c r="N131" s="94" t="s">
        <v>2472</v>
      </c>
      <c r="O131" s="151" t="s">
        <v>2474</v>
      </c>
      <c r="P131" s="93"/>
      <c r="Q131" s="97" t="s">
        <v>2228</v>
      </c>
    </row>
    <row r="132" spans="1:17" ht="18" x14ac:dyDescent="0.25">
      <c r="A132" s="95" t="str">
        <f>VLOOKUP(E132,'LISTADO ATM'!$A$2:$C$901,3,0)</f>
        <v>DISTRITO NACIONAL</v>
      </c>
      <c r="B132" s="119">
        <v>335846529</v>
      </c>
      <c r="C132" s="98">
        <v>44294.558275462965</v>
      </c>
      <c r="D132" s="95" t="s">
        <v>2189</v>
      </c>
      <c r="E132" s="121">
        <v>43</v>
      </c>
      <c r="F132" s="120" t="str">
        <f>VLOOKUP(E132,VIP!$A$2:$O12525,2,0)</f>
        <v>DRBR043</v>
      </c>
      <c r="G132" s="120" t="str">
        <f>VLOOKUP(E132,'LISTADO ATM'!$A$2:$B$900,2,0)</f>
        <v xml:space="preserve">ATM Zona Franca San Isidro </v>
      </c>
      <c r="H132" s="120" t="str">
        <f>VLOOKUP(E132,VIP!$A$2:$O17446,7,FALSE)</f>
        <v>Si</v>
      </c>
      <c r="I132" s="120" t="str">
        <f>VLOOKUP(E132,VIP!$A$2:$O9411,8,FALSE)</f>
        <v>No</v>
      </c>
      <c r="J132" s="120" t="str">
        <f>VLOOKUP(E132,VIP!$A$2:$O9361,8,FALSE)</f>
        <v>No</v>
      </c>
      <c r="K132" s="120" t="str">
        <f>VLOOKUP(E132,VIP!$A$2:$O12935,6,0)</f>
        <v>NO</v>
      </c>
      <c r="L132" s="96" t="s">
        <v>2488</v>
      </c>
      <c r="M132" s="94" t="s">
        <v>2465</v>
      </c>
      <c r="N132" s="94" t="s">
        <v>2472</v>
      </c>
      <c r="O132" s="151" t="s">
        <v>2474</v>
      </c>
      <c r="P132" s="153"/>
      <c r="Q132" s="97" t="s">
        <v>2488</v>
      </c>
    </row>
    <row r="133" spans="1:17" ht="18" x14ac:dyDescent="0.25">
      <c r="A133" s="95" t="str">
        <f>VLOOKUP(E133,'LISTADO ATM'!$A$2:$C$901,3,0)</f>
        <v>NORTE</v>
      </c>
      <c r="B133" s="119">
        <v>335846536</v>
      </c>
      <c r="C133" s="98">
        <v>44294.561157407406</v>
      </c>
      <c r="D133" s="95" t="s">
        <v>2190</v>
      </c>
      <c r="E133" s="121">
        <v>285</v>
      </c>
      <c r="F133" s="120" t="str">
        <f>VLOOKUP(E133,VIP!$A$2:$O12524,2,0)</f>
        <v>DRBR285</v>
      </c>
      <c r="G133" s="120" t="str">
        <f>VLOOKUP(E133,'LISTADO ATM'!$A$2:$B$900,2,0)</f>
        <v xml:space="preserve">ATM Oficina Camino Real (Puerto Plata) </v>
      </c>
      <c r="H133" s="120" t="str">
        <f>VLOOKUP(E133,VIP!$A$2:$O17445,7,FALSE)</f>
        <v>Si</v>
      </c>
      <c r="I133" s="120" t="str">
        <f>VLOOKUP(E133,VIP!$A$2:$O9410,8,FALSE)</f>
        <v>Si</v>
      </c>
      <c r="J133" s="120" t="str">
        <f>VLOOKUP(E133,VIP!$A$2:$O9360,8,FALSE)</f>
        <v>Si</v>
      </c>
      <c r="K133" s="120" t="str">
        <f>VLOOKUP(E133,VIP!$A$2:$O12934,6,0)</f>
        <v>NO</v>
      </c>
      <c r="L133" s="96" t="s">
        <v>2228</v>
      </c>
      <c r="M133" s="110" t="s">
        <v>2524</v>
      </c>
      <c r="N133" s="94" t="s">
        <v>2472</v>
      </c>
      <c r="O133" s="151" t="s">
        <v>2512</v>
      </c>
      <c r="P133" s="153"/>
      <c r="Q133" s="113">
        <v>44412.651388888888</v>
      </c>
    </row>
    <row r="134" spans="1:17" ht="18" x14ac:dyDescent="0.25">
      <c r="A134" s="95" t="str">
        <f>VLOOKUP(E134,'LISTADO ATM'!$A$2:$C$901,3,0)</f>
        <v>DISTRITO NACIONAL</v>
      </c>
      <c r="B134" s="119">
        <v>335846540</v>
      </c>
      <c r="C134" s="98">
        <v>44294.563564814816</v>
      </c>
      <c r="D134" s="95" t="s">
        <v>2189</v>
      </c>
      <c r="E134" s="121">
        <v>165</v>
      </c>
      <c r="F134" s="120" t="str">
        <f>VLOOKUP(E134,VIP!$A$2:$O12523,2,0)</f>
        <v>DRBR165</v>
      </c>
      <c r="G134" s="120" t="str">
        <f>VLOOKUP(E134,'LISTADO ATM'!$A$2:$B$900,2,0)</f>
        <v>ATM Autoservicio Megacentro</v>
      </c>
      <c r="H134" s="120" t="str">
        <f>VLOOKUP(E134,VIP!$A$2:$O17444,7,FALSE)</f>
        <v>Si</v>
      </c>
      <c r="I134" s="120" t="str">
        <f>VLOOKUP(E134,VIP!$A$2:$O9409,8,FALSE)</f>
        <v>Si</v>
      </c>
      <c r="J134" s="120" t="str">
        <f>VLOOKUP(E134,VIP!$A$2:$O9359,8,FALSE)</f>
        <v>Si</v>
      </c>
      <c r="K134" s="120" t="str">
        <f>VLOOKUP(E134,VIP!$A$2:$O12933,6,0)</f>
        <v>SI</v>
      </c>
      <c r="L134" s="96" t="s">
        <v>2488</v>
      </c>
      <c r="M134" s="110" t="s">
        <v>2524</v>
      </c>
      <c r="N134" s="94" t="s">
        <v>2472</v>
      </c>
      <c r="O134" s="151" t="s">
        <v>2474</v>
      </c>
      <c r="P134" s="153"/>
      <c r="Q134" s="113">
        <v>44412.592361111114</v>
      </c>
    </row>
    <row r="135" spans="1:17" ht="18" x14ac:dyDescent="0.25">
      <c r="A135" s="95" t="str">
        <f>VLOOKUP(E135,'LISTADO ATM'!$A$2:$C$901,3,0)</f>
        <v>DISTRITO NACIONAL</v>
      </c>
      <c r="B135" s="119">
        <v>335846545</v>
      </c>
      <c r="C135" s="98">
        <v>44294.566712962966</v>
      </c>
      <c r="D135" s="95" t="s">
        <v>2189</v>
      </c>
      <c r="E135" s="121">
        <v>194</v>
      </c>
      <c r="F135" s="120" t="str">
        <f>VLOOKUP(E135,VIP!$A$2:$O12522,2,0)</f>
        <v>DRBR194</v>
      </c>
      <c r="G135" s="120" t="str">
        <f>VLOOKUP(E135,'LISTADO ATM'!$A$2:$B$900,2,0)</f>
        <v xml:space="preserve">ATM UNP Pantoja </v>
      </c>
      <c r="H135" s="120" t="str">
        <f>VLOOKUP(E135,VIP!$A$2:$O17443,7,FALSE)</f>
        <v>Si</v>
      </c>
      <c r="I135" s="120" t="str">
        <f>VLOOKUP(E135,VIP!$A$2:$O9408,8,FALSE)</f>
        <v>No</v>
      </c>
      <c r="J135" s="120" t="str">
        <f>VLOOKUP(E135,VIP!$A$2:$O9358,8,FALSE)</f>
        <v>No</v>
      </c>
      <c r="K135" s="120" t="str">
        <f>VLOOKUP(E135,VIP!$A$2:$O12932,6,0)</f>
        <v>NO</v>
      </c>
      <c r="L135" s="96" t="s">
        <v>2228</v>
      </c>
      <c r="M135" s="110" t="s">
        <v>2524</v>
      </c>
      <c r="N135" s="94" t="s">
        <v>2472</v>
      </c>
      <c r="O135" s="151" t="s">
        <v>2474</v>
      </c>
      <c r="P135" s="153"/>
      <c r="Q135" s="113">
        <v>44412.652083333334</v>
      </c>
    </row>
    <row r="136" spans="1:17" ht="18" x14ac:dyDescent="0.25">
      <c r="A136" s="95" t="str">
        <f>VLOOKUP(E136,'LISTADO ATM'!$A$2:$C$901,3,0)</f>
        <v>NORTE</v>
      </c>
      <c r="B136" s="119">
        <v>335846548</v>
      </c>
      <c r="C136" s="98">
        <v>44294.569976851853</v>
      </c>
      <c r="D136" s="95" t="s">
        <v>2190</v>
      </c>
      <c r="E136" s="121">
        <v>987</v>
      </c>
      <c r="F136" s="120" t="str">
        <f>VLOOKUP(E136,VIP!$A$2:$O12521,2,0)</f>
        <v>DRBR987</v>
      </c>
      <c r="G136" s="120" t="str">
        <f>VLOOKUP(E136,'LISTADO ATM'!$A$2:$B$900,2,0)</f>
        <v xml:space="preserve">ATM S/M Jumbo (Moca) </v>
      </c>
      <c r="H136" s="120" t="str">
        <f>VLOOKUP(E136,VIP!$A$2:$O17442,7,FALSE)</f>
        <v>Si</v>
      </c>
      <c r="I136" s="120" t="str">
        <f>VLOOKUP(E136,VIP!$A$2:$O9407,8,FALSE)</f>
        <v>Si</v>
      </c>
      <c r="J136" s="120" t="str">
        <f>VLOOKUP(E136,VIP!$A$2:$O9357,8,FALSE)</f>
        <v>Si</v>
      </c>
      <c r="K136" s="120" t="str">
        <f>VLOOKUP(E136,VIP!$A$2:$O12931,6,0)</f>
        <v>NO</v>
      </c>
      <c r="L136" s="96" t="s">
        <v>2488</v>
      </c>
      <c r="M136" s="110" t="s">
        <v>2524</v>
      </c>
      <c r="N136" s="191" t="s">
        <v>2517</v>
      </c>
      <c r="O136" s="151" t="s">
        <v>2512</v>
      </c>
      <c r="P136" s="153"/>
      <c r="Q136" s="113">
        <v>44412.661805555559</v>
      </c>
    </row>
    <row r="137" spans="1:17" ht="18" x14ac:dyDescent="0.25">
      <c r="A137" s="95" t="str">
        <f>VLOOKUP(E137,'LISTADO ATM'!$A$2:$C$901,3,0)</f>
        <v>NORTE</v>
      </c>
      <c r="B137" s="119">
        <v>335846549</v>
      </c>
      <c r="C137" s="98">
        <v>44294.570775462962</v>
      </c>
      <c r="D137" s="95" t="s">
        <v>2190</v>
      </c>
      <c r="E137" s="121">
        <v>172</v>
      </c>
      <c r="F137" s="120" t="str">
        <f>VLOOKUP(E137,VIP!$A$2:$O12520,2,0)</f>
        <v>DRBR172</v>
      </c>
      <c r="G137" s="120" t="str">
        <f>VLOOKUP(E137,'LISTADO ATM'!$A$2:$B$900,2,0)</f>
        <v xml:space="preserve">ATM UNP Guaucí </v>
      </c>
      <c r="H137" s="120" t="str">
        <f>VLOOKUP(E137,VIP!$A$2:$O17441,7,FALSE)</f>
        <v>Si</v>
      </c>
      <c r="I137" s="120" t="str">
        <f>VLOOKUP(E137,VIP!$A$2:$O9406,8,FALSE)</f>
        <v>Si</v>
      </c>
      <c r="J137" s="120" t="str">
        <f>VLOOKUP(E137,VIP!$A$2:$O9356,8,FALSE)</f>
        <v>Si</v>
      </c>
      <c r="K137" s="120" t="str">
        <f>VLOOKUP(E137,VIP!$A$2:$O12930,6,0)</f>
        <v>NO</v>
      </c>
      <c r="L137" s="96" t="s">
        <v>2254</v>
      </c>
      <c r="M137" s="94" t="s">
        <v>2465</v>
      </c>
      <c r="N137" s="94" t="s">
        <v>2472</v>
      </c>
      <c r="O137" s="151" t="s">
        <v>2512</v>
      </c>
      <c r="P137" s="153"/>
      <c r="Q137" s="97" t="s">
        <v>2254</v>
      </c>
    </row>
    <row r="138" spans="1:17" ht="18" x14ac:dyDescent="0.25">
      <c r="A138" s="95" t="str">
        <f>VLOOKUP(E138,'LISTADO ATM'!$A$2:$C$901,3,0)</f>
        <v>SUR</v>
      </c>
      <c r="B138" s="119">
        <v>335846563</v>
      </c>
      <c r="C138" s="98">
        <v>44294.576180555552</v>
      </c>
      <c r="D138" s="95" t="s">
        <v>2189</v>
      </c>
      <c r="E138" s="121">
        <v>619</v>
      </c>
      <c r="F138" s="120" t="str">
        <f>VLOOKUP(E138,VIP!$A$2:$O12519,2,0)</f>
        <v>DRBR619</v>
      </c>
      <c r="G138" s="120" t="str">
        <f>VLOOKUP(E138,'LISTADO ATM'!$A$2:$B$900,2,0)</f>
        <v xml:space="preserve">ATM Academia P.N. Hatillo (San Cristóbal) </v>
      </c>
      <c r="H138" s="120" t="str">
        <f>VLOOKUP(E138,VIP!$A$2:$O17440,7,FALSE)</f>
        <v>Si</v>
      </c>
      <c r="I138" s="120" t="str">
        <f>VLOOKUP(E138,VIP!$A$2:$O9405,8,FALSE)</f>
        <v>Si</v>
      </c>
      <c r="J138" s="120" t="str">
        <f>VLOOKUP(E138,VIP!$A$2:$O9355,8,FALSE)</f>
        <v>Si</v>
      </c>
      <c r="K138" s="120" t="str">
        <f>VLOOKUP(E138,VIP!$A$2:$O12929,6,0)</f>
        <v>NO</v>
      </c>
      <c r="L138" s="96" t="s">
        <v>2254</v>
      </c>
      <c r="M138" s="110" t="s">
        <v>2524</v>
      </c>
      <c r="N138" s="94" t="s">
        <v>2472</v>
      </c>
      <c r="O138" s="151" t="s">
        <v>2474</v>
      </c>
      <c r="P138" s="153"/>
      <c r="Q138" s="192">
        <v>44412.725694444445</v>
      </c>
    </row>
    <row r="139" spans="1:17" ht="18" x14ac:dyDescent="0.25">
      <c r="A139" s="95" t="str">
        <f>VLOOKUP(E139,'LISTADO ATM'!$A$2:$C$901,3,0)</f>
        <v>SUR</v>
      </c>
      <c r="B139" s="119">
        <v>335846567</v>
      </c>
      <c r="C139" s="98">
        <v>44294.577210648145</v>
      </c>
      <c r="D139" s="95" t="s">
        <v>2189</v>
      </c>
      <c r="E139" s="121">
        <v>134</v>
      </c>
      <c r="F139" s="120" t="str">
        <f>VLOOKUP(E139,VIP!$A$2:$O12518,2,0)</f>
        <v>DRBR134</v>
      </c>
      <c r="G139" s="120" t="str">
        <f>VLOOKUP(E139,'LISTADO ATM'!$A$2:$B$900,2,0)</f>
        <v xml:space="preserve">ATM Oficina San José de Ocoa </v>
      </c>
      <c r="H139" s="120" t="str">
        <f>VLOOKUP(E139,VIP!$A$2:$O17439,7,FALSE)</f>
        <v>Si</v>
      </c>
      <c r="I139" s="120" t="str">
        <f>VLOOKUP(E139,VIP!$A$2:$O9404,8,FALSE)</f>
        <v>Si</v>
      </c>
      <c r="J139" s="120" t="str">
        <f>VLOOKUP(E139,VIP!$A$2:$O9354,8,FALSE)</f>
        <v>Si</v>
      </c>
      <c r="K139" s="120" t="str">
        <f>VLOOKUP(E139,VIP!$A$2:$O12928,6,0)</f>
        <v>SI</v>
      </c>
      <c r="L139" s="96" t="s">
        <v>2254</v>
      </c>
      <c r="M139" s="110" t="s">
        <v>2524</v>
      </c>
      <c r="N139" s="94" t="s">
        <v>2472</v>
      </c>
      <c r="O139" s="151" t="s">
        <v>2474</v>
      </c>
      <c r="P139" s="153"/>
      <c r="Q139" s="192">
        <v>44412.731249999997</v>
      </c>
    </row>
    <row r="140" spans="1:17" ht="18" x14ac:dyDescent="0.25">
      <c r="A140" s="95" t="str">
        <f>VLOOKUP(E140,'LISTADO ATM'!$A$2:$C$901,3,0)</f>
        <v>NORTE</v>
      </c>
      <c r="B140" s="119">
        <v>335846641</v>
      </c>
      <c r="C140" s="98">
        <v>44294.599583333336</v>
      </c>
      <c r="D140" s="95" t="s">
        <v>2190</v>
      </c>
      <c r="E140" s="121">
        <v>774</v>
      </c>
      <c r="F140" s="120" t="str">
        <f>VLOOKUP(E140,VIP!$A$2:$O12523,2,0)</f>
        <v>DRBR061</v>
      </c>
      <c r="G140" s="120" t="str">
        <f>VLOOKUP(E140,'LISTADO ATM'!$A$2:$B$900,2,0)</f>
        <v xml:space="preserve">ATM Oficina Montecristi </v>
      </c>
      <c r="H140" s="120" t="str">
        <f>VLOOKUP(E140,VIP!$A$2:$O17444,7,FALSE)</f>
        <v>Si</v>
      </c>
      <c r="I140" s="120" t="str">
        <f>VLOOKUP(E140,VIP!$A$2:$O9409,8,FALSE)</f>
        <v>Si</v>
      </c>
      <c r="J140" s="120" t="str">
        <f>VLOOKUP(E140,VIP!$A$2:$O9359,8,FALSE)</f>
        <v>Si</v>
      </c>
      <c r="K140" s="120" t="str">
        <f>VLOOKUP(E140,VIP!$A$2:$O12933,6,0)</f>
        <v>NO</v>
      </c>
      <c r="L140" s="96" t="s">
        <v>2488</v>
      </c>
      <c r="M140" s="110" t="s">
        <v>2524</v>
      </c>
      <c r="N140" s="191" t="s">
        <v>2517</v>
      </c>
      <c r="O140" s="151" t="s">
        <v>2503</v>
      </c>
      <c r="P140" s="153"/>
      <c r="Q140" s="113">
        <v>44412.659722222219</v>
      </c>
    </row>
    <row r="141" spans="1:17" ht="18" x14ac:dyDescent="0.25">
      <c r="A141" s="95" t="str">
        <f>VLOOKUP(E141,'LISTADO ATM'!$A$2:$C$901,3,0)</f>
        <v>NORTE</v>
      </c>
      <c r="B141" s="119">
        <v>335846659</v>
      </c>
      <c r="C141" s="98">
        <v>44294.605173611111</v>
      </c>
      <c r="D141" s="95" t="s">
        <v>2493</v>
      </c>
      <c r="E141" s="121">
        <v>144</v>
      </c>
      <c r="F141" s="120" t="str">
        <f>VLOOKUP(E141,VIP!$A$2:$O12522,2,0)</f>
        <v>DRBR144</v>
      </c>
      <c r="G141" s="120" t="str">
        <f>VLOOKUP(E141,'LISTADO ATM'!$A$2:$B$900,2,0)</f>
        <v xml:space="preserve">ATM Oficina Villa Altagracia </v>
      </c>
      <c r="H141" s="120" t="str">
        <f>VLOOKUP(E141,VIP!$A$2:$O17443,7,FALSE)</f>
        <v>Si</v>
      </c>
      <c r="I141" s="120" t="str">
        <f>VLOOKUP(E141,VIP!$A$2:$O9408,8,FALSE)</f>
        <v>Si</v>
      </c>
      <c r="J141" s="120" t="str">
        <f>VLOOKUP(E141,VIP!$A$2:$O9358,8,FALSE)</f>
        <v>Si</v>
      </c>
      <c r="K141" s="120" t="str">
        <f>VLOOKUP(E141,VIP!$A$2:$O12932,6,0)</f>
        <v>SI</v>
      </c>
      <c r="L141" s="96" t="s">
        <v>2428</v>
      </c>
      <c r="M141" s="110" t="s">
        <v>2524</v>
      </c>
      <c r="N141" s="191" t="s">
        <v>2517</v>
      </c>
      <c r="O141" s="151" t="s">
        <v>2494</v>
      </c>
      <c r="P141" s="153"/>
      <c r="Q141" s="113">
        <v>44412.65625</v>
      </c>
    </row>
    <row r="142" spans="1:17" ht="18" x14ac:dyDescent="0.25">
      <c r="A142" s="95" t="str">
        <f>VLOOKUP(E142,'LISTADO ATM'!$A$2:$C$901,3,0)</f>
        <v>DISTRITO NACIONAL</v>
      </c>
      <c r="B142" s="119">
        <v>335846678</v>
      </c>
      <c r="C142" s="98">
        <v>44294.610891203702</v>
      </c>
      <c r="D142" s="95" t="s">
        <v>2189</v>
      </c>
      <c r="E142" s="121">
        <v>517</v>
      </c>
      <c r="F142" s="120" t="str">
        <f>VLOOKUP(E142,VIP!$A$2:$O12533,2,0)</f>
        <v>DRBR517</v>
      </c>
      <c r="G142" s="120" t="str">
        <f>VLOOKUP(E142,'LISTADO ATM'!$A$2:$B$900,2,0)</f>
        <v xml:space="preserve">ATM Autobanco Oficina Sans Soucí </v>
      </c>
      <c r="H142" s="120" t="str">
        <f>VLOOKUP(E142,VIP!$A$2:$O17454,7,FALSE)</f>
        <v>Si</v>
      </c>
      <c r="I142" s="120" t="str">
        <f>VLOOKUP(E142,VIP!$A$2:$O9419,8,FALSE)</f>
        <v>Si</v>
      </c>
      <c r="J142" s="120" t="str">
        <f>VLOOKUP(E142,VIP!$A$2:$O9369,8,FALSE)</f>
        <v>Si</v>
      </c>
      <c r="K142" s="120" t="str">
        <f>VLOOKUP(E142,VIP!$A$2:$O12943,6,0)</f>
        <v>SI</v>
      </c>
      <c r="L142" s="96" t="s">
        <v>2553</v>
      </c>
      <c r="M142" s="94" t="s">
        <v>2465</v>
      </c>
      <c r="N142" s="94" t="s">
        <v>2472</v>
      </c>
      <c r="O142" s="151" t="s">
        <v>2474</v>
      </c>
      <c r="P142" s="153"/>
      <c r="Q142" s="97" t="s">
        <v>2553</v>
      </c>
    </row>
    <row r="143" spans="1:17" ht="18" x14ac:dyDescent="0.25">
      <c r="A143" s="95" t="str">
        <f>VLOOKUP(E143,'LISTADO ATM'!$A$2:$C$901,3,0)</f>
        <v>DISTRITO NACIONAL</v>
      </c>
      <c r="B143" s="119">
        <v>335846684</v>
      </c>
      <c r="C143" s="98">
        <v>44294.612326388888</v>
      </c>
      <c r="D143" s="95" t="s">
        <v>2189</v>
      </c>
      <c r="E143" s="121">
        <v>280</v>
      </c>
      <c r="F143" s="120" t="str">
        <f>VLOOKUP(E143,VIP!$A$2:$O12532,2,0)</f>
        <v>DRBR752</v>
      </c>
      <c r="G143" s="120" t="str">
        <f>VLOOKUP(E143,'LISTADO ATM'!$A$2:$B$900,2,0)</f>
        <v xml:space="preserve">ATM Cooperativa BR </v>
      </c>
      <c r="H143" s="120" t="str">
        <f>VLOOKUP(E143,VIP!$A$2:$O17453,7,FALSE)</f>
        <v>Si</v>
      </c>
      <c r="I143" s="120" t="str">
        <f>VLOOKUP(E143,VIP!$A$2:$O9418,8,FALSE)</f>
        <v>Si</v>
      </c>
      <c r="J143" s="120" t="str">
        <f>VLOOKUP(E143,VIP!$A$2:$O9368,8,FALSE)</f>
        <v>Si</v>
      </c>
      <c r="K143" s="120" t="str">
        <f>VLOOKUP(E143,VIP!$A$2:$O12942,6,0)</f>
        <v>NO</v>
      </c>
      <c r="L143" s="96" t="s">
        <v>2553</v>
      </c>
      <c r="M143" s="94" t="s">
        <v>2465</v>
      </c>
      <c r="N143" s="94" t="s">
        <v>2472</v>
      </c>
      <c r="O143" s="151" t="s">
        <v>2474</v>
      </c>
      <c r="P143" s="153"/>
      <c r="Q143" s="97" t="s">
        <v>2553</v>
      </c>
    </row>
    <row r="144" spans="1:17" ht="18" x14ac:dyDescent="0.25">
      <c r="A144" s="95" t="str">
        <f>VLOOKUP(E144,'LISTADO ATM'!$A$2:$C$901,3,0)</f>
        <v>DISTRITO NACIONAL</v>
      </c>
      <c r="B144" s="119">
        <v>335846688</v>
      </c>
      <c r="C144" s="98">
        <v>44294.613900462966</v>
      </c>
      <c r="D144" s="95" t="s">
        <v>2189</v>
      </c>
      <c r="E144" s="121">
        <v>35</v>
      </c>
      <c r="F144" s="120" t="str">
        <f>VLOOKUP(E144,VIP!$A$2:$O12531,2,0)</f>
        <v>DRBR035</v>
      </c>
      <c r="G144" s="120" t="str">
        <f>VLOOKUP(E144,'LISTADO ATM'!$A$2:$B$900,2,0)</f>
        <v xml:space="preserve">ATM Dirección General de Aduanas I </v>
      </c>
      <c r="H144" s="120" t="str">
        <f>VLOOKUP(E144,VIP!$A$2:$O17452,7,FALSE)</f>
        <v>Si</v>
      </c>
      <c r="I144" s="120" t="str">
        <f>VLOOKUP(E144,VIP!$A$2:$O9417,8,FALSE)</f>
        <v>Si</v>
      </c>
      <c r="J144" s="120" t="str">
        <f>VLOOKUP(E144,VIP!$A$2:$O9367,8,FALSE)</f>
        <v>Si</v>
      </c>
      <c r="K144" s="120" t="str">
        <f>VLOOKUP(E144,VIP!$A$2:$O12941,6,0)</f>
        <v>NO</v>
      </c>
      <c r="L144" s="96" t="s">
        <v>2553</v>
      </c>
      <c r="M144" s="94" t="s">
        <v>2465</v>
      </c>
      <c r="N144" s="94" t="s">
        <v>2472</v>
      </c>
      <c r="O144" s="151" t="s">
        <v>2474</v>
      </c>
      <c r="P144" s="153"/>
      <c r="Q144" s="97" t="s">
        <v>2553</v>
      </c>
    </row>
    <row r="145" spans="1:17" ht="18" x14ac:dyDescent="0.25">
      <c r="A145" s="95" t="str">
        <f>VLOOKUP(E145,'LISTADO ATM'!$A$2:$C$901,3,0)</f>
        <v>DISTRITO NACIONAL</v>
      </c>
      <c r="B145" s="119">
        <v>335846722</v>
      </c>
      <c r="C145" s="98">
        <v>44294.623842592591</v>
      </c>
      <c r="D145" s="95" t="s">
        <v>2493</v>
      </c>
      <c r="E145" s="121">
        <v>957</v>
      </c>
      <c r="F145" s="120" t="str">
        <f>VLOOKUP(E145,VIP!$A$2:$O12530,2,0)</f>
        <v>DRBR23F</v>
      </c>
      <c r="G145" s="120" t="str">
        <f>VLOOKUP(E145,'LISTADO ATM'!$A$2:$B$900,2,0)</f>
        <v xml:space="preserve">ATM Oficina Venezuela </v>
      </c>
      <c r="H145" s="120" t="str">
        <f>VLOOKUP(E145,VIP!$A$2:$O17451,7,FALSE)</f>
        <v>Si</v>
      </c>
      <c r="I145" s="120" t="str">
        <f>VLOOKUP(E145,VIP!$A$2:$O9416,8,FALSE)</f>
        <v>Si</v>
      </c>
      <c r="J145" s="120" t="str">
        <f>VLOOKUP(E145,VIP!$A$2:$O9366,8,FALSE)</f>
        <v>Si</v>
      </c>
      <c r="K145" s="120" t="str">
        <f>VLOOKUP(E145,VIP!$A$2:$O12940,6,0)</f>
        <v>SI</v>
      </c>
      <c r="L145" s="96" t="s">
        <v>2459</v>
      </c>
      <c r="M145" s="94" t="s">
        <v>2465</v>
      </c>
      <c r="N145" s="94" t="s">
        <v>2472</v>
      </c>
      <c r="O145" s="151" t="s">
        <v>2494</v>
      </c>
      <c r="P145" s="153"/>
      <c r="Q145" s="97" t="s">
        <v>2459</v>
      </c>
    </row>
    <row r="146" spans="1:17" ht="18" x14ac:dyDescent="0.25">
      <c r="A146" s="95" t="str">
        <f>VLOOKUP(E146,'LISTADO ATM'!$A$2:$C$901,3,0)</f>
        <v>DISTRITO NACIONAL</v>
      </c>
      <c r="B146" s="119">
        <v>335846769</v>
      </c>
      <c r="C146" s="98">
        <v>44294.633946759262</v>
      </c>
      <c r="D146" s="95" t="s">
        <v>2189</v>
      </c>
      <c r="E146" s="121">
        <v>696</v>
      </c>
      <c r="F146" s="120" t="str">
        <f>VLOOKUP(E146,VIP!$A$2:$O12528,2,0)</f>
        <v>DRBR696</v>
      </c>
      <c r="G146" s="120" t="str">
        <f>VLOOKUP(E146,'LISTADO ATM'!$A$2:$B$900,2,0)</f>
        <v>ATM Olé Jacobo Majluta</v>
      </c>
      <c r="H146" s="120" t="str">
        <f>VLOOKUP(E146,VIP!$A$2:$O17449,7,FALSE)</f>
        <v>Si</v>
      </c>
      <c r="I146" s="120" t="str">
        <f>VLOOKUP(E146,VIP!$A$2:$O9414,8,FALSE)</f>
        <v>Si</v>
      </c>
      <c r="J146" s="120" t="str">
        <f>VLOOKUP(E146,VIP!$A$2:$O9364,8,FALSE)</f>
        <v>Si</v>
      </c>
      <c r="K146" s="120" t="str">
        <f>VLOOKUP(E146,VIP!$A$2:$O12938,6,0)</f>
        <v>NO</v>
      </c>
      <c r="L146" s="96" t="s">
        <v>2488</v>
      </c>
      <c r="M146" s="94" t="s">
        <v>2465</v>
      </c>
      <c r="N146" s="94" t="s">
        <v>2472</v>
      </c>
      <c r="O146" s="151" t="s">
        <v>2474</v>
      </c>
      <c r="P146" s="153"/>
      <c r="Q146" s="97" t="s">
        <v>2488</v>
      </c>
    </row>
    <row r="147" spans="1:17" ht="18" x14ac:dyDescent="0.25">
      <c r="A147" s="95" t="str">
        <f>VLOOKUP(E147,'LISTADO ATM'!$A$2:$C$901,3,0)</f>
        <v>ESTE</v>
      </c>
      <c r="B147" s="119">
        <v>335846777</v>
      </c>
      <c r="C147" s="98">
        <v>44294.63521990741</v>
      </c>
      <c r="D147" s="95" t="s">
        <v>2189</v>
      </c>
      <c r="E147" s="121">
        <v>366</v>
      </c>
      <c r="F147" s="120" t="str">
        <f>VLOOKUP(E147,VIP!$A$2:$O12527,2,0)</f>
        <v>DRBR366</v>
      </c>
      <c r="G147" s="120" t="str">
        <f>VLOOKUP(E147,'LISTADO ATM'!$A$2:$B$900,2,0)</f>
        <v>ATM Oficina Boulevard (Higuey) II</v>
      </c>
      <c r="H147" s="120" t="str">
        <f>VLOOKUP(E147,VIP!$A$2:$O17448,7,FALSE)</f>
        <v>N/A</v>
      </c>
      <c r="I147" s="120" t="str">
        <f>VLOOKUP(E147,VIP!$A$2:$O9413,8,FALSE)</f>
        <v>N/A</v>
      </c>
      <c r="J147" s="120" t="str">
        <f>VLOOKUP(E147,VIP!$A$2:$O9363,8,FALSE)</f>
        <v>N/A</v>
      </c>
      <c r="K147" s="120" t="str">
        <f>VLOOKUP(E147,VIP!$A$2:$O12937,6,0)</f>
        <v>N/A</v>
      </c>
      <c r="L147" s="96" t="s">
        <v>2254</v>
      </c>
      <c r="M147" s="94" t="s">
        <v>2465</v>
      </c>
      <c r="N147" s="94" t="s">
        <v>2472</v>
      </c>
      <c r="O147" s="151" t="s">
        <v>2474</v>
      </c>
      <c r="P147" s="153"/>
      <c r="Q147" s="97" t="s">
        <v>2254</v>
      </c>
    </row>
    <row r="148" spans="1:17" ht="18" x14ac:dyDescent="0.25">
      <c r="A148" s="95" t="str">
        <f>VLOOKUP(E148,'LISTADO ATM'!$A$2:$C$901,3,0)</f>
        <v>NORTE</v>
      </c>
      <c r="B148" s="119">
        <v>335846779</v>
      </c>
      <c r="C148" s="98">
        <v>44294.637800925928</v>
      </c>
      <c r="D148" s="95" t="s">
        <v>2190</v>
      </c>
      <c r="E148" s="121">
        <v>380</v>
      </c>
      <c r="F148" s="120" t="str">
        <f>VLOOKUP(E148,VIP!$A$2:$O12526,2,0)</f>
        <v>DRBR380</v>
      </c>
      <c r="G148" s="120" t="str">
        <f>VLOOKUP(E148,'LISTADO ATM'!$A$2:$B$900,2,0)</f>
        <v xml:space="preserve">ATM Oficina Navarrete </v>
      </c>
      <c r="H148" s="120" t="str">
        <f>VLOOKUP(E148,VIP!$A$2:$O17447,7,FALSE)</f>
        <v>Si</v>
      </c>
      <c r="I148" s="120" t="str">
        <f>VLOOKUP(E148,VIP!$A$2:$O9412,8,FALSE)</f>
        <v>Si</v>
      </c>
      <c r="J148" s="120" t="str">
        <f>VLOOKUP(E148,VIP!$A$2:$O9362,8,FALSE)</f>
        <v>Si</v>
      </c>
      <c r="K148" s="120" t="str">
        <f>VLOOKUP(E148,VIP!$A$2:$O12936,6,0)</f>
        <v>NO</v>
      </c>
      <c r="L148" s="96" t="s">
        <v>2488</v>
      </c>
      <c r="M148" s="110" t="s">
        <v>2524</v>
      </c>
      <c r="N148" s="94" t="s">
        <v>2472</v>
      </c>
      <c r="O148" s="151" t="s">
        <v>2512</v>
      </c>
      <c r="P148" s="153"/>
      <c r="Q148" s="192">
        <v>44412.681944444441</v>
      </c>
    </row>
    <row r="149" spans="1:17" ht="18" x14ac:dyDescent="0.25">
      <c r="A149" s="95" t="str">
        <f>VLOOKUP(E149,'LISTADO ATM'!$A$2:$C$901,3,0)</f>
        <v>DISTRITO NACIONAL</v>
      </c>
      <c r="B149" s="119">
        <v>335846783</v>
      </c>
      <c r="C149" s="98">
        <v>44294.64</v>
      </c>
      <c r="D149" s="95" t="s">
        <v>2189</v>
      </c>
      <c r="E149" s="121">
        <v>719</v>
      </c>
      <c r="F149" s="120" t="str">
        <f>VLOOKUP(E149,VIP!$A$2:$O12524,2,0)</f>
        <v>DRBR419</v>
      </c>
      <c r="G149" s="120" t="str">
        <f>VLOOKUP(E149,'LISTADO ATM'!$A$2:$B$900,2,0)</f>
        <v xml:space="preserve">ATM Ayuntamiento Municipal San Luís </v>
      </c>
      <c r="H149" s="120" t="str">
        <f>VLOOKUP(E149,VIP!$A$2:$O17445,7,FALSE)</f>
        <v>Si</v>
      </c>
      <c r="I149" s="120" t="str">
        <f>VLOOKUP(E149,VIP!$A$2:$O9410,8,FALSE)</f>
        <v>Si</v>
      </c>
      <c r="J149" s="120" t="str">
        <f>VLOOKUP(E149,VIP!$A$2:$O9360,8,FALSE)</f>
        <v>Si</v>
      </c>
      <c r="K149" s="120" t="str">
        <f>VLOOKUP(E149,VIP!$A$2:$O12934,6,0)</f>
        <v>NO</v>
      </c>
      <c r="L149" s="96" t="s">
        <v>2254</v>
      </c>
      <c r="M149" s="94" t="s">
        <v>2465</v>
      </c>
      <c r="N149" s="94" t="s">
        <v>2472</v>
      </c>
      <c r="O149" s="151" t="s">
        <v>2474</v>
      </c>
      <c r="P149" s="153"/>
      <c r="Q149" s="97" t="s">
        <v>2254</v>
      </c>
    </row>
    <row r="150" spans="1:17" ht="18" x14ac:dyDescent="0.25">
      <c r="A150" s="95" t="str">
        <f>VLOOKUP(E150,'LISTADO ATM'!$A$2:$C$901,3,0)</f>
        <v>SUR</v>
      </c>
      <c r="B150" s="119">
        <v>335846864</v>
      </c>
      <c r="C150" s="98">
        <v>44294.659849537034</v>
      </c>
      <c r="D150" s="95" t="s">
        <v>2468</v>
      </c>
      <c r="E150" s="121">
        <v>873</v>
      </c>
      <c r="F150" s="120" t="str">
        <f>VLOOKUP(E150,VIP!$A$2:$O12523,2,0)</f>
        <v>DRBR873</v>
      </c>
      <c r="G150" s="120" t="str">
        <f>VLOOKUP(E150,'LISTADO ATM'!$A$2:$B$900,2,0)</f>
        <v xml:space="preserve">ATM Centro de Caja San Cristóbal II </v>
      </c>
      <c r="H150" s="120" t="str">
        <f>VLOOKUP(E150,VIP!$A$2:$O17444,7,FALSE)</f>
        <v>Si</v>
      </c>
      <c r="I150" s="120" t="str">
        <f>VLOOKUP(E150,VIP!$A$2:$O9409,8,FALSE)</f>
        <v>Si</v>
      </c>
      <c r="J150" s="120" t="str">
        <f>VLOOKUP(E150,VIP!$A$2:$O9359,8,FALSE)</f>
        <v>Si</v>
      </c>
      <c r="K150" s="120" t="str">
        <f>VLOOKUP(E150,VIP!$A$2:$O12933,6,0)</f>
        <v>SI</v>
      </c>
      <c r="L150" s="96" t="s">
        <v>2459</v>
      </c>
      <c r="M150" s="94" t="s">
        <v>2465</v>
      </c>
      <c r="N150" s="94" t="s">
        <v>2472</v>
      </c>
      <c r="O150" s="152" t="s">
        <v>2473</v>
      </c>
      <c r="P150" s="153"/>
      <c r="Q150" s="97" t="s">
        <v>2459</v>
      </c>
    </row>
    <row r="151" spans="1:17" ht="18" x14ac:dyDescent="0.25">
      <c r="A151" s="95" t="str">
        <f>VLOOKUP(E151,'LISTADO ATM'!$A$2:$C$901,3,0)</f>
        <v>ESTE</v>
      </c>
      <c r="B151" s="119">
        <v>335846989</v>
      </c>
      <c r="C151" s="98">
        <v>44294.691863425927</v>
      </c>
      <c r="D151" s="95" t="s">
        <v>2468</v>
      </c>
      <c r="E151" s="121">
        <v>609</v>
      </c>
      <c r="F151" s="120" t="str">
        <f>VLOOKUP(E151,VIP!$A$2:$O12527,2,0)</f>
        <v>DRBR120</v>
      </c>
      <c r="G151" s="120" t="str">
        <f>VLOOKUP(E151,'LISTADO ATM'!$A$2:$B$900,2,0)</f>
        <v xml:space="preserve">ATM S/M Jumbo (San Pedro) </v>
      </c>
      <c r="H151" s="120" t="str">
        <f>VLOOKUP(E151,VIP!$A$2:$O17448,7,FALSE)</f>
        <v>Si</v>
      </c>
      <c r="I151" s="120" t="str">
        <f>VLOOKUP(E151,VIP!$A$2:$O9413,8,FALSE)</f>
        <v>Si</v>
      </c>
      <c r="J151" s="120" t="str">
        <f>VLOOKUP(E151,VIP!$A$2:$O9363,8,FALSE)</f>
        <v>Si</v>
      </c>
      <c r="K151" s="120" t="str">
        <f>VLOOKUP(E151,VIP!$A$2:$O12937,6,0)</f>
        <v>NO</v>
      </c>
      <c r="L151" s="96" t="s">
        <v>2428</v>
      </c>
      <c r="M151" s="94" t="s">
        <v>2465</v>
      </c>
      <c r="N151" s="94" t="s">
        <v>2472</v>
      </c>
      <c r="O151" s="152" t="s">
        <v>2473</v>
      </c>
      <c r="P151" s="153"/>
      <c r="Q151" s="97" t="s">
        <v>2428</v>
      </c>
    </row>
    <row r="152" spans="1:17" ht="18" x14ac:dyDescent="0.25">
      <c r="A152" s="95" t="str">
        <f>VLOOKUP(E152,'LISTADO ATM'!$A$2:$C$901,3,0)</f>
        <v>NORTE</v>
      </c>
      <c r="B152" s="119">
        <v>335846991</v>
      </c>
      <c r="C152" s="98">
        <v>44294.692245370374</v>
      </c>
      <c r="D152" s="95" t="s">
        <v>2190</v>
      </c>
      <c r="E152" s="121">
        <v>987</v>
      </c>
      <c r="F152" s="120" t="str">
        <f>VLOOKUP(E152,VIP!$A$2:$O12526,2,0)</f>
        <v>DRBR987</v>
      </c>
      <c r="G152" s="120" t="str">
        <f>VLOOKUP(E152,'LISTADO ATM'!$A$2:$B$900,2,0)</f>
        <v xml:space="preserve">ATM S/M Jumbo (Moca) </v>
      </c>
      <c r="H152" s="120" t="str">
        <f>VLOOKUP(E152,VIP!$A$2:$O17447,7,FALSE)</f>
        <v>Si</v>
      </c>
      <c r="I152" s="120" t="str">
        <f>VLOOKUP(E152,VIP!$A$2:$O9412,8,FALSE)</f>
        <v>Si</v>
      </c>
      <c r="J152" s="120" t="str">
        <f>VLOOKUP(E152,VIP!$A$2:$O9362,8,FALSE)</f>
        <v>Si</v>
      </c>
      <c r="K152" s="120" t="str">
        <f>VLOOKUP(E152,VIP!$A$2:$O12936,6,0)</f>
        <v>NO</v>
      </c>
      <c r="L152" s="96" t="s">
        <v>2488</v>
      </c>
      <c r="M152" s="94" t="s">
        <v>2465</v>
      </c>
      <c r="N152" s="94" t="s">
        <v>2472</v>
      </c>
      <c r="O152" s="152" t="s">
        <v>2512</v>
      </c>
      <c r="P152" s="153"/>
      <c r="Q152" s="97" t="s">
        <v>2488</v>
      </c>
    </row>
    <row r="153" spans="1:17" ht="18" x14ac:dyDescent="0.25">
      <c r="A153" s="95" t="str">
        <f>VLOOKUP(E153,'LISTADO ATM'!$A$2:$C$901,3,0)</f>
        <v>NORTE</v>
      </c>
      <c r="B153" s="119">
        <v>335847001</v>
      </c>
      <c r="C153" s="98">
        <v>44294.694398148145</v>
      </c>
      <c r="D153" s="95" t="s">
        <v>2190</v>
      </c>
      <c r="E153" s="121">
        <v>950</v>
      </c>
      <c r="F153" s="120" t="str">
        <f>VLOOKUP(E153,VIP!$A$2:$O12525,2,0)</f>
        <v>DRBR12G</v>
      </c>
      <c r="G153" s="120" t="str">
        <f>VLOOKUP(E153,'LISTADO ATM'!$A$2:$B$900,2,0)</f>
        <v xml:space="preserve">ATM Oficina Monterrico </v>
      </c>
      <c r="H153" s="120" t="str">
        <f>VLOOKUP(E153,VIP!$A$2:$O17446,7,FALSE)</f>
        <v>Si</v>
      </c>
      <c r="I153" s="120" t="str">
        <f>VLOOKUP(E153,VIP!$A$2:$O9411,8,FALSE)</f>
        <v>Si</v>
      </c>
      <c r="J153" s="120" t="str">
        <f>VLOOKUP(E153,VIP!$A$2:$O9361,8,FALSE)</f>
        <v>Si</v>
      </c>
      <c r="K153" s="120" t="str">
        <f>VLOOKUP(E153,VIP!$A$2:$O12935,6,0)</f>
        <v>SI</v>
      </c>
      <c r="L153" s="96" t="s">
        <v>2228</v>
      </c>
      <c r="M153" s="110" t="s">
        <v>2524</v>
      </c>
      <c r="N153" s="94" t="s">
        <v>2472</v>
      </c>
      <c r="O153" s="152" t="s">
        <v>2503</v>
      </c>
      <c r="P153" s="153"/>
      <c r="Q153" s="192">
        <v>44412.717361111114</v>
      </c>
    </row>
    <row r="154" spans="1:17" ht="18" x14ac:dyDescent="0.25">
      <c r="A154" s="95" t="str">
        <f>VLOOKUP(E154,'LISTADO ATM'!$A$2:$C$901,3,0)</f>
        <v>DISTRITO NACIONAL</v>
      </c>
      <c r="B154" s="119">
        <v>335847044</v>
      </c>
      <c r="C154" s="98">
        <v>44294.705682870372</v>
      </c>
      <c r="D154" s="95" t="s">
        <v>2189</v>
      </c>
      <c r="E154" s="121">
        <v>622</v>
      </c>
      <c r="F154" s="120" t="str">
        <f>VLOOKUP(E154,VIP!$A$2:$O12524,2,0)</f>
        <v>DRBR622</v>
      </c>
      <c r="G154" s="120" t="str">
        <f>VLOOKUP(E154,'LISTADO ATM'!$A$2:$B$900,2,0)</f>
        <v xml:space="preserve">ATM Ayuntamiento D.N. </v>
      </c>
      <c r="H154" s="120" t="str">
        <f>VLOOKUP(E154,VIP!$A$2:$O17445,7,FALSE)</f>
        <v>Si</v>
      </c>
      <c r="I154" s="120" t="str">
        <f>VLOOKUP(E154,VIP!$A$2:$O9410,8,FALSE)</f>
        <v>Si</v>
      </c>
      <c r="J154" s="120" t="str">
        <f>VLOOKUP(E154,VIP!$A$2:$O9360,8,FALSE)</f>
        <v>Si</v>
      </c>
      <c r="K154" s="120" t="str">
        <f>VLOOKUP(E154,VIP!$A$2:$O12934,6,0)</f>
        <v>NO</v>
      </c>
      <c r="L154" s="96" t="s">
        <v>2488</v>
      </c>
      <c r="M154" s="94" t="s">
        <v>2465</v>
      </c>
      <c r="N154" s="94" t="s">
        <v>2472</v>
      </c>
      <c r="O154" s="152" t="s">
        <v>2474</v>
      </c>
      <c r="P154" s="93"/>
      <c r="Q154" s="97" t="s">
        <v>2488</v>
      </c>
    </row>
    <row r="155" spans="1:17" ht="18" x14ac:dyDescent="0.25">
      <c r="A155" s="95" t="str">
        <f>VLOOKUP(E155,'LISTADO ATM'!$A$2:$C$901,3,0)</f>
        <v>DISTRITO NACIONAL</v>
      </c>
      <c r="B155" s="119">
        <v>335847100</v>
      </c>
      <c r="C155" s="98">
        <v>44294.73541666667</v>
      </c>
      <c r="D155" s="95" t="s">
        <v>2493</v>
      </c>
      <c r="E155" s="121">
        <v>507</v>
      </c>
      <c r="F155" s="120" t="str">
        <f>VLOOKUP(E155,VIP!$A$2:$O12525,2,0)</f>
        <v>DRBR507</v>
      </c>
      <c r="G155" s="120" t="str">
        <f>VLOOKUP(E155,'LISTADO ATM'!$A$2:$B$900,2,0)</f>
        <v>ATM Estación Sigma Boca Chica</v>
      </c>
      <c r="H155" s="120" t="str">
        <f>VLOOKUP(E155,VIP!$A$2:$O17446,7,FALSE)</f>
        <v>Si</v>
      </c>
      <c r="I155" s="120" t="str">
        <f>VLOOKUP(E155,VIP!$A$2:$O9411,8,FALSE)</f>
        <v>Si</v>
      </c>
      <c r="J155" s="120" t="str">
        <f>VLOOKUP(E155,VIP!$A$2:$O9361,8,FALSE)</f>
        <v>Si</v>
      </c>
      <c r="K155" s="120" t="str">
        <f>VLOOKUP(E155,VIP!$A$2:$O12935,6,0)</f>
        <v>NO</v>
      </c>
      <c r="L155" s="96" t="s">
        <v>2431</v>
      </c>
      <c r="M155" s="191" t="s">
        <v>2524</v>
      </c>
      <c r="N155" s="191" t="s">
        <v>2517</v>
      </c>
      <c r="O155" s="152" t="s">
        <v>2555</v>
      </c>
      <c r="P155" s="191" t="s">
        <v>2545</v>
      </c>
      <c r="Q155" s="192" t="s">
        <v>2431</v>
      </c>
    </row>
    <row r="156" spans="1:17" ht="18" x14ac:dyDescent="0.25">
      <c r="A156" s="95" t="str">
        <f>VLOOKUP(E156,'LISTADO ATM'!$A$2:$C$901,3,0)</f>
        <v>NORTE</v>
      </c>
      <c r="B156" s="119">
        <v>335847106</v>
      </c>
      <c r="C156" s="98">
        <v>44294.736805555556</v>
      </c>
      <c r="D156" s="95" t="s">
        <v>2493</v>
      </c>
      <c r="E156" s="121">
        <v>779</v>
      </c>
      <c r="F156" s="120" t="str">
        <f>VLOOKUP(E156,VIP!$A$2:$O12526,2,0)</f>
        <v>DRBR206</v>
      </c>
      <c r="G156" s="120" t="str">
        <f>VLOOKUP(E156,'LISTADO ATM'!$A$2:$B$900,2,0)</f>
        <v xml:space="preserve">ATM Zona Franca Esperanza I (Mao) </v>
      </c>
      <c r="H156" s="120" t="str">
        <f>VLOOKUP(E156,VIP!$A$2:$O17447,7,FALSE)</f>
        <v>Si</v>
      </c>
      <c r="I156" s="120" t="str">
        <f>VLOOKUP(E156,VIP!$A$2:$O9412,8,FALSE)</f>
        <v>Si</v>
      </c>
      <c r="J156" s="120" t="str">
        <f>VLOOKUP(E156,VIP!$A$2:$O9362,8,FALSE)</f>
        <v>Si</v>
      </c>
      <c r="K156" s="120" t="str">
        <f>VLOOKUP(E156,VIP!$A$2:$O12936,6,0)</f>
        <v>NO</v>
      </c>
      <c r="L156" s="96" t="s">
        <v>2431</v>
      </c>
      <c r="M156" s="191" t="s">
        <v>2524</v>
      </c>
      <c r="N156" s="191" t="s">
        <v>2517</v>
      </c>
      <c r="O156" s="152" t="s">
        <v>2555</v>
      </c>
      <c r="P156" s="191" t="s">
        <v>2545</v>
      </c>
      <c r="Q156" s="192" t="s">
        <v>2431</v>
      </c>
    </row>
    <row r="157" spans="1:17" ht="18" x14ac:dyDescent="0.25">
      <c r="A157" s="95" t="str">
        <f>VLOOKUP(E157,'LISTADO ATM'!$A$2:$C$901,3,0)</f>
        <v>DISTRITO NACIONAL</v>
      </c>
      <c r="B157" s="119">
        <v>335847107</v>
      </c>
      <c r="C157" s="98">
        <v>44294.737500000003</v>
      </c>
      <c r="D157" s="95" t="s">
        <v>2189</v>
      </c>
      <c r="E157" s="121">
        <v>300</v>
      </c>
      <c r="F157" s="120" t="str">
        <f>VLOOKUP(E157,VIP!$A$2:$O12527,2,0)</f>
        <v>DRBR300</v>
      </c>
      <c r="G157" s="120" t="str">
        <f>VLOOKUP(E157,'LISTADO ATM'!$A$2:$B$900,2,0)</f>
        <v xml:space="preserve">ATM S/M Aprezio Los Guaricanos </v>
      </c>
      <c r="H157" s="120" t="str">
        <f>VLOOKUP(E157,VIP!$A$2:$O17448,7,FALSE)</f>
        <v>Si</v>
      </c>
      <c r="I157" s="120" t="str">
        <f>VLOOKUP(E157,VIP!$A$2:$O9413,8,FALSE)</f>
        <v>Si</v>
      </c>
      <c r="J157" s="120" t="str">
        <f>VLOOKUP(E157,VIP!$A$2:$O9363,8,FALSE)</f>
        <v>Si</v>
      </c>
      <c r="K157" s="120" t="str">
        <f>VLOOKUP(E157,VIP!$A$2:$O12937,6,0)</f>
        <v>NO</v>
      </c>
      <c r="L157" s="96" t="s">
        <v>2488</v>
      </c>
      <c r="M157" s="94" t="s">
        <v>2465</v>
      </c>
      <c r="N157" s="94" t="s">
        <v>2472</v>
      </c>
      <c r="O157" s="152" t="s">
        <v>2474</v>
      </c>
      <c r="P157" s="153"/>
      <c r="Q157" s="97" t="s">
        <v>2488</v>
      </c>
    </row>
  </sheetData>
  <autoFilter ref="A4:Q14">
    <sortState ref="A15:Q157">
      <sortCondition ref="C4:C1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4 B1:B14 B158:B1048576">
    <cfRule type="duplicateValues" dxfId="245" priority="288"/>
    <cfRule type="duplicateValues" dxfId="244" priority="289"/>
  </conditionalFormatting>
  <conditionalFormatting sqref="E154:E1048576 E1:E14 E20:E81">
    <cfRule type="duplicateValues" dxfId="243" priority="277"/>
  </conditionalFormatting>
  <conditionalFormatting sqref="E154:E1048576 E20:E81">
    <cfRule type="duplicateValues" dxfId="242" priority="241"/>
  </conditionalFormatting>
  <conditionalFormatting sqref="E154:E1048576 E1:E81">
    <cfRule type="duplicateValues" dxfId="241" priority="163"/>
    <cfRule type="duplicateValues" dxfId="240" priority="224"/>
  </conditionalFormatting>
  <conditionalFormatting sqref="B28:B31">
    <cfRule type="duplicateValues" dxfId="239" priority="210"/>
    <cfRule type="duplicateValues" dxfId="238" priority="211"/>
  </conditionalFormatting>
  <conditionalFormatting sqref="E28:E31">
    <cfRule type="duplicateValues" dxfId="237" priority="209"/>
  </conditionalFormatting>
  <conditionalFormatting sqref="E28:E31">
    <cfRule type="duplicateValues" dxfId="236" priority="208"/>
  </conditionalFormatting>
  <conditionalFormatting sqref="B33:B35">
    <cfRule type="duplicateValues" dxfId="235" priority="196"/>
    <cfRule type="duplicateValues" dxfId="234" priority="197"/>
  </conditionalFormatting>
  <conditionalFormatting sqref="E33:E35">
    <cfRule type="duplicateValues" dxfId="233" priority="195"/>
  </conditionalFormatting>
  <conditionalFormatting sqref="E33:E35">
    <cfRule type="duplicateValues" dxfId="232" priority="194"/>
  </conditionalFormatting>
  <conditionalFormatting sqref="B36">
    <cfRule type="duplicateValues" dxfId="231" priority="186"/>
    <cfRule type="duplicateValues" dxfId="230" priority="187"/>
  </conditionalFormatting>
  <conditionalFormatting sqref="E26">
    <cfRule type="duplicateValues" dxfId="229" priority="183"/>
  </conditionalFormatting>
  <conditionalFormatting sqref="E26">
    <cfRule type="duplicateValues" dxfId="228" priority="182"/>
  </conditionalFormatting>
  <conditionalFormatting sqref="E23">
    <cfRule type="duplicateValues" dxfId="227" priority="181"/>
  </conditionalFormatting>
  <conditionalFormatting sqref="E23">
    <cfRule type="duplicateValues" dxfId="226" priority="180"/>
  </conditionalFormatting>
  <conditionalFormatting sqref="E23">
    <cfRule type="duplicateValues" dxfId="225" priority="179"/>
  </conditionalFormatting>
  <conditionalFormatting sqref="E23">
    <cfRule type="duplicateValues" dxfId="224" priority="178"/>
  </conditionalFormatting>
  <conditionalFormatting sqref="E23">
    <cfRule type="duplicateValues" dxfId="223" priority="177"/>
  </conditionalFormatting>
  <conditionalFormatting sqref="E23">
    <cfRule type="duplicateValues" dxfId="222" priority="176"/>
  </conditionalFormatting>
  <conditionalFormatting sqref="B37">
    <cfRule type="duplicateValues" dxfId="221" priority="166"/>
    <cfRule type="duplicateValues" dxfId="220" priority="167"/>
  </conditionalFormatting>
  <conditionalFormatting sqref="E15:E16">
    <cfRule type="duplicateValues" dxfId="219" priority="119859"/>
  </conditionalFormatting>
  <conditionalFormatting sqref="B15:B149">
    <cfRule type="duplicateValues" dxfId="218" priority="119881"/>
    <cfRule type="duplicateValues" dxfId="217" priority="119882"/>
  </conditionalFormatting>
  <conditionalFormatting sqref="E15:E19">
    <cfRule type="duplicateValues" dxfId="216" priority="119885"/>
  </conditionalFormatting>
  <conditionalFormatting sqref="B15:B25">
    <cfRule type="duplicateValues" dxfId="215" priority="119941"/>
    <cfRule type="duplicateValues" dxfId="214" priority="119942"/>
  </conditionalFormatting>
  <conditionalFormatting sqref="E20:E25">
    <cfRule type="duplicateValues" dxfId="213" priority="119945"/>
  </conditionalFormatting>
  <conditionalFormatting sqref="E26:E27">
    <cfRule type="duplicateValues" dxfId="212" priority="120022"/>
  </conditionalFormatting>
  <conditionalFormatting sqref="B26:B27">
    <cfRule type="duplicateValues" dxfId="211" priority="120024"/>
    <cfRule type="duplicateValues" dxfId="210" priority="120025"/>
  </conditionalFormatting>
  <conditionalFormatting sqref="E32">
    <cfRule type="duplicateValues" dxfId="209" priority="120095"/>
  </conditionalFormatting>
  <conditionalFormatting sqref="B32">
    <cfRule type="duplicateValues" dxfId="208" priority="120096"/>
    <cfRule type="duplicateValues" dxfId="207" priority="120097"/>
  </conditionalFormatting>
  <conditionalFormatting sqref="E37">
    <cfRule type="duplicateValues" dxfId="206" priority="150"/>
  </conditionalFormatting>
  <conditionalFormatting sqref="E36">
    <cfRule type="duplicateValues" dxfId="205" priority="120168"/>
  </conditionalFormatting>
  <conditionalFormatting sqref="B43:B81">
    <cfRule type="duplicateValues" dxfId="204" priority="120224"/>
  </conditionalFormatting>
  <conditionalFormatting sqref="B43:B81">
    <cfRule type="duplicateValues" dxfId="203" priority="120226"/>
    <cfRule type="duplicateValues" dxfId="202" priority="120227"/>
  </conditionalFormatting>
  <conditionalFormatting sqref="E82:E84">
    <cfRule type="duplicateValues" dxfId="201" priority="145"/>
  </conditionalFormatting>
  <conditionalFormatting sqref="E82:E84">
    <cfRule type="duplicateValues" dxfId="200" priority="144"/>
  </conditionalFormatting>
  <conditionalFormatting sqref="E82:E84">
    <cfRule type="duplicateValues" dxfId="199" priority="142"/>
    <cfRule type="duplicateValues" dxfId="198" priority="143"/>
  </conditionalFormatting>
  <conditionalFormatting sqref="B82:B84">
    <cfRule type="duplicateValues" dxfId="197" priority="141"/>
  </conditionalFormatting>
  <conditionalFormatting sqref="B82:B84">
    <cfRule type="duplicateValues" dxfId="196" priority="139"/>
    <cfRule type="duplicateValues" dxfId="195" priority="140"/>
  </conditionalFormatting>
  <conditionalFormatting sqref="E85:E95">
    <cfRule type="duplicateValues" dxfId="194" priority="120235"/>
  </conditionalFormatting>
  <conditionalFormatting sqref="E85:E95">
    <cfRule type="duplicateValues" dxfId="193" priority="120237"/>
    <cfRule type="duplicateValues" dxfId="192" priority="120238"/>
  </conditionalFormatting>
  <conditionalFormatting sqref="B85:B95">
    <cfRule type="duplicateValues" dxfId="191" priority="120239"/>
  </conditionalFormatting>
  <conditionalFormatting sqref="B85:B95">
    <cfRule type="duplicateValues" dxfId="190" priority="120240"/>
    <cfRule type="duplicateValues" dxfId="189" priority="120241"/>
  </conditionalFormatting>
  <conditionalFormatting sqref="E154:E1048576 E1:E95">
    <cfRule type="duplicateValues" dxfId="188" priority="131"/>
  </conditionalFormatting>
  <conditionalFormatting sqref="E96:E98">
    <cfRule type="duplicateValues" dxfId="187" priority="130"/>
  </conditionalFormatting>
  <conditionalFormatting sqref="E96:E98">
    <cfRule type="duplicateValues" dxfId="186" priority="128"/>
    <cfRule type="duplicateValues" dxfId="185" priority="129"/>
  </conditionalFormatting>
  <conditionalFormatting sqref="B96:B98">
    <cfRule type="duplicateValues" dxfId="184" priority="127"/>
  </conditionalFormatting>
  <conditionalFormatting sqref="B96:B98">
    <cfRule type="duplicateValues" dxfId="183" priority="125"/>
    <cfRule type="duplicateValues" dxfId="182" priority="126"/>
  </conditionalFormatting>
  <conditionalFormatting sqref="E96:E98">
    <cfRule type="duplicateValues" dxfId="181" priority="124"/>
  </conditionalFormatting>
  <conditionalFormatting sqref="E154:E1048576 E1:E98">
    <cfRule type="duplicateValues" dxfId="180" priority="123"/>
  </conditionalFormatting>
  <conditionalFormatting sqref="E99:E104">
    <cfRule type="duplicateValues" dxfId="179" priority="122"/>
  </conditionalFormatting>
  <conditionalFormatting sqref="E99:E104">
    <cfRule type="duplicateValues" dxfId="178" priority="120"/>
    <cfRule type="duplicateValues" dxfId="177" priority="121"/>
  </conditionalFormatting>
  <conditionalFormatting sqref="B99:B104">
    <cfRule type="duplicateValues" dxfId="176" priority="119"/>
  </conditionalFormatting>
  <conditionalFormatting sqref="B99:B104">
    <cfRule type="duplicateValues" dxfId="175" priority="117"/>
    <cfRule type="duplicateValues" dxfId="174" priority="118"/>
  </conditionalFormatting>
  <conditionalFormatting sqref="E99:E104">
    <cfRule type="duplicateValues" dxfId="173" priority="116"/>
  </conditionalFormatting>
  <conditionalFormatting sqref="E99:E104">
    <cfRule type="duplicateValues" dxfId="172" priority="115"/>
  </conditionalFormatting>
  <conditionalFormatting sqref="E154:E1048576 E1:E104">
    <cfRule type="duplicateValues" dxfId="171" priority="113"/>
    <cfRule type="duplicateValues" dxfId="170" priority="114"/>
  </conditionalFormatting>
  <conditionalFormatting sqref="E154:E1048576 E1:E127">
    <cfRule type="duplicateValues" dxfId="169" priority="102"/>
  </conditionalFormatting>
  <conditionalFormatting sqref="E128:E129">
    <cfRule type="duplicateValues" dxfId="168" priority="101"/>
  </conditionalFormatting>
  <conditionalFormatting sqref="E128:E129">
    <cfRule type="duplicateValues" dxfId="167" priority="99"/>
    <cfRule type="duplicateValues" dxfId="166" priority="100"/>
  </conditionalFormatting>
  <conditionalFormatting sqref="B128:B129">
    <cfRule type="duplicateValues" dxfId="165" priority="98"/>
  </conditionalFormatting>
  <conditionalFormatting sqref="B128:B129">
    <cfRule type="duplicateValues" dxfId="164" priority="96"/>
    <cfRule type="duplicateValues" dxfId="163" priority="97"/>
  </conditionalFormatting>
  <conditionalFormatting sqref="E128:E129">
    <cfRule type="duplicateValues" dxfId="162" priority="95"/>
  </conditionalFormatting>
  <conditionalFormatting sqref="E128:E129">
    <cfRule type="duplicateValues" dxfId="161" priority="94"/>
  </conditionalFormatting>
  <conditionalFormatting sqref="E128:E129">
    <cfRule type="duplicateValues" dxfId="160" priority="92"/>
    <cfRule type="duplicateValues" dxfId="159" priority="93"/>
  </conditionalFormatting>
  <conditionalFormatting sqref="E128:E129">
    <cfRule type="duplicateValues" dxfId="158" priority="91"/>
  </conditionalFormatting>
  <conditionalFormatting sqref="E154:E1048576 E1:E129">
    <cfRule type="duplicateValues" dxfId="157" priority="90"/>
  </conditionalFormatting>
  <conditionalFormatting sqref="E130:E138">
    <cfRule type="duplicateValues" dxfId="156" priority="89"/>
  </conditionalFormatting>
  <conditionalFormatting sqref="E130:E138">
    <cfRule type="duplicateValues" dxfId="155" priority="87"/>
    <cfRule type="duplicateValues" dxfId="154" priority="88"/>
  </conditionalFormatting>
  <conditionalFormatting sqref="B130:B138">
    <cfRule type="duplicateValues" dxfId="153" priority="86"/>
  </conditionalFormatting>
  <conditionalFormatting sqref="B130:B138">
    <cfRule type="duplicateValues" dxfId="152" priority="84"/>
    <cfRule type="duplicateValues" dxfId="151" priority="85"/>
  </conditionalFormatting>
  <conditionalFormatting sqref="E130:E138">
    <cfRule type="duplicateValues" dxfId="150" priority="83"/>
  </conditionalFormatting>
  <conditionalFormatting sqref="E130:E138">
    <cfRule type="duplicateValues" dxfId="149" priority="82"/>
  </conditionalFormatting>
  <conditionalFormatting sqref="E130:E138">
    <cfRule type="duplicateValues" dxfId="148" priority="80"/>
    <cfRule type="duplicateValues" dxfId="147" priority="81"/>
  </conditionalFormatting>
  <conditionalFormatting sqref="E130:E138">
    <cfRule type="duplicateValues" dxfId="146" priority="79"/>
  </conditionalFormatting>
  <conditionalFormatting sqref="E130:E138">
    <cfRule type="duplicateValues" dxfId="145" priority="78"/>
  </conditionalFormatting>
  <conditionalFormatting sqref="E154:E1048576 E1:E138">
    <cfRule type="duplicateValues" dxfId="144" priority="77"/>
  </conditionalFormatting>
  <conditionalFormatting sqref="E139:E157">
    <cfRule type="duplicateValues" dxfId="143" priority="76"/>
  </conditionalFormatting>
  <conditionalFormatting sqref="E139:E157">
    <cfRule type="duplicateValues" dxfId="142" priority="74"/>
    <cfRule type="duplicateValues" dxfId="141" priority="75"/>
  </conditionalFormatting>
  <conditionalFormatting sqref="B139:B149">
    <cfRule type="duplicateValues" dxfId="140" priority="73"/>
  </conditionalFormatting>
  <conditionalFormatting sqref="B139:B149">
    <cfRule type="duplicateValues" dxfId="139" priority="71"/>
    <cfRule type="duplicateValues" dxfId="138" priority="72"/>
  </conditionalFormatting>
  <conditionalFormatting sqref="E139:E157">
    <cfRule type="duplicateValues" dxfId="137" priority="70"/>
  </conditionalFormatting>
  <conditionalFormatting sqref="E139:E157">
    <cfRule type="duplicateValues" dxfId="136" priority="69"/>
  </conditionalFormatting>
  <conditionalFormatting sqref="E139:E157">
    <cfRule type="duplicateValues" dxfId="135" priority="67"/>
    <cfRule type="duplicateValues" dxfId="134" priority="68"/>
  </conditionalFormatting>
  <conditionalFormatting sqref="E139:E157">
    <cfRule type="duplicateValues" dxfId="133" priority="66"/>
  </conditionalFormatting>
  <conditionalFormatting sqref="E139:E157">
    <cfRule type="duplicateValues" dxfId="132" priority="65"/>
  </conditionalFormatting>
  <conditionalFormatting sqref="E139:E157">
    <cfRule type="duplicateValues" dxfId="131" priority="64"/>
  </conditionalFormatting>
  <conditionalFormatting sqref="E1:E1048576">
    <cfRule type="duplicateValues" dxfId="130" priority="63"/>
  </conditionalFormatting>
  <conditionalFormatting sqref="E105:E127">
    <cfRule type="duplicateValues" dxfId="129" priority="120253"/>
  </conditionalFormatting>
  <conditionalFormatting sqref="E105:E127">
    <cfRule type="duplicateValues" dxfId="128" priority="120255"/>
    <cfRule type="duplicateValues" dxfId="127" priority="120256"/>
  </conditionalFormatting>
  <conditionalFormatting sqref="B105:B127">
    <cfRule type="duplicateValues" dxfId="126" priority="120259"/>
  </conditionalFormatting>
  <conditionalFormatting sqref="B105:B127">
    <cfRule type="duplicateValues" dxfId="125" priority="120261"/>
    <cfRule type="duplicateValues" dxfId="124" priority="120262"/>
  </conditionalFormatting>
  <conditionalFormatting sqref="B38:B42">
    <cfRule type="duplicateValues" dxfId="123" priority="120274"/>
  </conditionalFormatting>
  <conditionalFormatting sqref="B38:B42">
    <cfRule type="duplicateValues" dxfId="122" priority="120276"/>
    <cfRule type="duplicateValues" dxfId="121" priority="120277"/>
  </conditionalFormatting>
  <conditionalFormatting sqref="B150:B153">
    <cfRule type="duplicateValues" dxfId="120" priority="61"/>
    <cfRule type="duplicateValues" dxfId="119" priority="62"/>
  </conditionalFormatting>
  <conditionalFormatting sqref="E150:E157">
    <cfRule type="duplicateValues" dxfId="118" priority="60"/>
  </conditionalFormatting>
  <conditionalFormatting sqref="E150:E157">
    <cfRule type="duplicateValues" dxfId="117" priority="58"/>
    <cfRule type="duplicateValues" dxfId="116" priority="59"/>
  </conditionalFormatting>
  <conditionalFormatting sqref="B150:B153">
    <cfRule type="duplicateValues" dxfId="115" priority="57"/>
  </conditionalFormatting>
  <conditionalFormatting sqref="B150:B153">
    <cfRule type="duplicateValues" dxfId="114" priority="55"/>
    <cfRule type="duplicateValues" dxfId="113" priority="56"/>
  </conditionalFormatting>
  <conditionalFormatting sqref="E150:E157">
    <cfRule type="duplicateValues" dxfId="112" priority="54"/>
  </conditionalFormatting>
  <conditionalFormatting sqref="E150:E157">
    <cfRule type="duplicateValues" dxfId="111" priority="53"/>
  </conditionalFormatting>
  <conditionalFormatting sqref="E150:E157">
    <cfRule type="duplicateValues" dxfId="110" priority="51"/>
    <cfRule type="duplicateValues" dxfId="109" priority="52"/>
  </conditionalFormatting>
  <conditionalFormatting sqref="E150:E157">
    <cfRule type="duplicateValues" dxfId="108" priority="50"/>
  </conditionalFormatting>
  <conditionalFormatting sqref="E150:E157">
    <cfRule type="duplicateValues" dxfId="107" priority="49"/>
  </conditionalFormatting>
  <conditionalFormatting sqref="E150:E157">
    <cfRule type="duplicateValues" dxfId="106" priority="48"/>
  </conditionalFormatting>
  <conditionalFormatting sqref="E150:E157">
    <cfRule type="duplicateValues" dxfId="105" priority="47"/>
  </conditionalFormatting>
  <conditionalFormatting sqref="B158:B1048576 B1:B154">
    <cfRule type="duplicateValues" dxfId="104" priority="46"/>
  </conditionalFormatting>
  <conditionalFormatting sqref="B154">
    <cfRule type="duplicateValues" dxfId="103" priority="44"/>
    <cfRule type="duplicateValues" dxfId="102" priority="45"/>
  </conditionalFormatting>
  <conditionalFormatting sqref="B154">
    <cfRule type="duplicateValues" dxfId="101" priority="43"/>
  </conditionalFormatting>
  <conditionalFormatting sqref="B154">
    <cfRule type="duplicateValues" dxfId="100" priority="41"/>
    <cfRule type="duplicateValues" dxfId="99" priority="42"/>
  </conditionalFormatting>
  <conditionalFormatting sqref="E154">
    <cfRule type="duplicateValues" dxfId="98" priority="40"/>
  </conditionalFormatting>
  <conditionalFormatting sqref="E154">
    <cfRule type="duplicateValues" dxfId="97" priority="38"/>
    <cfRule type="duplicateValues" dxfId="96" priority="39"/>
  </conditionalFormatting>
  <conditionalFormatting sqref="E154">
    <cfRule type="duplicateValues" dxfId="95" priority="37"/>
  </conditionalFormatting>
  <conditionalFormatting sqref="E154">
    <cfRule type="duplicateValues" dxfId="94" priority="36"/>
  </conditionalFormatting>
  <conditionalFormatting sqref="E154">
    <cfRule type="duplicateValues" dxfId="93" priority="34"/>
    <cfRule type="duplicateValues" dxfId="92" priority="35"/>
  </conditionalFormatting>
  <conditionalFormatting sqref="E154">
    <cfRule type="duplicateValues" dxfId="91" priority="33"/>
  </conditionalFormatting>
  <conditionalFormatting sqref="E154">
    <cfRule type="duplicateValues" dxfId="90" priority="32"/>
  </conditionalFormatting>
  <conditionalFormatting sqref="E154">
    <cfRule type="duplicateValues" dxfId="89" priority="31"/>
  </conditionalFormatting>
  <conditionalFormatting sqref="E154">
    <cfRule type="duplicateValues" dxfId="88" priority="30"/>
  </conditionalFormatting>
  <conditionalFormatting sqref="E154">
    <cfRule type="duplicateValues" dxfId="87" priority="28"/>
    <cfRule type="duplicateValues" dxfId="86" priority="29"/>
  </conditionalFormatting>
  <conditionalFormatting sqref="E154">
    <cfRule type="duplicateValues" dxfId="85" priority="27"/>
  </conditionalFormatting>
  <conditionalFormatting sqref="E154">
    <cfRule type="duplicateValues" dxfId="84" priority="26"/>
  </conditionalFormatting>
  <conditionalFormatting sqref="E154">
    <cfRule type="duplicateValues" dxfId="83" priority="24"/>
    <cfRule type="duplicateValues" dxfId="82" priority="25"/>
  </conditionalFormatting>
  <conditionalFormatting sqref="E154">
    <cfRule type="duplicateValues" dxfId="81" priority="23"/>
  </conditionalFormatting>
  <conditionalFormatting sqref="E154">
    <cfRule type="duplicateValues" dxfId="80" priority="22"/>
  </conditionalFormatting>
  <conditionalFormatting sqref="E154">
    <cfRule type="duplicateValues" dxfId="79" priority="21"/>
  </conditionalFormatting>
  <conditionalFormatting sqref="E154">
    <cfRule type="duplicateValues" dxfId="78" priority="20"/>
  </conditionalFormatting>
  <conditionalFormatting sqref="B155:B156">
    <cfRule type="duplicateValues" dxfId="77" priority="18"/>
    <cfRule type="duplicateValues" dxfId="76" priority="19"/>
  </conditionalFormatting>
  <conditionalFormatting sqref="B155:B156">
    <cfRule type="duplicateValues" dxfId="75" priority="17"/>
  </conditionalFormatting>
  <conditionalFormatting sqref="B155:B156">
    <cfRule type="duplicateValues" dxfId="74" priority="15"/>
    <cfRule type="duplicateValues" dxfId="73" priority="16"/>
  </conditionalFormatting>
  <conditionalFormatting sqref="B155:B156">
    <cfRule type="duplicateValues" dxfId="72" priority="14"/>
  </conditionalFormatting>
  <conditionalFormatting sqref="B158:B1048576 B1:B156">
    <cfRule type="duplicateValues" dxfId="71" priority="13"/>
  </conditionalFormatting>
  <conditionalFormatting sqref="B157">
    <cfRule type="duplicateValues" dxfId="70" priority="11"/>
    <cfRule type="duplicateValues" dxfId="69" priority="12"/>
  </conditionalFormatting>
  <conditionalFormatting sqref="B157">
    <cfRule type="duplicateValues" dxfId="68" priority="10"/>
  </conditionalFormatting>
  <conditionalFormatting sqref="B157">
    <cfRule type="duplicateValues" dxfId="67" priority="8"/>
    <cfRule type="duplicateValues" dxfId="66" priority="9"/>
  </conditionalFormatting>
  <conditionalFormatting sqref="B157">
    <cfRule type="duplicateValues" dxfId="65" priority="7"/>
  </conditionalFormatting>
  <conditionalFormatting sqref="B157">
    <cfRule type="duplicateValues" dxfId="64" priority="5"/>
    <cfRule type="duplicateValues" dxfId="63" priority="6"/>
  </conditionalFormatting>
  <conditionalFormatting sqref="B157">
    <cfRule type="duplicateValues" dxfId="62" priority="4"/>
  </conditionalFormatting>
  <conditionalFormatting sqref="B15:B157">
    <cfRule type="duplicateValues" dxfId="61" priority="3"/>
  </conditionalFormatting>
  <conditionalFormatting sqref="B15:B157">
    <cfRule type="duplicateValues" dxfId="60" priority="1"/>
    <cfRule type="duplicateValues" dxfId="59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10" zoomScaleNormal="100" workbookViewId="0">
      <selection activeCell="A42" sqref="A41:E42"/>
    </sheetView>
  </sheetViews>
  <sheetFormatPr baseColWidth="10" defaultColWidth="23.42578125" defaultRowHeight="15" x14ac:dyDescent="0.25"/>
  <cols>
    <col min="1" max="1" width="27.42578125" style="116" customWidth="1"/>
    <col min="2" max="2" width="17.28515625" style="116" bestFit="1" customWidth="1"/>
    <col min="3" max="3" width="52.28515625" style="116" customWidth="1"/>
    <col min="4" max="4" width="42.7109375" style="116" customWidth="1"/>
    <col min="5" max="5" width="13.85546875" style="116" customWidth="1"/>
    <col min="6" max="16384" width="23.42578125" style="116"/>
  </cols>
  <sheetData>
    <row r="1" spans="1:5" ht="22.5" x14ac:dyDescent="0.25">
      <c r="A1" s="164" t="s">
        <v>2158</v>
      </c>
      <c r="B1" s="165"/>
      <c r="C1" s="165"/>
      <c r="D1" s="165"/>
      <c r="E1" s="166"/>
    </row>
    <row r="2" spans="1:5" ht="25.5" x14ac:dyDescent="0.25">
      <c r="A2" s="167" t="s">
        <v>2470</v>
      </c>
      <c r="B2" s="168"/>
      <c r="C2" s="168"/>
      <c r="D2" s="168"/>
      <c r="E2" s="169"/>
    </row>
    <row r="3" spans="1:5" ht="18" x14ac:dyDescent="0.25">
      <c r="B3" s="123"/>
      <c r="C3" s="123"/>
      <c r="D3" s="123"/>
      <c r="E3" s="134"/>
    </row>
    <row r="4" spans="1:5" ht="18.75" thickBot="1" x14ac:dyDescent="0.3">
      <c r="A4" s="131" t="s">
        <v>2423</v>
      </c>
      <c r="B4" s="133">
        <v>44294.25</v>
      </c>
      <c r="C4" s="123"/>
      <c r="D4" s="123"/>
      <c r="E4" s="135"/>
    </row>
    <row r="5" spans="1:5" ht="18.75" thickBot="1" x14ac:dyDescent="0.3">
      <c r="A5" s="131" t="s">
        <v>2424</v>
      </c>
      <c r="B5" s="133">
        <v>44294.708333333336</v>
      </c>
      <c r="C5" s="132"/>
      <c r="D5" s="123"/>
      <c r="E5" s="135"/>
    </row>
    <row r="6" spans="1:5" ht="18" x14ac:dyDescent="0.25">
      <c r="B6" s="123"/>
      <c r="C6" s="123"/>
      <c r="D6" s="123"/>
      <c r="E6" s="137"/>
    </row>
    <row r="7" spans="1:5" ht="18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124" t="s">
        <v>15</v>
      </c>
      <c r="B8" s="124" t="s">
        <v>2426</v>
      </c>
      <c r="C8" s="124" t="s">
        <v>46</v>
      </c>
      <c r="D8" s="136" t="s">
        <v>2429</v>
      </c>
      <c r="E8" s="124" t="s">
        <v>2427</v>
      </c>
    </row>
    <row r="9" spans="1:5" ht="18" x14ac:dyDescent="0.25">
      <c r="A9" s="118" t="str">
        <f>VLOOKUP(B9,'[1]LISTADO ATM'!$A$2:$C$821,3,0)</f>
        <v>NORTE</v>
      </c>
      <c r="B9" s="121">
        <v>604</v>
      </c>
      <c r="C9" s="121" t="str">
        <f>VLOOKUP(B9,'[1]LISTADO ATM'!$A$2:$B$821,2,0)</f>
        <v xml:space="preserve">ATM Oficina Estancia Nueva (Moca) </v>
      </c>
      <c r="D9" s="117" t="s">
        <v>2515</v>
      </c>
      <c r="E9" s="143">
        <v>335845516</v>
      </c>
    </row>
    <row r="10" spans="1:5" ht="18" x14ac:dyDescent="0.25">
      <c r="A10" s="118" t="str">
        <f>VLOOKUP(B10,'[1]LISTADO ATM'!$A$2:$C$821,3,0)</f>
        <v>NORTE</v>
      </c>
      <c r="B10" s="121">
        <v>157</v>
      </c>
      <c r="C10" s="121" t="str">
        <f>VLOOKUP(B10,'[1]LISTADO ATM'!$A$2:$B$821,2,0)</f>
        <v xml:space="preserve">ATM Oficina Samaná </v>
      </c>
      <c r="D10" s="117" t="s">
        <v>2515</v>
      </c>
      <c r="E10" s="143">
        <v>335845631</v>
      </c>
    </row>
    <row r="11" spans="1:5" ht="18" x14ac:dyDescent="0.25">
      <c r="A11" s="118" t="str">
        <f>VLOOKUP(B11,'[1]LISTADO ATM'!$A$2:$C$821,3,0)</f>
        <v>DISTRITO NACIONAL</v>
      </c>
      <c r="B11" s="121">
        <v>525</v>
      </c>
      <c r="C11" s="121" t="str">
        <f>VLOOKUP(B11,'[1]LISTADO ATM'!$A$2:$B$821,2,0)</f>
        <v>ATM S/M Bravo Las Americas</v>
      </c>
      <c r="D11" s="117" t="s">
        <v>2515</v>
      </c>
      <c r="E11" s="143">
        <v>335842546</v>
      </c>
    </row>
    <row r="12" spans="1:5" ht="18" x14ac:dyDescent="0.25">
      <c r="A12" s="118" t="str">
        <f>VLOOKUP(B12,'[1]LISTADO ATM'!$A$2:$C$821,3,0)</f>
        <v>DISTRITO NACIONAL</v>
      </c>
      <c r="B12" s="121">
        <v>507</v>
      </c>
      <c r="C12" s="121" t="str">
        <f>VLOOKUP(B12,'[1]LISTADO ATM'!$A$2:$B$821,2,0)</f>
        <v>ATM Estación Sigma Boca Chica</v>
      </c>
      <c r="D12" s="117" t="s">
        <v>2515</v>
      </c>
      <c r="E12" s="143">
        <v>335845693</v>
      </c>
    </row>
    <row r="13" spans="1:5" ht="18" x14ac:dyDescent="0.25">
      <c r="A13" s="118" t="str">
        <f>VLOOKUP(B13,'[1]LISTADO ATM'!$A$2:$C$821,3,0)</f>
        <v>DISTRITO NACIONAL</v>
      </c>
      <c r="B13" s="121">
        <v>540</v>
      </c>
      <c r="C13" s="121" t="str">
        <f>VLOOKUP(B13,'[1]LISTADO ATM'!$A$2:$B$821,2,0)</f>
        <v xml:space="preserve">ATM Autoservicio Sambil I </v>
      </c>
      <c r="D13" s="117" t="s">
        <v>2515</v>
      </c>
      <c r="E13" s="143">
        <v>335845675</v>
      </c>
    </row>
    <row r="14" spans="1:5" ht="18" x14ac:dyDescent="0.25">
      <c r="A14" s="118" t="str">
        <f>VLOOKUP(B14,'[1]LISTADO ATM'!$A$2:$C$821,3,0)</f>
        <v>DISTRITO NACIONAL</v>
      </c>
      <c r="B14" s="121">
        <v>721</v>
      </c>
      <c r="C14" s="121" t="str">
        <f>VLOOKUP(B14,'[1]LISTADO ATM'!$A$2:$B$821,2,0)</f>
        <v xml:space="preserve">ATM Oficina Charles de Gaulle II </v>
      </c>
      <c r="D14" s="117" t="s">
        <v>2515</v>
      </c>
      <c r="E14" s="143">
        <v>335845676</v>
      </c>
    </row>
    <row r="15" spans="1:5" ht="18" x14ac:dyDescent="0.25">
      <c r="A15" s="118" t="str">
        <f>VLOOKUP(B15,'[1]LISTADO ATM'!$A$2:$C$821,3,0)</f>
        <v>DISTRITO NACIONAL</v>
      </c>
      <c r="B15" s="121">
        <v>541</v>
      </c>
      <c r="C15" s="121" t="str">
        <f>VLOOKUP(B15,'[1]LISTADO ATM'!$A$2:$B$821,2,0)</f>
        <v xml:space="preserve">ATM Oficina Sambil II </v>
      </c>
      <c r="D15" s="117" t="s">
        <v>2515</v>
      </c>
      <c r="E15" s="143">
        <v>335845677</v>
      </c>
    </row>
    <row r="16" spans="1:5" ht="18" x14ac:dyDescent="0.25">
      <c r="A16" s="118" t="str">
        <f>VLOOKUP(B16,'[1]LISTADO ATM'!$A$2:$C$821,3,0)</f>
        <v>DISTRITO NACIONAL</v>
      </c>
      <c r="B16" s="121">
        <v>722</v>
      </c>
      <c r="C16" s="121" t="str">
        <f>VLOOKUP(B16,'[1]LISTADO ATM'!$A$2:$B$821,2,0)</f>
        <v xml:space="preserve">ATM Oficina Charles de Gaulle III </v>
      </c>
      <c r="D16" s="117" t="s">
        <v>2515</v>
      </c>
      <c r="E16" s="143">
        <v>335845824</v>
      </c>
    </row>
    <row r="17" spans="1:5" ht="18" x14ac:dyDescent="0.25">
      <c r="A17" s="118" t="str">
        <f>VLOOKUP(B17,'[1]LISTADO ATM'!$A$2:$C$821,3,0)</f>
        <v>NORTE</v>
      </c>
      <c r="B17" s="121">
        <v>799</v>
      </c>
      <c r="C17" s="121" t="str">
        <f>VLOOKUP(B17,'[1]LISTADO ATM'!$A$2:$B$821,2,0)</f>
        <v xml:space="preserve">ATM Clínica Corominas (Santiago) </v>
      </c>
      <c r="D17" s="117" t="s">
        <v>2515</v>
      </c>
      <c r="E17" s="143">
        <v>335846084</v>
      </c>
    </row>
    <row r="18" spans="1:5" ht="18" x14ac:dyDescent="0.25">
      <c r="A18" s="118" t="str">
        <f>VLOOKUP(B18,'[1]LISTADO ATM'!$A$2:$C$821,3,0)</f>
        <v>SUR</v>
      </c>
      <c r="B18" s="121">
        <v>871</v>
      </c>
      <c r="C18" s="121" t="str">
        <f>VLOOKUP(B18,'[1]LISTADO ATM'!$A$2:$B$821,2,0)</f>
        <v>ATM Plaza Cultural San Juan</v>
      </c>
      <c r="D18" s="117" t="s">
        <v>2515</v>
      </c>
      <c r="E18" s="143">
        <v>335844411</v>
      </c>
    </row>
    <row r="19" spans="1:5" ht="18" x14ac:dyDescent="0.25">
      <c r="A19" s="118" t="str">
        <f>VLOOKUP(B19,'[1]LISTADO ATM'!$A$2:$C$821,3,0)</f>
        <v>ESTE</v>
      </c>
      <c r="B19" s="121">
        <v>513</v>
      </c>
      <c r="C19" s="121" t="str">
        <f>VLOOKUP(B19,'[1]LISTADO ATM'!$A$2:$B$821,2,0)</f>
        <v xml:space="preserve">ATM UNP Lagunas de Nisibón </v>
      </c>
      <c r="D19" s="117" t="s">
        <v>2515</v>
      </c>
      <c r="E19" s="143">
        <v>335845706</v>
      </c>
    </row>
    <row r="20" spans="1:5" ht="18" x14ac:dyDescent="0.25">
      <c r="A20" s="118" t="str">
        <f>VLOOKUP(B20,'[1]LISTADO ATM'!$A$2:$C$821,3,0)</f>
        <v>DISTRITO NACIONAL</v>
      </c>
      <c r="B20" s="121">
        <v>696</v>
      </c>
      <c r="C20" s="121" t="str">
        <f>VLOOKUP(B20,'[1]LISTADO ATM'!$A$2:$B$821,2,0)</f>
        <v>ATM Olé Jacobo Majluta</v>
      </c>
      <c r="D20" s="117" t="s">
        <v>2515</v>
      </c>
      <c r="E20" s="143">
        <v>335846222</v>
      </c>
    </row>
    <row r="21" spans="1:5" ht="18" x14ac:dyDescent="0.25">
      <c r="A21" s="118" t="str">
        <f>VLOOKUP(B21,'[1]LISTADO ATM'!$A$2:$C$821,3,0)</f>
        <v>DISTRITO NACIONAL</v>
      </c>
      <c r="B21" s="121">
        <v>243</v>
      </c>
      <c r="C21" s="121" t="str">
        <f>VLOOKUP(B21,'[1]LISTADO ATM'!$A$2:$B$821,2,0)</f>
        <v xml:space="preserve">ATM Autoservicio Plaza Central  </v>
      </c>
      <c r="D21" s="117" t="s">
        <v>2515</v>
      </c>
      <c r="E21" s="143">
        <v>335846298</v>
      </c>
    </row>
    <row r="22" spans="1:5" ht="18" x14ac:dyDescent="0.25">
      <c r="A22" s="118" t="str">
        <f>VLOOKUP(B22,'[1]LISTADO ATM'!$A$2:$C$821,3,0)</f>
        <v>NORTE</v>
      </c>
      <c r="B22" s="121">
        <v>144</v>
      </c>
      <c r="C22" s="121" t="str">
        <f>VLOOKUP(B22,'[1]LISTADO ATM'!$A$2:$B$821,2,0)</f>
        <v xml:space="preserve">ATM Oficina Villa Altagracia </v>
      </c>
      <c r="D22" s="117" t="s">
        <v>2515</v>
      </c>
      <c r="E22" s="143">
        <v>335846659</v>
      </c>
    </row>
    <row r="23" spans="1:5" ht="18" x14ac:dyDescent="0.25">
      <c r="A23" s="118" t="str">
        <f>VLOOKUP(B23,'[1]LISTADO ATM'!$A$2:$C$821,3,0)</f>
        <v>DISTRITO NACIONAL</v>
      </c>
      <c r="B23" s="121">
        <v>438</v>
      </c>
      <c r="C23" s="121" t="str">
        <f>VLOOKUP(B23,'[1]LISTADO ATM'!$A$2:$B$821,2,0)</f>
        <v xml:space="preserve">ATM Autobanco Torre IV </v>
      </c>
      <c r="D23" s="117" t="s">
        <v>2515</v>
      </c>
      <c r="E23" s="143">
        <v>335844924</v>
      </c>
    </row>
    <row r="24" spans="1:5" ht="18" x14ac:dyDescent="0.25">
      <c r="A24" s="118" t="str">
        <f>VLOOKUP(B24,'[1]LISTADO ATM'!$A$2:$C$821,3,0)</f>
        <v>DISTRITO NACIONAL</v>
      </c>
      <c r="B24" s="121">
        <v>437</v>
      </c>
      <c r="C24" s="121" t="str">
        <f>VLOOKUP(B24,'[1]LISTADO ATM'!$A$2:$B$821,2,0)</f>
        <v xml:space="preserve">ATM Autobanco Torre III </v>
      </c>
      <c r="D24" s="117" t="s">
        <v>2515</v>
      </c>
      <c r="E24" s="143">
        <v>335845243</v>
      </c>
    </row>
    <row r="25" spans="1:5" ht="18" x14ac:dyDescent="0.25">
      <c r="A25" s="118" t="str">
        <f>VLOOKUP(B25,'[1]LISTADO ATM'!$A$2:$C$821,3,0)</f>
        <v>DISTRITO NACIONAL</v>
      </c>
      <c r="B25" s="121">
        <v>232</v>
      </c>
      <c r="C25" s="121" t="str">
        <f>VLOOKUP(B25,'[1]LISTADO ATM'!$A$2:$B$821,2,0)</f>
        <v xml:space="preserve">ATM S/M Nacional Charles de Gaulle </v>
      </c>
      <c r="D25" s="117" t="s">
        <v>2515</v>
      </c>
      <c r="E25" s="143">
        <v>335846153</v>
      </c>
    </row>
    <row r="26" spans="1:5" ht="18" x14ac:dyDescent="0.25">
      <c r="A26" s="118" t="str">
        <f>VLOOKUP(B26,'[1]LISTADO ATM'!$A$2:$C$821,3,0)</f>
        <v>NORTE</v>
      </c>
      <c r="B26" s="121">
        <v>687</v>
      </c>
      <c r="C26" s="121" t="str">
        <f>VLOOKUP(B26,'[1]LISTADO ATM'!$A$2:$B$821,2,0)</f>
        <v>ATM Oficina Monterrico II</v>
      </c>
      <c r="D26" s="117" t="s">
        <v>2515</v>
      </c>
      <c r="E26" s="119">
        <v>335846475</v>
      </c>
    </row>
    <row r="27" spans="1:5" ht="18" x14ac:dyDescent="0.25">
      <c r="A27" s="118" t="e">
        <f>VLOOKUP(B27,'[1]LISTADO ATM'!$A$2:$C$821,3,0)</f>
        <v>#N/A</v>
      </c>
      <c r="B27" s="121"/>
      <c r="C27" s="121" t="e">
        <f>VLOOKUP(B27,'[1]LISTADO ATM'!$A$2:$B$821,2,0)</f>
        <v>#N/A</v>
      </c>
      <c r="D27" s="117"/>
      <c r="E27" s="119"/>
    </row>
    <row r="28" spans="1:5" ht="18" x14ac:dyDescent="0.25">
      <c r="A28" s="118" t="e">
        <f>VLOOKUP(B28,'[1]LISTADO ATM'!$A$2:$C$821,3,0)</f>
        <v>#N/A</v>
      </c>
      <c r="B28" s="121"/>
      <c r="C28" s="121" t="e">
        <f>VLOOKUP(B28,'[1]LISTADO ATM'!$A$2:$B$821,2,0)</f>
        <v>#N/A</v>
      </c>
      <c r="D28" s="117"/>
      <c r="E28" s="119"/>
    </row>
    <row r="29" spans="1:5" ht="18.75" thickBot="1" x14ac:dyDescent="0.3">
      <c r="A29" s="125" t="s">
        <v>2496</v>
      </c>
      <c r="B29" s="129">
        <f>COUNT(B9:B26)</f>
        <v>18</v>
      </c>
      <c r="C29" s="159"/>
      <c r="D29" s="173"/>
      <c r="E29" s="160"/>
    </row>
    <row r="30" spans="1:5" x14ac:dyDescent="0.25">
      <c r="B30" s="127"/>
      <c r="E30" s="127"/>
    </row>
    <row r="31" spans="1:5" ht="18" x14ac:dyDescent="0.25">
      <c r="A31" s="170" t="s">
        <v>2497</v>
      </c>
      <c r="B31" s="171"/>
      <c r="C31" s="171"/>
      <c r="D31" s="171"/>
      <c r="E31" s="172"/>
    </row>
    <row r="32" spans="1:5" ht="18" x14ac:dyDescent="0.25">
      <c r="A32" s="124" t="s">
        <v>15</v>
      </c>
      <c r="B32" s="124" t="s">
        <v>2426</v>
      </c>
      <c r="C32" s="124" t="s">
        <v>46</v>
      </c>
      <c r="D32" s="124" t="s">
        <v>2429</v>
      </c>
      <c r="E32" s="124" t="s">
        <v>2427</v>
      </c>
    </row>
    <row r="33" spans="1:5" ht="18" x14ac:dyDescent="0.25">
      <c r="A33" s="118" t="str">
        <f>VLOOKUP(B33,'[1]LISTADO ATM'!$A$2:$C$821,3,0)</f>
        <v>NORTE</v>
      </c>
      <c r="B33" s="121">
        <v>654</v>
      </c>
      <c r="C33" s="121" t="str">
        <f>VLOOKUP(B33,'[1]LISTADO ATM'!$A$2:$B$821,2,0)</f>
        <v>ATM Autoservicio S/M Jumbo Puerto Plata</v>
      </c>
      <c r="D33" s="117" t="s">
        <v>2506</v>
      </c>
      <c r="E33" s="119">
        <v>335845294</v>
      </c>
    </row>
    <row r="34" spans="1:5" ht="18" x14ac:dyDescent="0.25">
      <c r="A34" s="118" t="str">
        <f>VLOOKUP(B34,'[1]LISTADO ATM'!$A$2:$C$821,3,0)</f>
        <v>SUR</v>
      </c>
      <c r="B34" s="121">
        <v>342</v>
      </c>
      <c r="C34" s="121" t="str">
        <f>VLOOKUP(B34,'[1]LISTADO ATM'!$A$2:$B$821,2,0)</f>
        <v>ATM Oficina Obras Públicas Azua</v>
      </c>
      <c r="D34" s="117" t="s">
        <v>2506</v>
      </c>
      <c r="E34" s="119">
        <v>335845302</v>
      </c>
    </row>
    <row r="35" spans="1:5" ht="18" x14ac:dyDescent="0.25">
      <c r="A35" s="118" t="str">
        <f>VLOOKUP(B35,'[1]LISTADO ATM'!$A$2:$C$821,3,0)</f>
        <v>NORTE</v>
      </c>
      <c r="B35" s="121">
        <v>291</v>
      </c>
      <c r="C35" s="121" t="str">
        <f>VLOOKUP(B35,'[1]LISTADO ATM'!$A$2:$B$821,2,0)</f>
        <v xml:space="preserve">ATM S/M Jumbo Las Colinas </v>
      </c>
      <c r="D35" s="117" t="s">
        <v>2506</v>
      </c>
      <c r="E35" s="119">
        <v>335844335</v>
      </c>
    </row>
    <row r="36" spans="1:5" ht="18" x14ac:dyDescent="0.25">
      <c r="A36" s="118" t="str">
        <f>VLOOKUP(B36,'[1]LISTADO ATM'!$A$2:$C$821,3,0)</f>
        <v>NORTE</v>
      </c>
      <c r="B36" s="121">
        <v>8</v>
      </c>
      <c r="C36" s="121" t="str">
        <f>VLOOKUP(B36,'[1]LISTADO ATM'!$A$2:$B$821,2,0)</f>
        <v>ATM Autoservicio Yaque</v>
      </c>
      <c r="D36" s="117" t="s">
        <v>2506</v>
      </c>
      <c r="E36" s="119">
        <v>335845500</v>
      </c>
    </row>
    <row r="37" spans="1:5" ht="18" x14ac:dyDescent="0.25">
      <c r="A37" s="118" t="str">
        <f>VLOOKUP(B37,'[1]LISTADO ATM'!$A$2:$C$821,3,0)</f>
        <v>ESTE</v>
      </c>
      <c r="B37" s="121">
        <v>608</v>
      </c>
      <c r="C37" s="121" t="str">
        <f>VLOOKUP(B37,'[1]LISTADO ATM'!$A$2:$B$821,2,0)</f>
        <v xml:space="preserve">ATM Oficina Jumbo (San Pedro) </v>
      </c>
      <c r="D37" s="117" t="s">
        <v>2506</v>
      </c>
      <c r="E37" s="119">
        <v>335846357</v>
      </c>
    </row>
    <row r="38" spans="1:5" ht="18" x14ac:dyDescent="0.25">
      <c r="A38" s="118" t="str">
        <f>VLOOKUP(B38,'[1]LISTADO ATM'!$A$2:$C$821,3,0)</f>
        <v>NORTE</v>
      </c>
      <c r="B38" s="121">
        <v>774</v>
      </c>
      <c r="C38" s="147" t="str">
        <f>VLOOKUP(B38,'[1]LISTADO ATM'!$A$2:$B$821,2,0)</f>
        <v xml:space="preserve">ATM Oficina Montecristi </v>
      </c>
      <c r="D38" s="117"/>
      <c r="E38" s="119">
        <v>335845508</v>
      </c>
    </row>
    <row r="39" spans="1:5" ht="18" x14ac:dyDescent="0.25">
      <c r="A39" s="118"/>
      <c r="B39" s="121"/>
      <c r="C39" s="147"/>
      <c r="D39" s="117"/>
      <c r="E39" s="119"/>
    </row>
    <row r="40" spans="1:5" ht="18.75" thickBot="1" x14ac:dyDescent="0.3">
      <c r="A40" s="125" t="s">
        <v>2496</v>
      </c>
      <c r="B40" s="129">
        <f>COUNT(B33:B38)</f>
        <v>6</v>
      </c>
      <c r="C40" s="159"/>
      <c r="D40" s="173"/>
      <c r="E40" s="160"/>
    </row>
    <row r="41" spans="1:5" ht="15.75" thickBot="1" x14ac:dyDescent="0.3">
      <c r="B41" s="127"/>
      <c r="E41" s="127"/>
    </row>
    <row r="42" spans="1:5" ht="18.75" thickBot="1" x14ac:dyDescent="0.3">
      <c r="A42" s="161" t="s">
        <v>2498</v>
      </c>
      <c r="B42" s="162"/>
      <c r="C42" s="162"/>
      <c r="D42" s="162"/>
      <c r="E42" s="163"/>
    </row>
    <row r="43" spans="1:5" ht="18" x14ac:dyDescent="0.25">
      <c r="A43" s="124" t="s">
        <v>15</v>
      </c>
      <c r="B43" s="124" t="s">
        <v>2426</v>
      </c>
      <c r="C43" s="124" t="s">
        <v>46</v>
      </c>
      <c r="D43" s="124" t="s">
        <v>2429</v>
      </c>
      <c r="E43" s="124" t="s">
        <v>2427</v>
      </c>
    </row>
    <row r="44" spans="1:5" ht="18" x14ac:dyDescent="0.25">
      <c r="A44" s="118" t="str">
        <f>VLOOKUP(B44,'[1]LISTADO ATM'!$A$2:$C$821,3,0)</f>
        <v>DISTRITO NACIONAL</v>
      </c>
      <c r="B44" s="121">
        <v>377</v>
      </c>
      <c r="C44" s="121" t="str">
        <f>VLOOKUP(B44,'[1]LISTADO ATM'!$A$2:$B$821,2,0)</f>
        <v>ATM Estación del Metro Eduardo Brito</v>
      </c>
      <c r="D44" s="139" t="s">
        <v>2451</v>
      </c>
      <c r="E44" s="142">
        <v>335840700</v>
      </c>
    </row>
    <row r="45" spans="1:5" ht="18" x14ac:dyDescent="0.25">
      <c r="A45" s="121" t="str">
        <f>VLOOKUP(B45,'[1]LISTADO ATM'!$A$2:$C$821,3,0)</f>
        <v>DISTRITO NACIONAL</v>
      </c>
      <c r="B45" s="121">
        <v>24</v>
      </c>
      <c r="C45" s="147" t="str">
        <f>VLOOKUP(B45,'[1]LISTADO ATM'!$A$2:$B$821,2,0)</f>
        <v xml:space="preserve">ATM Oficina Eusebio Manzueta </v>
      </c>
      <c r="D45" s="139" t="s">
        <v>2451</v>
      </c>
      <c r="E45" s="143">
        <v>335845247</v>
      </c>
    </row>
    <row r="46" spans="1:5" ht="18" x14ac:dyDescent="0.25">
      <c r="A46" s="121" t="str">
        <f>VLOOKUP(B46,'[1]LISTADO ATM'!$A$2:$C$821,3,0)</f>
        <v>DISTRITO NACIONAL</v>
      </c>
      <c r="B46" s="121">
        <v>29</v>
      </c>
      <c r="C46" s="147" t="str">
        <f>VLOOKUP(B46,'[1]LISTADO ATM'!$A$2:$B$821,2,0)</f>
        <v xml:space="preserve">ATM AFP </v>
      </c>
      <c r="D46" s="139" t="s">
        <v>2451</v>
      </c>
      <c r="E46" s="143">
        <v>335845792</v>
      </c>
    </row>
    <row r="47" spans="1:5" ht="18" x14ac:dyDescent="0.25">
      <c r="A47" s="121" t="str">
        <f>VLOOKUP(B47,'[1]LISTADO ATM'!$A$2:$C$821,3,0)</f>
        <v>ESTE</v>
      </c>
      <c r="B47" s="121">
        <v>480</v>
      </c>
      <c r="C47" s="147" t="str">
        <f>VLOOKUP(B47,'[1]LISTADO ATM'!$A$2:$B$821,2,0)</f>
        <v>ATM UNP Farmaconal Higuey</v>
      </c>
      <c r="D47" s="139" t="s">
        <v>2451</v>
      </c>
      <c r="E47" s="143">
        <v>335846286</v>
      </c>
    </row>
    <row r="48" spans="1:5" ht="18" x14ac:dyDescent="0.25">
      <c r="A48" s="121" t="str">
        <f>VLOOKUP(B48,'[1]LISTADO ATM'!$A$2:$C$821,3,0)</f>
        <v>ESTE</v>
      </c>
      <c r="B48" s="121">
        <v>609</v>
      </c>
      <c r="C48" s="147" t="str">
        <f>VLOOKUP(B48,'[1]LISTADO ATM'!$A$2:$B$821,2,0)</f>
        <v xml:space="preserve">ATM S/M Jumbo (San Pedro) </v>
      </c>
      <c r="D48" s="139" t="s">
        <v>2451</v>
      </c>
      <c r="E48" s="143">
        <v>335846989</v>
      </c>
    </row>
    <row r="49" spans="1:5" ht="18" x14ac:dyDescent="0.25">
      <c r="A49" s="121"/>
      <c r="B49" s="121"/>
      <c r="C49" s="200"/>
      <c r="D49" s="201"/>
      <c r="E49" s="143"/>
    </row>
    <row r="50" spans="1:5" ht="18" x14ac:dyDescent="0.25">
      <c r="A50" s="121"/>
      <c r="B50" s="121"/>
      <c r="C50" s="200"/>
      <c r="D50" s="201"/>
      <c r="E50" s="143"/>
    </row>
    <row r="51" spans="1:5" ht="18.75" thickBot="1" x14ac:dyDescent="0.3">
      <c r="A51" s="128" t="s">
        <v>2496</v>
      </c>
      <c r="B51" s="129">
        <f>COUNT(B44:B48)</f>
        <v>5</v>
      </c>
      <c r="C51" s="138"/>
      <c r="D51" s="138"/>
      <c r="E51" s="138"/>
    </row>
    <row r="52" spans="1:5" ht="15.75" thickBot="1" x14ac:dyDescent="0.3">
      <c r="B52" s="127"/>
      <c r="E52" s="127"/>
    </row>
    <row r="53" spans="1:5" ht="18.75" thickBot="1" x14ac:dyDescent="0.3">
      <c r="A53" s="161" t="s">
        <v>2499</v>
      </c>
      <c r="B53" s="162"/>
      <c r="C53" s="162"/>
      <c r="D53" s="162"/>
      <c r="E53" s="163"/>
    </row>
    <row r="54" spans="1:5" ht="18" x14ac:dyDescent="0.25">
      <c r="A54" s="124" t="s">
        <v>15</v>
      </c>
      <c r="B54" s="124" t="s">
        <v>2426</v>
      </c>
      <c r="C54" s="124" t="s">
        <v>46</v>
      </c>
      <c r="D54" s="124" t="s">
        <v>2429</v>
      </c>
      <c r="E54" s="124" t="s">
        <v>2427</v>
      </c>
    </row>
    <row r="55" spans="1:5" ht="18" x14ac:dyDescent="0.25">
      <c r="A55" s="118" t="str">
        <f>VLOOKUP(B55,'[1]LISTADO ATM'!$A$2:$C$821,3,0)</f>
        <v>DISTRITO NACIONAL</v>
      </c>
      <c r="B55" s="121">
        <v>931</v>
      </c>
      <c r="C55" s="121" t="str">
        <f>VLOOKUP(B55,'[1]LISTADO ATM'!$A$2:$B$821,2,0)</f>
        <v xml:space="preserve">ATM Autobanco Luperón I </v>
      </c>
      <c r="D55" s="193" t="s">
        <v>2489</v>
      </c>
      <c r="E55" s="143">
        <v>335845691</v>
      </c>
    </row>
    <row r="56" spans="1:5" ht="18" x14ac:dyDescent="0.25">
      <c r="A56" s="118" t="str">
        <f>VLOOKUP(B56,'[1]LISTADO ATM'!$A$2:$C$821,3,0)</f>
        <v>DISTRITO NACIONAL</v>
      </c>
      <c r="B56" s="121">
        <v>957</v>
      </c>
      <c r="C56" s="121" t="str">
        <f>VLOOKUP(B56,'[1]LISTADO ATM'!$A$2:$B$821,2,0)</f>
        <v xml:space="preserve">ATM Oficina Venezuela </v>
      </c>
      <c r="D56" s="193" t="s">
        <v>2489</v>
      </c>
      <c r="E56" s="143">
        <v>335846722</v>
      </c>
    </row>
    <row r="57" spans="1:5" ht="18" x14ac:dyDescent="0.25">
      <c r="A57" s="118" t="str">
        <f>VLOOKUP(B57,'[1]LISTADO ATM'!$A$2:$C$821,3,0)</f>
        <v>SUR</v>
      </c>
      <c r="B57" s="121">
        <v>873</v>
      </c>
      <c r="C57" s="121" t="str">
        <f>VLOOKUP(B57,'[1]LISTADO ATM'!$A$2:$B$821,2,0)</f>
        <v xml:space="preserve">ATM Centro de Caja San Cristóbal II </v>
      </c>
      <c r="D57" s="193" t="s">
        <v>2489</v>
      </c>
      <c r="E57" s="143">
        <v>335846864</v>
      </c>
    </row>
    <row r="58" spans="1:5" ht="18" x14ac:dyDescent="0.25">
      <c r="A58" s="118"/>
      <c r="B58" s="121"/>
      <c r="C58" s="202"/>
      <c r="D58" s="203"/>
      <c r="E58" s="143"/>
    </row>
    <row r="59" spans="1:5" ht="18" x14ac:dyDescent="0.25">
      <c r="A59" s="118"/>
      <c r="B59" s="121"/>
      <c r="C59" s="202"/>
      <c r="D59" s="203"/>
      <c r="E59" s="143"/>
    </row>
    <row r="60" spans="1:5" ht="18.75" thickBot="1" x14ac:dyDescent="0.3">
      <c r="A60" s="125" t="s">
        <v>2496</v>
      </c>
      <c r="B60" s="129">
        <f>COUNT(B55:B57)</f>
        <v>3</v>
      </c>
      <c r="C60" s="138"/>
      <c r="D60" s="145"/>
      <c r="E60" s="146"/>
    </row>
    <row r="61" spans="1:5" ht="15.75" thickBot="1" x14ac:dyDescent="0.3">
      <c r="B61" s="127"/>
      <c r="E61" s="127"/>
    </row>
    <row r="62" spans="1:5" ht="18" x14ac:dyDescent="0.25">
      <c r="A62" s="174" t="s">
        <v>2500</v>
      </c>
      <c r="B62" s="175"/>
      <c r="C62" s="175"/>
      <c r="D62" s="175"/>
      <c r="E62" s="176"/>
    </row>
    <row r="63" spans="1:5" ht="18" x14ac:dyDescent="0.25">
      <c r="A63" s="130" t="s">
        <v>15</v>
      </c>
      <c r="B63" s="124" t="s">
        <v>2426</v>
      </c>
      <c r="C63" s="126" t="s">
        <v>46</v>
      </c>
      <c r="D63" s="141" t="s">
        <v>2429</v>
      </c>
      <c r="E63" s="136" t="s">
        <v>2427</v>
      </c>
    </row>
    <row r="64" spans="1:5" ht="18" x14ac:dyDescent="0.25">
      <c r="A64" s="118" t="str">
        <f>VLOOKUP(B64,'[1]LISTADO ATM'!$A$2:$C$821,3,0)</f>
        <v>ESTE</v>
      </c>
      <c r="B64" s="121">
        <v>385</v>
      </c>
      <c r="C64" s="121" t="str">
        <f>VLOOKUP(B64,'[1]LISTADO ATM'!$A$2:$B$821,2,0)</f>
        <v xml:space="preserve">ATM Plaza Verón I </v>
      </c>
      <c r="D64" s="115" t="s">
        <v>2554</v>
      </c>
      <c r="E64" s="119">
        <v>335845393</v>
      </c>
    </row>
    <row r="65" spans="1:5" ht="18" x14ac:dyDescent="0.25">
      <c r="A65" s="118" t="str">
        <f>VLOOKUP(B65,'[1]LISTADO ATM'!$A$2:$C$821,3,0)</f>
        <v>NORTE</v>
      </c>
      <c r="B65" s="121">
        <v>990</v>
      </c>
      <c r="C65" s="121" t="str">
        <f>VLOOKUP(B65,'[1]LISTADO ATM'!$A$2:$B$821,2,0)</f>
        <v xml:space="preserve">ATM Autoservicio Bonao II </v>
      </c>
      <c r="D65" s="114" t="s">
        <v>2511</v>
      </c>
      <c r="E65" s="119">
        <v>335846364</v>
      </c>
    </row>
    <row r="66" spans="1:5" ht="18" x14ac:dyDescent="0.25">
      <c r="A66" s="118" t="str">
        <f>VLOOKUP(B66,'[1]LISTADO ATM'!$A$2:$C$821,3,0)</f>
        <v>DISTRITO NACIONAL</v>
      </c>
      <c r="B66" s="121">
        <v>70</v>
      </c>
      <c r="C66" s="121" t="str">
        <f>VLOOKUP(B66,'[1]LISTADO ATM'!$A$2:$B$821,2,0)</f>
        <v xml:space="preserve">ATM Autoservicio Plaza Lama Zona Oriental </v>
      </c>
      <c r="D66" s="114" t="s">
        <v>2511</v>
      </c>
      <c r="E66" s="119">
        <v>335846403</v>
      </c>
    </row>
    <row r="67" spans="1:5" ht="18" x14ac:dyDescent="0.25">
      <c r="A67" s="118"/>
      <c r="B67" s="121"/>
      <c r="C67" s="200"/>
      <c r="D67" s="114"/>
      <c r="E67" s="119"/>
    </row>
    <row r="68" spans="1:5" ht="18" x14ac:dyDescent="0.25">
      <c r="A68" s="118"/>
      <c r="B68" s="121"/>
      <c r="C68" s="200"/>
      <c r="D68" s="114"/>
      <c r="E68" s="119"/>
    </row>
    <row r="69" spans="1:5" ht="18.75" thickBot="1" x14ac:dyDescent="0.3">
      <c r="A69" s="125" t="s">
        <v>2496</v>
      </c>
      <c r="B69" s="129">
        <f>COUNT(B64:B66)</f>
        <v>3</v>
      </c>
      <c r="C69" s="144"/>
      <c r="D69" s="140"/>
      <c r="E69" s="140"/>
    </row>
    <row r="70" spans="1:5" ht="15.75" thickBot="1" x14ac:dyDescent="0.3">
      <c r="B70" s="127"/>
      <c r="E70" s="127"/>
    </row>
    <row r="71" spans="1:5" ht="18.75" thickBot="1" x14ac:dyDescent="0.3">
      <c r="A71" s="177" t="s">
        <v>2501</v>
      </c>
      <c r="B71" s="178"/>
      <c r="D71" s="127"/>
      <c r="E71" s="127"/>
    </row>
    <row r="72" spans="1:5" ht="18.75" thickBot="1" x14ac:dyDescent="0.3">
      <c r="A72" s="179">
        <f>+B51+B60+B69</f>
        <v>11</v>
      </c>
      <c r="B72" s="180"/>
    </row>
    <row r="73" spans="1:5" ht="15.75" thickBot="1" x14ac:dyDescent="0.3">
      <c r="B73" s="127"/>
      <c r="E73" s="127"/>
    </row>
    <row r="74" spans="1:5" ht="18.75" thickBot="1" x14ac:dyDescent="0.3">
      <c r="A74" s="161" t="s">
        <v>2502</v>
      </c>
      <c r="B74" s="162"/>
      <c r="C74" s="162"/>
      <c r="D74" s="162"/>
      <c r="E74" s="163"/>
    </row>
    <row r="75" spans="1:5" ht="18" x14ac:dyDescent="0.25">
      <c r="A75" s="130" t="s">
        <v>15</v>
      </c>
      <c r="B75" s="136" t="s">
        <v>2426</v>
      </c>
      <c r="C75" s="126" t="s">
        <v>46</v>
      </c>
      <c r="D75" s="157" t="s">
        <v>2429</v>
      </c>
      <c r="E75" s="158"/>
    </row>
    <row r="76" spans="1:5" ht="18" x14ac:dyDescent="0.25">
      <c r="A76" s="121" t="str">
        <f>VLOOKUP(B76,'[1]LISTADO ATM'!$A$2:$C$821,3,0)</f>
        <v>ESTE</v>
      </c>
      <c r="B76" s="121">
        <v>630</v>
      </c>
      <c r="C76" s="121" t="str">
        <f>VLOOKUP(B76,'[1]LISTADO ATM'!$A$2:$B$821,2,0)</f>
        <v xml:space="preserve">ATM Oficina Plaza Zaglul (SPM) </v>
      </c>
      <c r="D76" s="194" t="s">
        <v>2504</v>
      </c>
      <c r="E76" s="195"/>
    </row>
    <row r="77" spans="1:5" ht="18" x14ac:dyDescent="0.25">
      <c r="A77" s="121" t="str">
        <f>VLOOKUP(B77,'[1]LISTADO ATM'!$A$2:$C$821,3,0)</f>
        <v>DISTRITO NACIONAL</v>
      </c>
      <c r="B77" s="121">
        <v>547</v>
      </c>
      <c r="C77" s="121" t="str">
        <f>VLOOKUP(B77,'[1]LISTADO ATM'!$A$2:$B$821,2,0)</f>
        <v xml:space="preserve">ATM Plaza Lama Herrera </v>
      </c>
      <c r="D77" s="194" t="s">
        <v>2507</v>
      </c>
      <c r="E77" s="195"/>
    </row>
    <row r="78" spans="1:5" ht="18" x14ac:dyDescent="0.25">
      <c r="A78" s="121" t="str">
        <f>VLOOKUP(B78,'[1]LISTADO ATM'!$A$2:$C$821,3,0)</f>
        <v>DISTRITO NACIONAL</v>
      </c>
      <c r="B78" s="121">
        <v>578</v>
      </c>
      <c r="C78" s="121" t="str">
        <f>VLOOKUP(B78,'[1]LISTADO ATM'!$A$2:$B$821,2,0)</f>
        <v xml:space="preserve">ATM Procuraduría General de la República </v>
      </c>
      <c r="D78" s="194" t="s">
        <v>2507</v>
      </c>
      <c r="E78" s="195"/>
    </row>
    <row r="79" spans="1:5" ht="18" x14ac:dyDescent="0.25">
      <c r="A79" s="121" t="str">
        <f>VLOOKUP(B79,'[1]LISTADO ATM'!$A$2:$C$821,3,0)</f>
        <v>NORTE</v>
      </c>
      <c r="B79" s="121">
        <v>432</v>
      </c>
      <c r="C79" s="121" t="str">
        <f>VLOOKUP(B79,'[1]LISTADO ATM'!$A$2:$B$821,2,0)</f>
        <v xml:space="preserve">ATM Oficina Puerto Plata II </v>
      </c>
      <c r="D79" s="194" t="s">
        <v>2507</v>
      </c>
      <c r="E79" s="195"/>
    </row>
    <row r="80" spans="1:5" ht="18" x14ac:dyDescent="0.25">
      <c r="A80" s="121" t="str">
        <f>VLOOKUP(B80,'[1]LISTADO ATM'!$A$2:$C$821,3,0)</f>
        <v>ESTE</v>
      </c>
      <c r="B80" s="121">
        <v>294</v>
      </c>
      <c r="C80" s="121" t="str">
        <f>VLOOKUP(B80,'[1]LISTADO ATM'!$A$2:$B$821,2,0)</f>
        <v xml:space="preserve">ATM Plaza Zaglul San Pedro II </v>
      </c>
      <c r="D80" s="194" t="s">
        <v>2507</v>
      </c>
      <c r="E80" s="195"/>
    </row>
    <row r="81" spans="1:5" ht="18.75" thickBot="1" x14ac:dyDescent="0.3">
      <c r="A81" s="125" t="s">
        <v>2496</v>
      </c>
      <c r="B81" s="129">
        <f>COUNT(B76:B80)</f>
        <v>5</v>
      </c>
      <c r="C81" s="144"/>
      <c r="D81" s="159"/>
      <c r="E81" s="160"/>
    </row>
  </sheetData>
  <mergeCells count="19">
    <mergeCell ref="D79:E79"/>
    <mergeCell ref="D80:E80"/>
    <mergeCell ref="D81:E81"/>
    <mergeCell ref="A74:E74"/>
    <mergeCell ref="D75:E75"/>
    <mergeCell ref="D76:E76"/>
    <mergeCell ref="D77:E77"/>
    <mergeCell ref="D78:E78"/>
    <mergeCell ref="C29:E29"/>
    <mergeCell ref="A31:E31"/>
    <mergeCell ref="C40:E40"/>
    <mergeCell ref="A42:E42"/>
    <mergeCell ref="A62:E62"/>
    <mergeCell ref="A71:B71"/>
    <mergeCell ref="A72:B72"/>
    <mergeCell ref="A1:E1"/>
    <mergeCell ref="A2:E2"/>
    <mergeCell ref="A7:E7"/>
    <mergeCell ref="A53:E53"/>
  </mergeCells>
  <phoneticPr fontId="46" type="noConversion"/>
  <conditionalFormatting sqref="B64:B1048576 B44:B53 B33:B42 B1:B7 B9:B31 B55:B62">
    <cfRule type="duplicateValues" dxfId="6" priority="5"/>
  </conditionalFormatting>
  <conditionalFormatting sqref="B85:B98">
    <cfRule type="duplicateValues" dxfId="5" priority="6"/>
  </conditionalFormatting>
  <conditionalFormatting sqref="E81:E1048576 E1:E7 E51:E53 E44:E47 E9:E31 E33:E42 E55:E78">
    <cfRule type="duplicateValues" dxfId="4" priority="4"/>
  </conditionalFormatting>
  <conditionalFormatting sqref="E79">
    <cfRule type="duplicateValues" dxfId="3" priority="3"/>
  </conditionalFormatting>
  <conditionalFormatting sqref="E80">
    <cfRule type="duplicateValues" dxfId="2" priority="2"/>
  </conditionalFormatting>
  <conditionalFormatting sqref="E48:E50">
    <cfRule type="duplicateValues" dxfId="1" priority="1"/>
  </conditionalFormatting>
  <conditionalFormatting sqref="B64:B68">
    <cfRule type="duplicateValues" dxfId="0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2433</v>
      </c>
      <c r="B1" s="182"/>
      <c r="C1" s="182"/>
      <c r="D1" s="182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2516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2516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2516</v>
      </c>
      <c r="D5" s="65" t="s">
        <v>2478</v>
      </c>
    </row>
    <row r="6" spans="1:5" ht="15.75" x14ac:dyDescent="0.25">
      <c r="A6" s="53" t="s">
        <v>2527</v>
      </c>
      <c r="B6" s="53">
        <v>98</v>
      </c>
      <c r="C6" s="53" t="s">
        <v>2516</v>
      </c>
      <c r="D6" s="65" t="s">
        <v>2478</v>
      </c>
    </row>
    <row r="7" spans="1:5" ht="15.75" x14ac:dyDescent="0.25">
      <c r="A7" s="53" t="s">
        <v>2526</v>
      </c>
      <c r="B7" s="53">
        <v>824</v>
      </c>
      <c r="C7" s="53" t="s">
        <v>2516</v>
      </c>
      <c r="D7" s="65" t="s">
        <v>2478</v>
      </c>
    </row>
    <row r="8" spans="1:5" ht="15.75" x14ac:dyDescent="0.25">
      <c r="A8" s="53" t="s">
        <v>2525</v>
      </c>
      <c r="B8" s="53">
        <v>736</v>
      </c>
      <c r="C8" s="53" t="s">
        <v>2516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1" t="s">
        <v>2443</v>
      </c>
      <c r="B18" s="182"/>
      <c r="C18" s="182"/>
      <c r="D18" s="182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2522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2521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2520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2531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2530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2529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2528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2532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100"/>
      <c r="B33" s="99"/>
      <c r="C33" s="101"/>
      <c r="D33" s="101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201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182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181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181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180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179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140.5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139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139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145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98.15079861111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37.6746064814797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69"/>
  </conditionalFormatting>
  <conditionalFormatting sqref="E9:E1048576 E1:E2">
    <cfRule type="duplicateValues" dxfId="45" priority="99250"/>
  </conditionalFormatting>
  <conditionalFormatting sqref="E4">
    <cfRule type="duplicateValues" dxfId="44" priority="62"/>
  </conditionalFormatting>
  <conditionalFormatting sqref="E5:E8">
    <cfRule type="duplicateValues" dxfId="43" priority="60"/>
  </conditionalFormatting>
  <conditionalFormatting sqref="B12">
    <cfRule type="duplicateValues" dxfId="42" priority="34"/>
    <cfRule type="duplicateValues" dxfId="41" priority="35"/>
    <cfRule type="duplicateValues" dxfId="40" priority="36"/>
  </conditionalFormatting>
  <conditionalFormatting sqref="B12">
    <cfRule type="duplicateValues" dxfId="39" priority="33"/>
  </conditionalFormatting>
  <conditionalFormatting sqref="B12">
    <cfRule type="duplicateValues" dxfId="38" priority="31"/>
    <cfRule type="duplicateValues" dxfId="37" priority="32"/>
  </conditionalFormatting>
  <conditionalFormatting sqref="B12">
    <cfRule type="duplicateValues" dxfId="36" priority="28"/>
    <cfRule type="duplicateValues" dxfId="35" priority="29"/>
    <cfRule type="duplicateValues" dxfId="34" priority="30"/>
  </conditionalFormatting>
  <conditionalFormatting sqref="B12">
    <cfRule type="duplicateValues" dxfId="33" priority="27"/>
  </conditionalFormatting>
  <conditionalFormatting sqref="B12">
    <cfRule type="duplicateValues" dxfId="32" priority="25"/>
    <cfRule type="duplicateValues" dxfId="31" priority="26"/>
  </conditionalFormatting>
  <conditionalFormatting sqref="B12">
    <cfRule type="duplicateValues" dxfId="30" priority="24"/>
  </conditionalFormatting>
  <conditionalFormatting sqref="B12">
    <cfRule type="duplicateValues" dxfId="29" priority="21"/>
    <cfRule type="duplicateValues" dxfId="28" priority="22"/>
    <cfRule type="duplicateValues" dxfId="27" priority="23"/>
  </conditionalFormatting>
  <conditionalFormatting sqref="B12">
    <cfRule type="duplicateValues" dxfId="26" priority="20"/>
  </conditionalFormatting>
  <conditionalFormatting sqref="B12">
    <cfRule type="duplicateValues" dxfId="25" priority="19"/>
  </conditionalFormatting>
  <conditionalFormatting sqref="B14">
    <cfRule type="duplicateValues" dxfId="24" priority="18"/>
  </conditionalFormatting>
  <conditionalFormatting sqref="B14">
    <cfRule type="duplicateValues" dxfId="23" priority="15"/>
    <cfRule type="duplicateValues" dxfId="22" priority="16"/>
    <cfRule type="duplicateValues" dxfId="21" priority="17"/>
  </conditionalFormatting>
  <conditionalFormatting sqref="B14">
    <cfRule type="duplicateValues" dxfId="20" priority="13"/>
    <cfRule type="duplicateValues" dxfId="19" priority="14"/>
  </conditionalFormatting>
  <conditionalFormatting sqref="B14">
    <cfRule type="duplicateValues" dxfId="18" priority="10"/>
    <cfRule type="duplicateValues" dxfId="17" priority="11"/>
    <cfRule type="duplicateValues" dxfId="16" priority="12"/>
  </conditionalFormatting>
  <conditionalFormatting sqref="B14">
    <cfRule type="duplicateValues" dxfId="15" priority="9"/>
  </conditionalFormatting>
  <conditionalFormatting sqref="B14">
    <cfRule type="duplicateValues" dxfId="14" priority="8"/>
  </conditionalFormatting>
  <conditionalFormatting sqref="B14">
    <cfRule type="duplicateValues" dxfId="13" priority="7"/>
  </conditionalFormatting>
  <conditionalFormatting sqref="B14">
    <cfRule type="duplicateValues" dxfId="12" priority="4"/>
    <cfRule type="duplicateValues" dxfId="11" priority="5"/>
    <cfRule type="duplicateValues" dxfId="10" priority="6"/>
  </conditionalFormatting>
  <conditionalFormatting sqref="B14">
    <cfRule type="duplicateValues" dxfId="9" priority="2"/>
    <cfRule type="duplicateValues" dxfId="8" priority="3"/>
  </conditionalFormatting>
  <conditionalFormatting sqref="C14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3" customFormat="1" ht="31.5" x14ac:dyDescent="0.25">
      <c r="A337" s="104">
        <v>495</v>
      </c>
      <c r="B337" s="105" t="s">
        <v>2508</v>
      </c>
      <c r="C337" s="105" t="s">
        <v>2469</v>
      </c>
      <c r="D337" s="105" t="s">
        <v>72</v>
      </c>
      <c r="E337" s="105" t="s">
        <v>1276</v>
      </c>
      <c r="F337" s="105" t="s">
        <v>2039</v>
      </c>
      <c r="G337" s="105" t="s">
        <v>2041</v>
      </c>
      <c r="H337" s="105" t="s">
        <v>2041</v>
      </c>
      <c r="I337" s="105" t="s">
        <v>2039</v>
      </c>
      <c r="J337" s="105" t="s">
        <v>2041</v>
      </c>
      <c r="K337" s="105" t="s">
        <v>2041</v>
      </c>
      <c r="L337" s="105" t="s">
        <v>2041</v>
      </c>
      <c r="M337" s="105" t="s">
        <v>2041</v>
      </c>
      <c r="N337" s="105" t="s">
        <v>2041</v>
      </c>
      <c r="O337" s="105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3" customFormat="1" ht="15.75" x14ac:dyDescent="0.25">
      <c r="A443" s="104">
        <v>614</v>
      </c>
      <c r="B443" s="105" t="s">
        <v>2509</v>
      </c>
      <c r="C443" s="105" t="s">
        <v>2487</v>
      </c>
      <c r="D443" s="105" t="s">
        <v>72</v>
      </c>
      <c r="E443" s="105" t="s">
        <v>105</v>
      </c>
      <c r="F443" s="105" t="s">
        <v>2039</v>
      </c>
      <c r="G443" s="105" t="s">
        <v>2041</v>
      </c>
      <c r="H443" s="105" t="s">
        <v>2039</v>
      </c>
      <c r="I443" s="105" t="s">
        <v>2039</v>
      </c>
      <c r="J443" s="105" t="s">
        <v>2510</v>
      </c>
      <c r="K443" s="105" t="s">
        <v>2041</v>
      </c>
      <c r="L443" s="105" t="s">
        <v>2041</v>
      </c>
      <c r="M443" s="105" t="s">
        <v>2039</v>
      </c>
      <c r="N443" s="105" t="s">
        <v>2039</v>
      </c>
      <c r="O443" s="105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2021-04-08T22:36:53Z</dcterms:modified>
</cp:coreProperties>
</file>