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F75" i="1"/>
  <c r="G75" i="1"/>
  <c r="H75" i="1"/>
  <c r="I75" i="1"/>
  <c r="J75" i="1"/>
  <c r="K75" i="1"/>
  <c r="A74" i="1"/>
  <c r="A75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6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6" i="1"/>
  <c r="G76" i="1"/>
  <c r="H76" i="1"/>
  <c r="I76" i="1"/>
  <c r="J76" i="1"/>
  <c r="K76" i="1"/>
  <c r="B35" i="16" l="1"/>
  <c r="C33" i="16"/>
  <c r="C34" i="16"/>
  <c r="B26" i="16"/>
  <c r="A48" i="16" s="1"/>
  <c r="A25" i="16"/>
  <c r="C25" i="16"/>
  <c r="C9" i="16"/>
  <c r="A14" i="16"/>
  <c r="C14" i="16"/>
  <c r="B15" i="16"/>
  <c r="B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4" i="16"/>
  <c r="A33" i="16"/>
  <c r="C32" i="16"/>
  <c r="A32" i="16"/>
  <c r="C31" i="16"/>
  <c r="A31" i="16"/>
  <c r="C30" i="16"/>
  <c r="A30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0" i="16"/>
  <c r="A9" i="16"/>
  <c r="A52" i="1" l="1"/>
  <c r="A51" i="1"/>
  <c r="A50" i="1"/>
  <c r="A49" i="1"/>
  <c r="A48" i="1"/>
  <c r="A4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F46" i="1" l="1"/>
  <c r="G46" i="1"/>
  <c r="H46" i="1"/>
  <c r="I46" i="1"/>
  <c r="J46" i="1"/>
  <c r="K46" i="1"/>
  <c r="A42" i="1" l="1"/>
  <c r="A45" i="1"/>
  <c r="A44" i="1"/>
  <c r="A43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8" i="1"/>
  <c r="A17" i="1"/>
  <c r="A16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 l="1"/>
  <c r="A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D35" i="15" l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<sst xmlns="http://schemas.openxmlformats.org/spreadsheetml/2006/main" count="13238" uniqueCount="2542">
  <si>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</si>
  <si>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</si>
  <si>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</si>
  <si>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</si>
  <si>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</si>
  <si>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</si>
  <si>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</si>
  <si>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</si>
  <si>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</si>
  <si>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</si>
  <si>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</si>
  <si>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</si>
  <si>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</si>
  <si>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</si>
  <si>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</si>
  <si>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</si>
  <si>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</si>
  <si>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</si>
  <si>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</si>
  <si>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</si>
  <si>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</si>
  <si>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</si>
  <si>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</si>
  <si>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</si>
  <si>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</si>
  <si>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</si>
  <si>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</si>
  <si>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</si>
  <si>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</si>
  <si>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</si>
  <si>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</si>
  <si>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</si>
  <si>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</si>
  <si>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</si>
  <si>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</si>
  <si>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</si>
  <si>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</si>
  <si>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</si>
  <si>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</si>
  <si>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</si>
  <si>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</si>
  <si>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</si>
  <si>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</si>
  <si>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</si>
  <si>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</si>
  <si>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</si>
  <si>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</si>
  <si>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</si>
  <si>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</si>
  <si>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</si>
  <si>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</si>
  <si>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</si>
  <si>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</si>
  <si>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</si>
  <si>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</si>
  <si>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</si>
  <si>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</si>
  <si>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</si>
  <si>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</si>
  <si>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</si>
  <si>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</si>
  <si>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</si>
  <si>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</si>
  <si>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</si>
  <si>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</si>
  <si>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</si>
  <si>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</si>
  <si>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</si>
  <si>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</si>
  <si>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</si>
  <si>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</si>
  <si>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</si>
  <si>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</si>
  <si>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</si>
  <si>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</si>
  <si>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</si>
  <si>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</si>
  <si>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</si>
  <si>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</si>
  <si>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</si>
  <si>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</si>
  <si>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</si>
  <si>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</si>
  <si>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</si>
  <si>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</si>
  <si>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</si>
  <si>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</si>
  <si>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</si>
  <si>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</si>
  <si>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</si>
  <si>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</si>
  <si>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</si>
  <si>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</si>
  <si>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</si>
  <si>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</si>
  <si>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</si>
  <si>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</si>
  <si>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</si>
  <si>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</si>
  <si>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</si>
  <si>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</si>
  <si>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</si>
  <si>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</si>
  <si>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</si>
  <si>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</si>
  <si>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</si>
  <si>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</si>
  <si>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</si>
  <si>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</si>
  <si>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</si>
  <si>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</si>
  <si>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</si>
  <si>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</si>
  <si>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</si>
  <si>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</si>
  <si>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</si>
  <si>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</si>
  <si>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</si>
  <si>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</si>
  <si>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</si>
  <si>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</si>
  <si>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</si>
  <si>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</si>
  <si>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</si>
  <si>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</si>
  <si>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</si>
  <si>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</si>
  <si>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</si>
  <si>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</si>
  <si>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</si>
  <si>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</si>
  <si>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</si>
  <si>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</si>
  <si>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</si>
  <si>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</si>
  <si>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</si>
  <si>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</si>
  <si>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</si>
  <si>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</si>
  <si>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</si>
  <si>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</si>
  <si>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</si>
  <si>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</si>
  <si>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</si>
  <si>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</si>
  <si>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</si>
  <si>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</si>
  <si>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</si>
  <si>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</si>
  <si>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</si>
  <si>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</si>
  <si>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</si>
  <si>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</si>
  <si>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</si>
  <si>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</si>
  <si>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</si>
  <si>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</si>
  <si>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</si>
  <si>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</si>
  <si>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</si>
  <si>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</si>
  <si>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</si>
  <si>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</si>
  <si>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</si>
  <si>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</si>
  <si>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</si>
  <si>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</si>
  <si>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</si>
  <si>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</si>
  <si>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</si>
  <si>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</si>
  <si>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</si>
  <si>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</si>
  <si>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</si>
  <si>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</si>
  <si>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</si>
  <si>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</si>
  <si>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</si>
  <si>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</si>
  <si>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</si>
  <si>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</si>
  <si>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</si>
  <si>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</si>
  <si>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</si>
  <si>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</si>
  <si>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</si>
  <si>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</si>
  <si>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</si>
  <si>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</si>
  <si>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</si>
  <si>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</si>
  <si>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</si>
  <si>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</si>
  <si>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</si>
  <si>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</si>
  <si>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</si>
  <si>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</si>
  <si>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</si>
  <si>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</si>
  <si>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</si>
  <si>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</si>
  <si>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</si>
  <si>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</si>
  <si>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</si>
  <si>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</si>
  <si>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</si>
  <si>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</si>
  <si>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</si>
  <si>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</si>
  <si>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</si>
  <si>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</si>
  <si>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</si>
  <si>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</si>
  <si>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</si>
  <si>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</si>
  <si>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</si>
  <si>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</si>
  <si>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</si>
  <si>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</si>
  <si>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</si>
  <si>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</si>
  <si>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</si>
  <si>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</si>
  <si>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</si>
  <si>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</si>
  <si>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</si>
  <si>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</si>
  <si>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</si>
  <si>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</si>
  <si>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</si>
  <si>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</si>
  <si>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</si>
  <si>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</si>
  <si>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</si>
  <si>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</si>
  <si>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</si>
  <si>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</si>
  <si>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</si>
  <si>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</si>
  <si>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</si>
  <si>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</si>
  <si>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</si>
  <si>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</si>
  <si>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</si>
  <si>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</si>
  <si>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</si>
  <si>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</si>
  <si>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</si>
  <si>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</si>
  <si>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</si>
  <si>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</si>
  <si>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</si>
  <si>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</si>
  <si>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</si>
  <si>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</si>
  <si>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</si>
  <si>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</si>
  <si>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</si>
  <si>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</si>
  <si>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</si>
  <si>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</si>
  <si>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</si>
  <si>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</si>
  <si>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</si>
  <si>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</si>
  <si>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</si>
  <si>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</si>
  <si>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</si>
  <si>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</si>
  <si>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</si>
  <si>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</si>
  <si>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</si>
  <si>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</si>
  <si>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</si>
  <si>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</si>
  <si>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</si>
  <si>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</si>
  <si>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</si>
  <si>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</si>
  <si>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</si>
  <si>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</si>
  <si>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</si>
  <si>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</si>
  <si>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</si>
  <si>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</si>
  <si>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</si>
  <si>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</si>
  <si>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</si>
  <si>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</si>
  <si>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</si>
  <si>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</si>
  <si>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</si>
  <si>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</si>
  <si>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</si>
  <si>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</si>
  <si>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</si>
  <si>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</si>
  <si>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</si>
  <si>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</si>
  <si>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</si>
  <si>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</si>
  <si>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</si>
  <si>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</si>
  <si>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</si>
  <si>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</si>
  <si>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</si>
  <si>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</si>
  <si>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</si>
  <si>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</si>
  <si>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</si>
  <si>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</si>
  <si>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</si>
  <si>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</si>
  <si>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</si>
  <si>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</si>
  <si>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</si>
  <si>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</si>
  <si>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</si>
  <si>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</si>
  <si>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</si>
  <si>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</si>
  <si>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</si>
  <si>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</si>
  <si>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</si>
  <si>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</si>
  <si>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</si>
  <si>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</si>
  <si>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</si>
  <si>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</si>
  <si>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</si>
  <si>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</si>
  <si>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</si>
  <si>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</si>
  <si>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</si>
  <si>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</si>
  <si>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</si>
  <si>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</si>
  <si>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</si>
  <si>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</si>
  <si>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</si>
  <si>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</si>
  <si>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</si>
  <si>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</si>
  <si>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</si>
  <si>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</si>
  <si>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</si>
  <si>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</si>
  <si>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</si>
  <si>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</si>
  <si>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</si>
  <si>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</si>
  <si>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</si>
  <si>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</si>
  <si>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</si>
  <si>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</si>
  <si>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</si>
  <si>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</si>
  <si>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</si>
  <si>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</si>
  <si>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</si>
  <si>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</si>
  <si>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</si>
  <si>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</si>
  <si>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</si>
  <si>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</si>
  <si>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</si>
  <si>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</si>
  <si>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</si>
  <si>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</si>
  <si>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</si>
  <si>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</si>
  <si>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</si>
  <si>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</si>
  <si>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</si>
  <si>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</si>
  <si>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</si>
  <si>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</si>
  <si>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</si>
  <si>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</si>
  <si>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</si>
  <si>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</si>
  <si>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</si>
  <si>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</si>
  <si>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</si>
  <si>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</si>
  <si>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</si>
  <si>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</si>
  <si>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</si>
  <si>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</si>
  <si>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</si>
  <si>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</si>
  <si>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</si>
  <si>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</si>
  <si>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</si>
  <si>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</si>
  <si>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</si>
  <si>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</si>
  <si>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</si>
  <si>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</si>
  <si>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</si>
  <si>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</si>
  <si>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</si>
  <si>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</si>
  <si>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</si>
  <si>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</si>
  <si>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</si>
  <si>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</si>
  <si>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</si>
  <si>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</si>
  <si>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</si>
  <si>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</si>
  <si>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</si>
  <si>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</si>
  <si>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</si>
  <si>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</si>
  <si>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</si>
  <si>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</si>
  <si>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</si>
  <si>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</si>
  <si>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</si>
  <si>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</si>
  <si>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</si>
  <si>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</si>
  <si>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</si>
  <si>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</si>
  <si>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</si>
  <si>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</si>
  <si>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</si>
  <si>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</si>
  <si>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</si>
  <si>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</si>
  <si>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</si>
  <si>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</si>
  <si>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</si>
  <si>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</si>
  <si>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</si>
  <si>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</si>
  <si>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</si>
  <si>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</si>
  <si>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</si>
  <si>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</si>
  <si>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</si>
  <si>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</si>
  <si>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</si>
  <si>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</si>
  <si>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</si>
  <si>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</si>
  <si>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</si>
  <si>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</si>
  <si>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</si>
  <si>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</si>
  <si>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</si>
  <si>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</si>
  <si>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</si>
  <si>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</si>
  <si>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</si>
  <si>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</si>
  <si>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</si>
  <si>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</si>
  <si>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</si>
  <si>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</si>
  <si>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</si>
  <si>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</si>
  <si>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</si>
  <si>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</si>
  <si>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</si>
  <si>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</si>
  <si>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</si>
  <si>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</si>
  <si>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</si>
  <si>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</si>
  <si>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</si>
  <si>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</si>
  <si>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</si>
  <si>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</si>
  <si>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</si>
  <si>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</si>
  <si>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</si>
  <si>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</si>
  <si>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</si>
  <si>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</si>
  <si>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</si>
  <si>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</si>
  <si>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</si>
  <si>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</si>
  <si>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</si>
  <si>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</si>
  <si>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</si>
  <si>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</si>
  <si>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</si>
  <si>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</si>
  <si>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</si>
  <si>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</si>
  <si>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</si>
  <si>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</si>
  <si>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</si>
  <si>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</si>
  <si>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</si>
  <si>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</si>
  <si>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</si>
  <si>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</si>
  <si>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</si>
  <si>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</si>
  <si>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</si>
  <si>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</si>
  <si>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</si>
  <si>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</si>
  <si>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</si>
  <si>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</si>
  <si>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</si>
  <si>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</si>
  <si>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</si>
  <si>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</si>
  <si>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</si>
  <si>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</si>
  <si>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</si>
  <si>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</si>
  <si>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</si>
  <si>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</si>
  <si>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</si>
  <si>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</si>
  <si>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</si>
  <si>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</si>
  <si>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</si>
  <si>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</si>
  <si>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</si>
  <si>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</si>
  <si>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</si>
  <si>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</si>
  <si>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</si>
  <si>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</si>
  <si>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</si>
  <si>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</si>
  <si>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</si>
  <si>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</si>
  <si>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</si>
  <si>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</si>
  <si>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</si>
  <si>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</si>
  <si>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</si>
  <si>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</si>
  <si>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</si>
  <si>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</si>
  <si>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</si>
  <si>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</si>
  <si>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</si>
  <si>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</si>
  <si>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</si>
  <si>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</si>
  <si>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</si>
  <si>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</si>
  <si>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</si>
  <si>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</si>
  <si>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</si>
  <si>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</si>
  <si>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</si>
  <si>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</si>
  <si>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</si>
  <si>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</si>
  <si>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</si>
  <si>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</si>
  <si>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</si>
  <si>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</si>
  <si>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</si>
  <si>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</si>
  <si>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</si>
  <si>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</si>
  <si>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</si>
  <si>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</si>
  <si>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</si>
  <si>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</si>
  <si>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</si>
  <si>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</si>
  <si>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</si>
  <si>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</si>
  <si>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</si>
  <si>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</si>
  <si>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</si>
  <si>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</si>
  <si>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</si>
  <si>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</si>
  <si>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</si>
  <si>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</si>
  <si>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</si>
  <si>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</si>
  <si>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</si>
  <si>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</si>
  <si>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</si>
  <si>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</si>
  <si>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</si>
  <si>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</si>
  <si>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</si>
  <si>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</si>
  <si>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</si>
  <si>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</si>
  <si>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</si>
  <si>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</si>
  <si>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</si>
  <si>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</si>
  <si>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</si>
  <si>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</si>
  <si>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</si>
  <si>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</si>
  <si>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</si>
  <si>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</si>
  <si>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</si>
  <si>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</si>
  <si>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</si>
  <si>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</si>
  <si>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</si>
  <si>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</si>
  <si>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</si>
  <si>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</si>
  <si>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</si>
  <si>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</si>
  <si>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</si>
  <si>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</si>
  <si>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</si>
  <si>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</si>
  <si>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</si>
  <si>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</si>
  <si>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</si>
  <si>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</si>
  <si>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</si>
  <si>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</si>
  <si>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</si>
  <si>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</si>
  <si>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</si>
  <si>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</si>
  <si>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</si>
  <si>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</si>
  <si>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</si>
  <si>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</si>
  <si>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</si>
  <si>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</si>
  <si>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</si>
  <si>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</si>
  <si>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</si>
  <si>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</si>
  <si>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</si>
  <si>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</si>
  <si>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</si>
  <si>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</si>
  <si>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</si>
  <si>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</si>
  <si>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</si>
  <si>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</si>
  <si>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</si>
  <si>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</si>
  <si>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</si>
  <si>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</si>
  <si>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</si>
  <si>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</si>
  <si>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</si>
  <si>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</si>
  <si>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</si>
  <si>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</si>
  <si>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</si>
  <si>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</si>
  <si>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</si>
  <si>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</si>
  <si>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</si>
  <si>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</si>
  <si>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</si>
  <si>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</si>
  <si>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</si>
  <si>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</si>
  <si>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</si>
  <si>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</si>
  <si>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</si>
  <si>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</si>
  <si>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</si>
  <si>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</si>
  <si>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</si>
  <si>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</si>
  <si>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</si>
  <si>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</si>
  <si>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</si>
  <si>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</si>
  <si>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</si>
  <si>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</si>
  <si>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</si>
  <si>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</si>
  <si>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</si>
  <si>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</si>
  <si>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</si>
  <si>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</si>
  <si>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</si>
  <si>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</si>
  <si>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</si>
  <si>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</si>
  <si>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</si>
  <si>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</si>
  <si>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</si>
  <si>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</si>
  <si>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</si>
  <si>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</si>
  <si>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</si>
  <si>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</si>
  <si>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</si>
  <si>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</si>
  <si>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</si>
  <si>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</si>
  <si>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</si>
  <si>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</si>
  <si>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</si>
  <si>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</si>
  <si>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</si>
  <si>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</si>
  <si>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</si>
  <si>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</si>
  <si>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</si>
  <si>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</si>
  <si>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</si>
  <si>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</si>
  <si>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</si>
  <si>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</si>
  <si>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</si>
  <si>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</si>
  <si>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</si>
  <si>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</si>
  <si>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</si>
  <si>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</si>
  <si>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</si>
  <si>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</si>
  <si>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</si>
  <si>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</si>
  <si>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</si>
  <si>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</si>
  <si>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</si>
  <si>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</si>
  <si>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</si>
  <si>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</si>
  <si>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</si>
  <si>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</si>
  <si>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</si>
  <si>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</si>
  <si>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</si>
  <si>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</si>
  <si>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</si>
  <si>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</si>
  <si>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</si>
  <si>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</si>
  <si>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</si>
  <si>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</si>
  <si>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</si>
  <si>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</si>
  <si>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</si>
  <si>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</si>
  <si>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</si>
  <si>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</si>
  <si>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</si>
  <si>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</si>
  <si>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</si>
  <si>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</si>
  <si>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</si>
  <si>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</si>
  <si>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</si>
  <si>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</si>
  <si>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</si>
  <si>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</si>
  <si>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</si>
  <si>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</si>
  <si>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</si>
  <si>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</si>
  <si>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</si>
  <si>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</si>
  <si>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</si>
  <si>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</si>
  <si>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</si>
  <si>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</si>
  <si>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</si>
  <si>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</si>
  <si>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</si>
  <si>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</si>
  <si>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</si>
  <si>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</si>
  <si>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</si>
  <si>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</si>
  <si>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</si>
  <si>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</si>
  <si>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</si>
  <si>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</si>
  <si>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</si>
  <si>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</si>
  <si>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</si>
  <si>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</si>
  <si>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</si>
  <si>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</si>
  <si>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</si>
  <si>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</si>
  <si>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</si>
  <si>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</si>
  <si>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</si>
  <si>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</si>
  <si>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</si>
  <si>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</si>
  <si>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</si>
  <si>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</si>
  <si>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</si>
  <si>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</si>
  <si>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</si>
  <si>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</si>
  <si>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</si>
  <si>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</si>
  <si>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</si>
  <si>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</si>
  <si>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</si>
  <si>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</si>
  <si>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</si>
  <si>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</si>
  <si>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</si>
  <si>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</si>
  <si>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</si>
  <si>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</si>
  <si>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</si>
  <si>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</si>
  <si>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</si>
  <si>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</si>
  <si>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</si>
  <si>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</si>
  <si>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</si>
  <si>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</si>
  <si>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</si>
  <si>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</si>
  <si>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</si>
  <si>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</si>
  <si>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</si>
  <si>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</si>
  <si>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</si>
  <si>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</si>
  <si>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</si>
  <si>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</si>
  <si>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</si>
  <si>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</si>
  <si>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</si>
  <si>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</si>
  <si>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</si>
  <si>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</si>
  <si>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</si>
  <si>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</si>
  <si>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</si>
  <si>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</si>
  <si>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</si>
  <si>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</si>
  <si>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</si>
  <si>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</si>
  <si>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</si>
  <si>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</si>
  <si>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</si>
  <si>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</si>
  <si>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</si>
  <si>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</si>
  <si>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</si>
  <si>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</si>
  <si>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</si>
  <si>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</si>
  <si>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</si>
  <si>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</si>
  <si>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</si>
  <si>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</si>
  <si>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</si>
  <si>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</si>
  <si>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</si>
  <si>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</si>
  <si>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</si>
  <si>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</si>
  <si>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</si>
  <si>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</si>
  <si>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</si>
  <si>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</si>
  <si>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</si>
  <si>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</si>
  <si>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</si>
  <si>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</si>
  <si>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</si>
  <si>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</si>
  <si>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</si>
  <si>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</si>
  <si>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</si>
  <si>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</si>
  <si>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</si>
  <si>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</si>
  <si>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</si>
  <si>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</si>
  <si>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</si>
  <si>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</si>
  <si>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</si>
  <si>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</si>
  <si>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</si>
  <si>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</si>
  <si>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</si>
  <si>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</si>
  <si>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</si>
  <si>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</si>
  <si>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</si>
  <si>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</si>
  <si>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</si>
  <si>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</si>
  <si>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</si>
  <si>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</si>
  <si>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</si>
  <si>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</si>
  <si>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</si>
  <si>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</si>
  <si>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</si>
  <si>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</si>
  <si>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</si>
  <si>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</si>
  <si>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</si>
  <si>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</si>
  <si>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</si>
  <si>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</si>
  <si>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</si>
  <si>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</si>
  <si>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</si>
  <si>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</si>
  <si>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</si>
  <si>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</si>
  <si>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</si>
  <si>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</si>
  <si>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</si>
  <si>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</si>
  <si>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</si>
  <si>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</si>
  <si>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</si>
  <si>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</si>
  <si>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</si>
  <si>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</si>
  <si>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</si>
  <si>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</si>
  <si>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</si>
  <si>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</si>
  <si>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</si>
  <si>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</si>
  <si>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</si>
  <si>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</si>
  <si>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</si>
  <si>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</si>
  <si>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</si>
  <si>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</si>
  <si>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</si>
  <si>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</si>
  <si>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</si>
  <si>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</si>
  <si>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</si>
  <si>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</si>
  <si>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</si>
  <si>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</si>
  <si>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</si>
  <si>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</si>
  <si>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</si>
  <si>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</si>
  <si>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</si>
  <si>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</si>
  <si>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</si>
  <si>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</si>
  <si>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</si>
  <si>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</si>
  <si>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</si>
  <si>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</si>
  <si>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</si>
  <si>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</si>
  <si>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</si>
  <si>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</si>
  <si>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</si>
  <si>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</si>
  <si>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</si>
  <si>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</si>
  <si>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</si>
  <si>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</si>
  <si>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</si>
  <si>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</si>
  <si>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</si>
  <si>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</si>
  <si>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</si>
  <si>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</si>
  <si>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</si>
  <si>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</si>
  <si>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</si>
  <si>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</si>
  <si>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</si>
  <si>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</si>
  <si>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</si>
  <si>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</si>
  <si>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</si>
  <si>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</si>
  <si>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</si>
  <si>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</si>
  <si>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</si>
  <si>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</si>
  <si>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</si>
  <si>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</si>
  <si>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</si>
  <si>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</si>
  <si>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</si>
  <si>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</si>
  <si>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</si>
  <si>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</si>
  <si>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</si>
  <si>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</si>
  <si>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</si>
  <si>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</si>
  <si>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</si>
  <si>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</si>
  <si>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</si>
  <si>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</si>
  <si>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</si>
  <si>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</si>
  <si>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</si>
  <si>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</si>
  <si>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</si>
  <si>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</si>
  <si>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</si>
  <si>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</si>
  <si>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</si>
  <si>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</si>
  <si>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</si>
  <si>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</si>
  <si>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</si>
  <si>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</si>
  <si>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</si>
  <si>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</si>
  <si>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</si>
  <si>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</si>
  <si>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</si>
  <si>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</si>
  <si>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</si>
  <si>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</si>
  <si>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</si>
  <si>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</si>
  <si>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</si>
  <si>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</si>
  <si>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</si>
  <si>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</si>
  <si>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</si>
  <si>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</si>
  <si>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</si>
  <si>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</si>
  <si>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</si>
  <si>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</si>
  <si>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</si>
  <si>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</si>
  <si>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</si>
  <si>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</si>
  <si>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</si>
  <si>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</si>
  <si>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</si>
  <si>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</si>
  <si>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</si>
  <si>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</si>
  <si>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</si>
  <si>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</si>
  <si>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</si>
  <si>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</si>
  <si>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</si>
  <si>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</si>
  <si>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</si>
  <si>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</si>
  <si>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</si>
  <si>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</si>
  <si>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</si>
  <si>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</si>
  <si>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</si>
  <si>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</si>
  <si>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</si>
  <si>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</si>
  <si>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</si>
  <si>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</si>
  <si>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</si>
  <si>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</si>
  <si>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</si>
  <si>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</si>
  <si>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</si>
  <si>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</si>
  <si>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</si>
  <si>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</si>
  <si>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</si>
  <si>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</si>
  <si>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</si>
  <si>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</si>
  <si>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</si>
  <si>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</si>
  <si>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</si>
  <si>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</si>
  <si>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</si>
  <si>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</si>
  <si>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</si>
  <si>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</si>
  <si>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</si>
  <si>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</si>
  <si>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</si>
  <si>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</si>
  <si>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</si>
  <si>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</si>
  <si>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</si>
  <si>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</si>
  <si>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</si>
  <si>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</si>
  <si>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</si>
  <si>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</si>
  <si>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</si>
  <si>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</si>
  <si>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</si>
  <si>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</si>
  <si>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</si>
  <si>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</si>
  <si>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</si>
  <si>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</si>
  <si>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</si>
  <si>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</si>
  <si>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</si>
  <si>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</si>
  <si>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</si>
  <si>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</si>
  <si>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</si>
  <si>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</si>
  <si>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</si>
  <si>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</si>
  <si>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</si>
  <si>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</si>
  <si>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</si>
  <si>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</si>
  <si>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</si>
  <si>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</si>
  <si>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</si>
  <si>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</si>
  <si>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</si>
  <si>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</si>
  <si>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</si>
  <si>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</si>
  <si>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</si>
  <si>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</si>
  <si>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</si>
  <si>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</si>
  <si>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</si>
  <si>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</si>
  <si>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</si>
  <si>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</si>
  <si>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</si>
  <si>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</si>
  <si>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</si>
  <si>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</si>
  <si>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</si>
  <si>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</si>
  <si>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</si>
  <si>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</si>
  <si>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</si>
  <si>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</si>
  <si>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</si>
  <si>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</si>
  <si>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</si>
  <si>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</si>
  <si>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</si>
  <si>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</si>
  <si>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</si>
  <si>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</si>
  <si>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</si>
  <si>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</si>
  <si>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</si>
  <si>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</si>
  <si>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</si>
  <si>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</si>
  <si>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</si>
  <si>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</si>
  <si>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</si>
  <si>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</si>
  <si>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</si>
  <si>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</si>
  <si>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</si>
  <si>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</si>
  <si>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</si>
  <si>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</si>
  <si>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</si>
  <si>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</si>
  <si>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</si>
  <si>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</si>
  <si>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</si>
  <si>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</si>
  <si>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</si>
  <si>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</si>
  <si>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</si>
  <si>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</si>
  <si>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</si>
  <si>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</si>
  <si>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</si>
  <si>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</si>
  <si>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</si>
  <si>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</si>
  <si>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</si>
  <si>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</si>
  <si>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</si>
  <si>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</si>
  <si>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</si>
  <si>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</si>
  <si>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</si>
  <si>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</si>
  <si>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</si>
  <si>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</si>
  <si>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</si>
  <si>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</si>
  <si>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</si>
  <si>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</si>
  <si>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</si>
  <si>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</si>
  <si>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</si>
  <si>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</si>
  <si>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</si>
  <si>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</si>
  <si>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</si>
  <si>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</si>
  <si>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</si>
  <si>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</si>
  <si>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</si>
  <si>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</si>
  <si>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</si>
  <si>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</si>
  <si>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</si>
  <si>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</si>
  <si>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</si>
  <si>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</si>
  <si>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</si>
  <si>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</si>
  <si>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</si>
  <si>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</si>
  <si>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</si>
  <si>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</si>
  <si>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</si>
  <si>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</si>
  <si>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</si>
  <si>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</si>
  <si>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</si>
  <si>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</si>
  <si>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</si>
  <si>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</si>
  <si>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</si>
  <si>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</si>
  <si>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</si>
  <si>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</si>
  <si>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</si>
  <si>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</si>
  <si>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</si>
  <si>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</si>
  <si>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</si>
  <si>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</si>
  <si>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</si>
  <si>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</si>
  <si>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</si>
  <si>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</si>
  <si>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</si>
  <si>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</si>
  <si>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</si>
  <si>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</si>
  <si>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</si>
  <si>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</si>
  <si>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</si>
  <si>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</si>
  <si>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</si>
  <si>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</si>
  <si>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</si>
  <si>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</si>
  <si>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</si>
  <si>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</si>
  <si>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</si>
  <si>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</si>
  <si>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</si>
  <si>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</si>
  <si>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</si>
  <si>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</si>
  <si>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</si>
  <si>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</si>
  <si>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</si>
  <si>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</si>
  <si>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</si>
  <si>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</si>
  <si>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</si>
  <si>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</si>
  <si>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</si>
  <si>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</si>
  <si>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</si>
  <si>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</si>
  <si>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</si>
  <si>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</si>
  <si>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</si>
  <si>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</si>
  <si>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</si>
  <si>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</si>
  <si>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</si>
  <si>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</si>
  <si>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</si>
  <si>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</si>
  <si>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</si>
  <si>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</si>
  <si>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</si>
  <si>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</si>
  <si>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</si>
  <si>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</si>
  <si>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</si>
  <si>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</si>
  <si>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</si>
  <si>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</si>
  <si>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</si>
  <si>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</si>
  <si>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</si>
  <si>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</si>
  <si>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</si>
  <si>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</si>
  <si>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</si>
  <si>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</si>
  <si>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</si>
  <si>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</si>
  <si>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</si>
  <si>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</si>
  <si>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</si>
  <si>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</si>
  <si>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</si>
  <si>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</si>
  <si>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</si>
  <si>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</si>
  <si>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</si>
  <si>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</si>
  <si>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</si>
  <si>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</si>
  <si>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</si>
  <si>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</si>
  <si>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</si>
  <si>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</si>
  <si>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</si>
  <si>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</si>
  <si>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</si>
  <si>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</si>
  <si>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</si>
  <si>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</si>
  <si>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</si>
  <si>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</si>
  <si>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</si>
  <si>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</si>
  <si>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</si>
  <si>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</si>
  <si>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</si>
  <si>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</si>
  <si>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</si>
  <si>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</si>
  <si>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</si>
  <si>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</si>
  <si>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</si>
  <si>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</si>
  <si>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</si>
  <si>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</si>
  <si>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</si>
  <si>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</si>
  <si>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</si>
  <si>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</si>
  <si>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</si>
  <si>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</si>
  <si>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</si>
  <si>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</si>
  <si>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</si>
  <si>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</si>
  <si>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</si>
  <si>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</si>
  <si>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</si>
  <si>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</si>
  <si>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</si>
  <si>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</si>
  <si>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</si>
  <si>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</si>
  <si>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</si>
  <si>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</si>
  <si>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</si>
  <si>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</si>
  <si>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</si>
  <si>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</si>
  <si>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</si>
  <si>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</si>
  <si>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</si>
  <si>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</si>
  <si>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</si>
  <si>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</si>
  <si>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</si>
  <si>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</si>
  <si>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</si>
  <si>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</si>
  <si>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</si>
  <si>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</si>
  <si>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</si>
  <si>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</si>
  <si>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</si>
  <si>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</si>
  <si>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</si>
  <si>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</si>
  <si>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</si>
  <si>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</si>
  <si>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</si>
  <si>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</si>
  <si>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</si>
  <si>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</si>
  <si>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</si>
  <si>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</si>
  <si>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</si>
  <si>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</si>
  <si>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</si>
  <si>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</si>
  <si>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</si>
  <si>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</si>
  <si>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</si>
  <si>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</si>
  <si>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</si>
  <si>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</si>
  <si>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</si>
  <si>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</si>
  <si>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</si>
  <si>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</si>
  <si>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</si>
  <si>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</si>
  <si>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</si>
  <si>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</si>
  <si>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</si>
  <si>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</si>
  <si>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</si>
  <si>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</si>
  <si>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</si>
  <si>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</si>
  <si>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</si>
  <si>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</si>
  <si>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</si>
  <si>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</si>
  <si>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</si>
  <si>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</si>
  <si>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</si>
  <si>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</si>
  <si>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</si>
  <si>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</si>
  <si>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</si>
  <si>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</si>
  <si>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</si>
  <si>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</si>
  <si>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</si>
  <si>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</si>
  <si>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</si>
  <si>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</si>
  <si>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</si>
  <si>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</si>
  <si>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</si>
  <si>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</si>
  <si>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</si>
  <si>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</si>
  <si>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</si>
  <si>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</si>
  <si>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</si>
  <si>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</si>
  <si>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</si>
  <si>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</si>
  <si>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</si>
  <si>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</si>
  <si>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</si>
  <si>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</si>
  <si>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</si>
  <si>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</si>
  <si>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</si>
  <si>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</si>
  <si>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</si>
  <si>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</si>
  <si>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</si>
  <si>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</si>
  <si>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</si>
  <si>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</si>
  <si>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</si>
  <si>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</si>
  <si>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</si>
  <si>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</si>
  <si>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</si>
  <si>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</si>
  <si>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</si>
  <si>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</si>
  <si>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</si>
  <si>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</si>
  <si>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</si>
  <si>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</si>
  <si>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</si>
  <si>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</si>
  <si>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</si>
  <si>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</si>
  <si>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</si>
  <si>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</si>
  <si>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</si>
  <si>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</si>
  <si>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</si>
  <si>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</si>
  <si>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</si>
  <si>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</si>
  <si>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</si>
  <si>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</si>
  <si>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</si>
  <si>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</si>
  <si>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</si>
  <si>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</si>
  <si>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</si>
  <si>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</si>
  <si>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</si>
  <si>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</si>
  <si>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</si>
  <si>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</si>
  <si>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</si>
  <si>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</si>
  <si>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</si>
  <si>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</si>
  <si>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</si>
  <si>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</si>
  <si>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</si>
  <si>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</si>
  <si>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</si>
  <si>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</si>
  <si>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</si>
  <si>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</si>
  <si>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</si>
  <si>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</si>
  <si>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</si>
  <si>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</si>
  <si>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</si>
  <si>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</si>
  <si>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</si>
  <si>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</si>
  <si>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</si>
  <si>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</si>
  <si>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</si>
  <si>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</si>
  <si>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</si>
  <si>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</si>
  <si>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</si>
  <si>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</si>
  <si>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</si>
  <si>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</si>
  <si>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</si>
  <si>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</si>
  <si>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</si>
  <si>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</si>
  <si>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</si>
  <si>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</si>
  <si>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</si>
  <si>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</si>
  <si>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</si>
  <si>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</si>
  <si>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</si>
  <si>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</si>
  <si>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</si>
  <si>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</si>
  <si>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</si>
  <si>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</si>
  <si>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</si>
  <si>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</si>
  <si>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</si>
  <si>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</si>
  <si>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</si>
  <si>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</si>
  <si>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</si>
  <si>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</si>
  <si>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</si>
  <si>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</si>
  <si>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</si>
  <si>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</si>
  <si>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</si>
  <si>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</si>
  <si>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</si>
  <si>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</si>
  <si>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</si>
  <si>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</si>
  <si>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</si>
  <si>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</si>
  <si>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</si>
  <si>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</si>
  <si>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</si>
  <si>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</si>
  <si>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</si>
  <si>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</si>
  <si>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</si>
  <si>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</si>
  <si>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</si>
  <si>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</si>
  <si>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</si>
  <si>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</si>
  <si>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</si>
  <si>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</si>
  <si>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</si>
  <si>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</si>
  <si>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</si>
  <si>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</si>
  <si>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</si>
  <si>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</si>
  <si>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</si>
  <si>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</si>
  <si>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</si>
  <si>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</si>
  <si>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</si>
  <si>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</si>
  <si>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</si>
  <si>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</si>
  <si>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</si>
  <si>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</si>
  <si>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</si>
  <si>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</si>
  <si>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</si>
  <si>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</si>
  <si>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</si>
  <si>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</si>
  <si>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</si>
  <si>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</si>
  <si>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</si>
  <si>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</si>
  <si>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</si>
  <si>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</si>
  <si>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</si>
  <si>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</si>
  <si>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</si>
  <si>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</si>
  <si>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</si>
  <si>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</si>
  <si>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</si>
  <si>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</si>
  <si>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</si>
  <si>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</si>
  <si>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</si>
  <si>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</si>
  <si>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</si>
  <si>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</si>
  <si>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</si>
  <si>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</si>
  <si>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</si>
  <si>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</si>
  <si>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</si>
  <si>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</si>
  <si>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</si>
  <si>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</si>
  <si>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</si>
  <si>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</si>
  <si>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</si>
  <si>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</si>
  <si>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</si>
  <si>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</si>
  <si>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</si>
  <si>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</si>
  <si>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</si>
  <si>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</si>
  <si>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</si>
  <si>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</si>
  <si>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</si>
  <si>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</si>
  <si>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</si>
  <si>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</si>
  <si>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</si>
  <si>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</si>
  <si>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</si>
  <si>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</si>
  <si>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</si>
  <si>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</si>
  <si>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</si>
  <si>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</si>
  <si>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</si>
  <si>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</si>
  <si>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</si>
  <si>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</si>
  <si>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</si>
  <si>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</si>
  <si>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</si>
  <si>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</si>
  <si>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</si>
  <si>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</si>
  <si>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</si>
  <si>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</si>
  <si>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</si>
  <si>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</si>
  <si>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</si>
  <si>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</si>
  <si>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</si>
  <si>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</si>
  <si>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</si>
  <si>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</si>
  <si>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</si>
  <si>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</si>
  <si>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</si>
  <si>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</si>
  <si>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</si>
  <si>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</si>
  <si>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</si>
  <si>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</si>
  <si>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</si>
  <si>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</si>
  <si>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</si>
  <si>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</si>
  <si>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</si>
  <si>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</si>
  <si>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</si>
  <si>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</si>
  <si>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</si>
  <si>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</si>
  <si>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</si>
  <si>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</si>
  <si>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</si>
  <si>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</si>
  <si>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</si>
  <si>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</si>
  <si>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</si>
  <si>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</si>
  <si>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</si>
  <si>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</si>
  <si>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</si>
  <si>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</si>
  <si>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</si>
  <si>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</si>
  <si>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</si>
  <si>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</si>
  <si>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</si>
  <si>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</si>
  <si>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</si>
  <si>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</si>
  <si>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</si>
  <si>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</si>
  <si>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</si>
  <si>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</si>
  <si>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</si>
  <si>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</si>
  <si>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</si>
  <si>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</si>
  <si>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</si>
  <si>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</si>
  <si>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</si>
  <si>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</si>
  <si>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</si>
  <si>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</si>
  <si>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</si>
  <si>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</si>
  <si>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</si>
  <si>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</si>
  <si>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</si>
  <si>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</si>
  <si>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</si>
  <si>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</si>
  <si>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</si>
  <si>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</si>
  <si>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</si>
  <si>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</si>
  <si>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</si>
  <si>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</si>
  <si>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</si>
  <si>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</si>
  <si>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</si>
  <si>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</si>
  <si>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</si>
  <si>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</si>
  <si>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</si>
  <si>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</si>
  <si>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</si>
  <si>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</si>
  <si>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</si>
  <si>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</si>
  <si>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</si>
  <si>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</si>
  <si>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</si>
  <si>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</si>
  <si>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</si>
  <si>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</si>
  <si>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</si>
  <si>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</si>
  <si>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</si>
  <si>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</si>
  <si>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</si>
  <si>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</si>
  <si>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</si>
  <si>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</si>
  <si>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</si>
  <si>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</si>
  <si>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</si>
  <si>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</si>
  <si>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</si>
  <si>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</si>
  <si>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</si>
  <si>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</si>
  <si>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</si>
  <si>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</si>
  <si>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</si>
  <si>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</si>
  <si>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</si>
  <si>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</si>
  <si>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</si>
  <si>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</si>
  <si>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</si>
  <si>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</si>
  <si>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</si>
  <si>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</si>
  <si>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</si>
  <si>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</si>
  <si>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</si>
  <si>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</si>
  <si>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</si>
  <si>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</si>
  <si>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</si>
  <si>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</si>
  <si>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</si>
  <si>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</si>
  <si>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</si>
  <si>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</si>
  <si>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</si>
  <si>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</si>
  <si>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</si>
  <si>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</si>
  <si>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</si>
  <si>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</si>
  <si>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</si>
  <si>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</si>
  <si>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</si>
  <si>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</si>
  <si>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</si>
  <si>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</si>
  <si>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</si>
  <si>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</si>
  <si>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</si>
  <si>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</si>
  <si>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</si>
  <si>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</si>
  <si>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</si>
  <si>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</si>
  <si>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</si>
  <si>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</si>
  <si>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</si>
  <si>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</si>
  <si>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</si>
  <si>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</si>
  <si>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</si>
  <si>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</si>
  <si>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</si>
  <si>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</si>
  <si>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</si>
  <si>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</si>
  <si>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</si>
  <si>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</si>
  <si>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</si>
  <si>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</si>
  <si>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</si>
  <si>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</si>
  <si>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</si>
  <si>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</si>
  <si>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</si>
  <si>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</si>
  <si>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</si>
  <si>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</si>
  <si>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</si>
  <si>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</si>
  <si>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</si>
  <si>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</si>
  <si>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</si>
  <si>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</si>
  <si>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</si>
  <si>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</si>
  <si>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</si>
  <si>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</si>
  <si>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</si>
  <si>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</si>
  <si>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</si>
  <si>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</si>
  <si>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</si>
  <si>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</si>
  <si>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</si>
  <si>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</si>
  <si>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</si>
  <si>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</si>
  <si>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</si>
  <si>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</si>
  <si>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</si>
  <si>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</si>
  <si>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</si>
  <si>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</si>
  <si>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</si>
  <si>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</si>
  <si>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</si>
  <si>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</si>
  <si>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</si>
  <si>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</si>
  <si>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</si>
  <si>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</si>
  <si>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</si>
  <si>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</si>
  <si>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</si>
  <si>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</si>
  <si>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</si>
  <si>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</si>
  <si>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</si>
  <si>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</si>
  <si>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</si>
  <si>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</si>
  <si>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</si>
  <si>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</si>
  <si>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</si>
  <si>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</si>
  <si>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</si>
  <si>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</si>
  <si>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</si>
  <si>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</si>
  <si>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</si>
  <si>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</si>
  <si>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</si>
  <si>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</si>
  <si>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</si>
  <si>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</si>
  <si>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</si>
  <si>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</si>
  <si>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</si>
  <si>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</si>
  <si>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</si>
  <si>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</si>
  <si>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</si>
  <si>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</si>
  <si>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</si>
  <si>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</si>
  <si>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</si>
  <si>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</si>
  <si>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</si>
  <si>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</si>
  <si>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</si>
  <si>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</si>
  <si>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</si>
  <si>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</si>
  <si>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</si>
  <si>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</si>
  <si>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</si>
  <si>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</si>
  <si>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</si>
  <si>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</si>
  <si>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</si>
  <si>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</si>
  <si>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</si>
  <si>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</si>
  <si>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</si>
  <si>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</si>
  <si>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</si>
  <si>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</si>
  <si>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</si>
  <si>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</si>
  <si>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</si>
  <si>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</si>
  <si>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</si>
  <si>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</si>
  <si>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</si>
  <si>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</si>
  <si>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</si>
  <si>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</si>
  <si>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</si>
  <si>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</si>
  <si>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</si>
  <si>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</si>
  <si>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</si>
  <si>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</si>
  <si>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</si>
  <si>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</si>
  <si>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</si>
  <si>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</si>
  <si>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</si>
  <si>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</si>
  <si>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</si>
  <si>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</si>
  <si>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</si>
  <si>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</si>
  <si>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</si>
  <si>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</si>
  <si>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</si>
  <si>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</si>
  <si>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</si>
  <si>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</si>
  <si>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</si>
  <si>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</si>
  <si>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</si>
  <si>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</si>
  <si>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</si>
  <si>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</si>
  <si>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</si>
  <si>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</si>
  <si>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</si>
  <si>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</si>
  <si>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</si>
  <si>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</si>
  <si>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</si>
  <si>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</si>
  <si>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</si>
  <si>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</si>
  <si>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</si>
  <si>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</si>
  <si>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</si>
  <si>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</si>
  <si>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</si>
  <si>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</si>
  <si>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</si>
  <si>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</si>
  <si>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</si>
  <si>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</si>
  <si>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</si>
  <si>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</si>
  <si>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</si>
  <si>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</si>
  <si>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</si>
  <si>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</si>
  <si>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</si>
  <si>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</si>
  <si>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</si>
  <si>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</si>
  <si>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</si>
  <si>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</si>
  <si>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</si>
  <si>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</si>
  <si>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</si>
  <si>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</si>
  <si>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</si>
  <si>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</si>
  <si>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</si>
  <si>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</si>
  <si>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</si>
  <si>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</si>
  <si>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</si>
  <si>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</si>
  <si>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</si>
  <si>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</si>
  <si>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</si>
  <si>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</si>
  <si>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</si>
  <si>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</si>
  <si>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</si>
  <si>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</si>
  <si>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</si>
  <si>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</si>
  <si>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</si>
  <si>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</si>
  <si>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</si>
  <si>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</si>
  <si>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</si>
  <si>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</si>
  <si>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</si>
  <si>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</si>
  <si>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</si>
  <si>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</si>
  <si>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</si>
  <si>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</si>
  <si>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</si>
  <si>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</si>
  <si>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</si>
  <si>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</si>
  <si>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</si>
  <si>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</si>
  <si>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</si>
  <si>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</si>
  <si>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</si>
  <si>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</si>
  <si>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</si>
  <si>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</si>
  <si>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</si>
  <si>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</si>
  <si>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</si>
  <si>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</si>
  <si>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</si>
  <si>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</si>
  <si>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</si>
  <si>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</si>
  <si>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</si>
  <si>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</si>
  <si>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</si>
  <si>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</si>
  <si>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</si>
  <si>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</si>
  <si>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</si>
  <si>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</si>
  <si>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</si>
  <si>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</si>
  <si>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</si>
  <si>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</si>
  <si>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</si>
  <si>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</si>
  <si>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</si>
  <si>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</si>
  <si>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</si>
  <si>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</si>
  <si>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</si>
  <si>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</si>
  <si>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</si>
  <si>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</si>
  <si>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</si>
  <si>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</si>
  <si>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</si>
  <si>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</si>
  <si>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</si>
  <si>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</si>
  <si>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</si>
  <si>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</si>
  <si>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</si>
  <si>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</si>
  <si>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</si>
  <si>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</si>
  <si>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</si>
  <si>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</si>
  <si>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</si>
  <si>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</si>
  <si>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</si>
  <si>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</si>
  <si>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</si>
  <si>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</si>
  <si>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</si>
  <si>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</si>
  <si>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</si>
  <si>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</si>
  <si>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</si>
  <si>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</si>
  <si>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</si>
  <si>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</si>
  <si>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</si>
  <si>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</si>
  <si>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</si>
  <si>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</si>
  <si>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</si>
  <si>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</si>
  <si>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</si>
  <si>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</si>
  <si>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</si>
  <si>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</si>
  <si>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</si>
  <si>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</si>
  <si>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</si>
  <si>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</si>
  <si>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</si>
  <si>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</si>
  <si>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</si>
  <si>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</si>
  <si>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</si>
  <si>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</si>
  <si>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</si>
  <si>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</si>
  <si>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</si>
  <si>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</si>
  <si>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</si>
  <si>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</si>
  <si>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</si>
  <si>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</si>
  <si>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</si>
  <si>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</si>
  <si>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</si>
  <si>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</si>
  <si>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</si>
  <si>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</si>
  <si>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</si>
  <si>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</si>
  <si>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</si>
  <si>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</si>
  <si>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</si>
  <si>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</si>
  <si>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</si>
  <si>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</si>
  <si>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</si>
  <si>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</si>
  <si>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</si>
  <si>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</si>
  <si>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</si>
  <si>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</si>
  <si>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</si>
  <si>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</si>
  <si>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</si>
  <si>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</si>
  <si>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</si>
  <si>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</si>
  <si>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</si>
  <si>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</si>
  <si>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</si>
  <si>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</si>
  <si>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</si>
  <si>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</si>
  <si>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</si>
  <si>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</si>
  <si>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</si>
  <si>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</si>
  <si>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</si>
  <si>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</si>
  <si>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</si>
  <si>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</si>
  <si>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</si>
  <si>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</si>
  <si>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</si>
  <si>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</si>
  <si>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</si>
  <si>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</si>
  <si>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</si>
  <si>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</si>
  <si>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</si>
  <si>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</si>
  <si>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</si>
  <si>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</si>
  <si>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</si>
  <si>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</si>
  <si>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</si>
  <si>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</si>
  <si>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</si>
  <si>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</si>
  <si>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</si>
  <si>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</si>
  <si>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</si>
  <si>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</si>
  <si>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</si>
  <si>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</si>
  <si>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</si>
  <si>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</si>
  <si>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</si>
  <si>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</si>
  <si>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</si>
  <si>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</si>
  <si>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</si>
  <si>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</si>
  <si>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</si>
  <si>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</si>
  <si>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</si>
  <si>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</si>
  <si>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</si>
  <si>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</si>
  <si>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</si>
  <si>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</si>
  <si>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</si>
  <si>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</si>
  <si>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</si>
  <si>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</si>
  <si>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</si>
  <si>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</si>
  <si>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</si>
  <si>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</si>
  <si>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</si>
  <si>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</si>
  <si>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</si>
  <si>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</si>
  <si>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</si>
  <si>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</si>
  <si>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</si>
  <si>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</si>
  <si>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</si>
  <si>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</si>
  <si>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</si>
  <si>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</si>
  <si>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</si>
  <si>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</si>
  <si>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</si>
  <si>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</si>
  <si>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</si>
  <si>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</si>
  <si>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</si>
  <si>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</si>
  <si>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</si>
  <si>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</si>
  <si>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</si>
  <si>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</si>
  <si>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</si>
  <si>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</si>
  <si>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</si>
  <si>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</si>
  <si>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</si>
  <si>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</si>
  <si>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</si>
  <si>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</si>
  <si>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</si>
  <si>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</si>
  <si>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</si>
  <si>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</si>
  <si>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</si>
  <si>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</si>
  <si>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</si>
  <si>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</si>
  <si>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</si>
  <si>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</si>
  <si>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</si>
  <si>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</si>
  <si>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</si>
  <si>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</si>
  <si>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</si>
  <si>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</si>
  <si>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</si>
  <si>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</si>
  <si>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</si>
  <si>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</si>
  <si>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</si>
  <si>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</si>
  <si>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</si>
  <si>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</si>
  <si>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</si>
  <si>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</si>
  <si>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</si>
  <si>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</si>
  <si>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</si>
  <si>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</si>
  <si>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</si>
  <si>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</si>
  <si>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</si>
  <si>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</si>
  <si>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</si>
  <si>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</si>
  <si>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</si>
  <si>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</si>
  <si>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</si>
  <si>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</si>
  <si>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</si>
  <si>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</si>
  <si>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</si>
  <si>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</si>
  <si>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</si>
  <si>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</si>
  <si>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</si>
  <si>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</si>
  <si>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</si>
  <si>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</si>
  <si>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</si>
  <si>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</si>
  <si>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</si>
  <si>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</si>
  <si>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</si>
  <si>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</si>
  <si>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</si>
  <si>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</si>
  <si>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</si>
  <si>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</si>
  <si>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</si>
  <si>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</si>
  <si>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</si>
  <si>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</si>
  <si>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</si>
  <si>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</si>
  <si>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</si>
  <si>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</si>
  <si>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</si>
  <si>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</si>
  <si>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</si>
  <si>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</si>
  <si>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</si>
  <si>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</si>
  <si>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</si>
  <si>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</si>
  <si>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</si>
  <si>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</si>
  <si>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</si>
  <si>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</si>
  <si>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</si>
  <si>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</si>
  <si>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</si>
  <si>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</si>
  <si>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</si>
  <si>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</si>
  <si>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</si>
  <si>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</si>
  <si>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</si>
  <si>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</si>
  <si>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</si>
  <si>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</si>
  <si>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</si>
  <si>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</si>
  <si>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</si>
  <si>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</si>
  <si>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</si>
  <si>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</si>
  <si>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</si>
  <si>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</si>
  <si>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</si>
  <si>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</si>
  <si>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</si>
  <si>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</si>
  <si>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</si>
  <si>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</si>
  <si>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</si>
  <si>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</si>
  <si>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</si>
  <si>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</si>
  <si>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</si>
  <si>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</si>
  <si>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</si>
  <si>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</si>
  <si>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</si>
  <si>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</si>
  <si>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</si>
  <si>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</si>
  <si>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</si>
  <si>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</si>
  <si>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</si>
  <si>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</si>
  <si>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</si>
  <si>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</si>
  <si>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</si>
  <si>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</si>
  <si>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</si>
  <si>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</si>
  <si>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</si>
  <si>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</si>
  <si>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</si>
  <si>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</si>
  <si>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</si>
  <si>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</si>
  <si>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</si>
  <si>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</si>
  <si>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</si>
  <si>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</si>
  <si>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</si>
  <si>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</si>
  <si>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</si>
  <si>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</si>
  <si>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</si>
  <si>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</si>
  <si>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</si>
  <si>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</si>
  <si>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</si>
  <si>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</si>
  <si>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</si>
  <si>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</si>
  <si>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</si>
  <si>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</si>
  <si>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</si>
  <si>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</si>
  <si>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</si>
  <si>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</si>
  <si>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</si>
  <si>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</si>
  <si>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</si>
  <si>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</si>
  <si>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</si>
  <si>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</si>
  <si>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</si>
  <si>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</si>
  <si>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</si>
  <si>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</si>
  <si>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</si>
  <si>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</si>
  <si>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</si>
  <si>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</si>
  <si>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</si>
  <si>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</si>
  <si>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</si>
  <si>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</si>
  <si>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</si>
  <si>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</si>
  <si>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</si>
  <si>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</si>
  <si>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</si>
  <si>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</si>
  <si>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</si>
  <si>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</si>
  <si>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</si>
  <si>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</si>
  <si>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</si>
  <si>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</si>
  <si>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</si>
  <si>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</si>
  <si>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</si>
  <si>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</si>
  <si>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</si>
  <si>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</si>
  <si>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</si>
  <si>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</si>
  <si>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</si>
  <si>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</si>
  <si>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</si>
  <si>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</si>
  <si>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</si>
  <si>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</si>
  <si>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</si>
  <si>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</si>
  <si>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</si>
  <si>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</si>
  <si>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</si>
  <si>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</si>
  <si>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</si>
  <si>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</si>
  <si>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</si>
  <si>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</si>
  <si>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</si>
  <si>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</si>
  <si>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</si>
  <si>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</si>
  <si>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</si>
  <si>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</si>
  <si>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</si>
  <si>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</si>
  <si>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</si>
  <si>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</si>
  <si>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</si>
  <si>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</si>
  <si>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</si>
  <si>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</si>
  <si>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</si>
  <si>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</si>
  <si>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</si>
  <si>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</si>
  <si>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</si>
  <si>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</si>
  <si>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</si>
  <si>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</si>
  <si>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</si>
  <si>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</si>
  <si>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</si>
  <si>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</si>
  <si>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</si>
  <si>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</si>
  <si>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</si>
  <si>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</si>
  <si>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</si>
  <si>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</si>
  <si>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</si>
  <si>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</si>
  <si>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</si>
  <si>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</si>
  <si>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</si>
  <si>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</si>
  <si>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</si>
  <si>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</si>
  <si>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</si>
  <si>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</si>
  <si>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</si>
  <si>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</si>
  <si>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</si>
  <si>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</si>
  <si>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</si>
  <si>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</si>
  <si>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</si>
  <si>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</si>
  <si>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</si>
  <si>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</si>
  <si>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</si>
  <si>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</si>
  <si>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</si>
  <si>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</si>
  <si>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</si>
  <si>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</si>
  <si>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</si>
  <si>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</si>
  <si>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</si>
  <si>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</si>
  <si>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</si>
  <si>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</si>
  <si>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</si>
  <si>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</si>
  <si>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De La Cruz Marcelo, Mawel Andres</t>
  </si>
  <si>
    <t>GAVETA DE RECHAZO LLENA</t>
  </si>
  <si>
    <t>CARGA EXITOSA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</si>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</sst>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50" fillId="5" borderId="56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2" fontId="4" fillId="4" borderId="27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5312" TargetMode="External"/><Relationship Id="rId13" Type="http://schemas.openxmlformats.org/officeDocument/2006/relationships/hyperlink" Target="http://s460-helpdesk/CAisd/pdmweb.exe?OP=SEARCH+FACTORY=in+SKIPLIST=1+QBE.EQ.id=3555307" TargetMode="External"/><Relationship Id="rId18" Type="http://schemas.openxmlformats.org/officeDocument/2006/relationships/hyperlink" Target="http://s460-helpdesk/CAisd/pdmweb.exe?OP=SEARCH+FACTORY=in+SKIPLIST=1+QBE.EQ.id=3555302" TargetMode="External"/><Relationship Id="rId26" Type="http://schemas.openxmlformats.org/officeDocument/2006/relationships/hyperlink" Target="http://s460-helpdesk/CAisd/pdmweb.exe?OP=SEARCH+FACTORY=in+SKIPLIST=1+QBE.EQ.id=3555294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5299" TargetMode="External"/><Relationship Id="rId7" Type="http://schemas.openxmlformats.org/officeDocument/2006/relationships/hyperlink" Target="http://s460-helpdesk/CAisd/pdmweb.exe?OP=SEARCH+FACTORY=in+SKIPLIST=1+QBE.EQ.id=3555315" TargetMode="External"/><Relationship Id="rId12" Type="http://schemas.openxmlformats.org/officeDocument/2006/relationships/hyperlink" Target="http://s460-helpdesk/CAisd/pdmweb.exe?OP=SEARCH+FACTORY=in+SKIPLIST=1+QBE.EQ.id=3555308" TargetMode="External"/><Relationship Id="rId17" Type="http://schemas.openxmlformats.org/officeDocument/2006/relationships/hyperlink" Target="http://s460-helpdesk/CAisd/pdmweb.exe?OP=SEARCH+FACTORY=in+SKIPLIST=1+QBE.EQ.id=3555303" TargetMode="External"/><Relationship Id="rId25" Type="http://schemas.openxmlformats.org/officeDocument/2006/relationships/hyperlink" Target="http://s460-helpdesk/CAisd/pdmweb.exe?OP=SEARCH+FACTORY=in+SKIPLIST=1+QBE.EQ.id=355529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5304" TargetMode="External"/><Relationship Id="rId20" Type="http://schemas.openxmlformats.org/officeDocument/2006/relationships/hyperlink" Target="http://s460-helpdesk/CAisd/pdmweb.exe?OP=SEARCH+FACTORY=in+SKIPLIST=1+QBE.EQ.id=3555300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5309" TargetMode="External"/><Relationship Id="rId24" Type="http://schemas.openxmlformats.org/officeDocument/2006/relationships/hyperlink" Target="http://s460-helpdesk/CAisd/pdmweb.exe?OP=SEARCH+FACTORY=in+SKIPLIST=1+QBE.EQ.id=355529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5305" TargetMode="External"/><Relationship Id="rId23" Type="http://schemas.openxmlformats.org/officeDocument/2006/relationships/hyperlink" Target="http://s460-helpdesk/CAisd/pdmweb.exe?OP=SEARCH+FACTORY=in+SKIPLIST=1+QBE.EQ.id=3555297" TargetMode="External"/><Relationship Id="rId28" Type="http://schemas.openxmlformats.org/officeDocument/2006/relationships/hyperlink" Target="http://s460-helpdesk/CAisd/pdmweb.exe?OP=SEARCH+FACTORY=in+SKIPLIST=1+QBE.EQ.id=3555292" TargetMode="External"/><Relationship Id="rId10" Type="http://schemas.openxmlformats.org/officeDocument/2006/relationships/hyperlink" Target="http://s460-helpdesk/CAisd/pdmweb.exe?OP=SEARCH+FACTORY=in+SKIPLIST=1+QBE.EQ.id=3555310" TargetMode="External"/><Relationship Id="rId19" Type="http://schemas.openxmlformats.org/officeDocument/2006/relationships/hyperlink" Target="http://s460-helpdesk/CAisd/pdmweb.exe?OP=SEARCH+FACTORY=in+SKIPLIST=1+QBE.EQ.id=355530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5311" TargetMode="External"/><Relationship Id="rId14" Type="http://schemas.openxmlformats.org/officeDocument/2006/relationships/hyperlink" Target="http://s460-helpdesk/CAisd/pdmweb.exe?OP=SEARCH+FACTORY=in+SKIPLIST=1+QBE.EQ.id=3555306" TargetMode="External"/><Relationship Id="rId22" Type="http://schemas.openxmlformats.org/officeDocument/2006/relationships/hyperlink" Target="http://s460-helpdesk/CAisd/pdmweb.exe?OP=SEARCH+FACTORY=in+SKIPLIST=1+QBE.EQ.id=3555298" TargetMode="External"/><Relationship Id="rId27" Type="http://schemas.openxmlformats.org/officeDocument/2006/relationships/hyperlink" Target="http://s460-helpdesk/CAisd/pdmweb.exe?OP=SEARCH+FACTORY=in+SKIPLIST=1+QBE.EQ.id=355529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6"/>
  <sheetViews>
    <sheetView tabSelected="1" topLeftCell="H1" zoomScaleNormal="100" workbookViewId="0">
      <pane ySplit="4" topLeftCell="A62" activePane="bottomLeft" state="frozen"/>
      <selection pane="bottomLeft" activeCell="A74" sqref="A74:Q75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45" bestFit="1" customWidth="1"/>
    <col min="3" max="3" width="15" style="46" bestFit="1" customWidth="1"/>
    <col min="4" max="4" width="26.140625" style="90" bestFit="1" customWidth="1"/>
    <col min="5" max="5" width="11.1406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.140625" style="92" bestFit="1" customWidth="1"/>
    <col min="17" max="17" width="47.28515625" style="78" bestFit="1" customWidth="1"/>
    <col min="18" max="16384" width="25.5703125" style="44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2541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0"/>
    </row>
    <row r="4" spans="1:18" s="25" customFormat="1" ht="18" x14ac:dyDescent="0.25">
      <c r="A4" s="33" t="s">
        <v>2404</v>
      </c>
      <c r="B4" s="144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2">
        <v>335840700</v>
      </c>
      <c r="C5" s="98">
        <v>44288.517708333333</v>
      </c>
      <c r="D5" s="95" t="s">
        <v>2468</v>
      </c>
      <c r="E5" s="114">
        <v>377</v>
      </c>
      <c r="F5" s="113" t="str">
        <f>VLOOKUP(E5,VIP!$A$2:$O12367,2,0)</f>
        <v>DRBR377</v>
      </c>
      <c r="G5" s="113" t="str">
        <f>VLOOKUP(E5,'LISTADO ATM'!$A$2:$B$900,2,0)</f>
        <v>ATM Estación del Metro Eduardo Brito</v>
      </c>
      <c r="H5" s="113" t="str">
        <f>VLOOKUP(E5,VIP!$A$2:$O17288,7,FALSE)</f>
        <v>Si</v>
      </c>
      <c r="I5" s="113" t="str">
        <f>VLOOKUP(E5,VIP!$A$2:$O9253,8,FALSE)</f>
        <v>Si</v>
      </c>
      <c r="J5" s="113" t="str">
        <f>VLOOKUP(E5,VIP!$A$2:$O9203,8,FALSE)</f>
        <v>Si</v>
      </c>
      <c r="K5" s="113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40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2">
        <v>335840839</v>
      </c>
      <c r="C6" s="98">
        <v>44290.384328703702</v>
      </c>
      <c r="D6" s="95" t="s">
        <v>2189</v>
      </c>
      <c r="E6" s="114">
        <v>706</v>
      </c>
      <c r="F6" s="113" t="str">
        <f>VLOOKUP(E6,VIP!$A$2:$O12382,2,0)</f>
        <v>DRBR706</v>
      </c>
      <c r="G6" s="113" t="str">
        <f>VLOOKUP(E6,'LISTADO ATM'!$A$2:$B$900,2,0)</f>
        <v xml:space="preserve">ATM S/M Pristine </v>
      </c>
      <c r="H6" s="113" t="str">
        <f>VLOOKUP(E6,VIP!$A$2:$O17303,7,FALSE)</f>
        <v>Si</v>
      </c>
      <c r="I6" s="113" t="str">
        <f>VLOOKUP(E6,VIP!$A$2:$O9268,8,FALSE)</f>
        <v>Si</v>
      </c>
      <c r="J6" s="113" t="str">
        <f>VLOOKUP(E6,VIP!$A$2:$O9218,8,FALSE)</f>
        <v>Si</v>
      </c>
      <c r="K6" s="113" t="str">
        <f>VLOOKUP(E6,VIP!$A$2:$O12792,6,0)</f>
        <v>NO</v>
      </c>
      <c r="L6" s="96" t="s">
        <v>2228</v>
      </c>
      <c r="M6" s="94" t="s">
        <v>2465</v>
      </c>
      <c r="N6" s="94" t="s">
        <v>2472</v>
      </c>
      <c r="O6" s="140" t="s">
        <v>2474</v>
      </c>
      <c r="P6" s="93"/>
      <c r="Q6" s="97" t="s">
        <v>2228</v>
      </c>
    </row>
    <row r="7" spans="1:18" ht="18" x14ac:dyDescent="0.25">
      <c r="A7" s="95" t="str">
        <f>VLOOKUP(E7,'LISTADO ATM'!$A$2:$C$901,3,0)</f>
        <v>DISTRITO NACIONAL</v>
      </c>
      <c r="B7" s="112">
        <v>335842396</v>
      </c>
      <c r="C7" s="98">
        <v>44291.691643518519</v>
      </c>
      <c r="D7" s="95" t="s">
        <v>2189</v>
      </c>
      <c r="E7" s="114">
        <v>744</v>
      </c>
      <c r="F7" s="113" t="str">
        <f>VLOOKUP(E7,VIP!$A$2:$O12499,2,0)</f>
        <v>DRBR289</v>
      </c>
      <c r="G7" s="113" t="str">
        <f>VLOOKUP(E7,'LISTADO ATM'!$A$2:$B$900,2,0)</f>
        <v xml:space="preserve">ATM Multicentro La Sirena Venezuela </v>
      </c>
      <c r="H7" s="113" t="str">
        <f>VLOOKUP(E7,VIP!$A$2:$O17420,7,FALSE)</f>
        <v>Si</v>
      </c>
      <c r="I7" s="113" t="str">
        <f>VLOOKUP(E7,VIP!$A$2:$O9385,8,FALSE)</f>
        <v>Si</v>
      </c>
      <c r="J7" s="113" t="str">
        <f>VLOOKUP(E7,VIP!$A$2:$O9335,8,FALSE)</f>
        <v>Si</v>
      </c>
      <c r="K7" s="113" t="str">
        <f>VLOOKUP(E7,VIP!$A$2:$O12909,6,0)</f>
        <v>SI</v>
      </c>
      <c r="L7" s="96" t="s">
        <v>2513</v>
      </c>
      <c r="M7" s="94" t="s">
        <v>2465</v>
      </c>
      <c r="N7" s="94" t="s">
        <v>2514</v>
      </c>
      <c r="O7" s="140" t="s">
        <v>2474</v>
      </c>
      <c r="P7" s="93"/>
      <c r="Q7" s="97" t="s">
        <v>2513</v>
      </c>
    </row>
    <row r="8" spans="1:18" ht="18" x14ac:dyDescent="0.25">
      <c r="A8" s="95" t="str">
        <f>VLOOKUP(E8,'LISTADO ATM'!$A$2:$C$901,3,0)</f>
        <v>DISTRITO NACIONAL</v>
      </c>
      <c r="B8" s="112">
        <v>335843774</v>
      </c>
      <c r="C8" s="98">
        <v>44292.617372685185</v>
      </c>
      <c r="D8" s="95" t="s">
        <v>2189</v>
      </c>
      <c r="E8" s="114">
        <v>561</v>
      </c>
      <c r="F8" s="113" t="str">
        <f>VLOOKUP(E8,VIP!$A$2:$O12497,2,0)</f>
        <v>DRBR133</v>
      </c>
      <c r="G8" s="113" t="str">
        <f>VLOOKUP(E8,'LISTADO ATM'!$A$2:$B$900,2,0)</f>
        <v xml:space="preserve">ATM Comando Regional P.N. S.D. Este </v>
      </c>
      <c r="H8" s="113" t="str">
        <f>VLOOKUP(E8,VIP!$A$2:$O17418,7,FALSE)</f>
        <v>Si</v>
      </c>
      <c r="I8" s="113" t="str">
        <f>VLOOKUP(E8,VIP!$A$2:$O9383,8,FALSE)</f>
        <v>Si</v>
      </c>
      <c r="J8" s="113" t="str">
        <f>VLOOKUP(E8,VIP!$A$2:$O9333,8,FALSE)</f>
        <v>Si</v>
      </c>
      <c r="K8" s="113" t="str">
        <f>VLOOKUP(E8,VIP!$A$2:$O12907,6,0)</f>
        <v>NO</v>
      </c>
      <c r="L8" s="96" t="s">
        <v>2228</v>
      </c>
      <c r="M8" s="94" t="s">
        <v>2465</v>
      </c>
      <c r="N8" s="94" t="s">
        <v>2472</v>
      </c>
      <c r="O8" s="140" t="s">
        <v>2474</v>
      </c>
      <c r="P8" s="93"/>
      <c r="Q8" s="97" t="s">
        <v>2228</v>
      </c>
    </row>
    <row r="9" spans="1:18" ht="18" x14ac:dyDescent="0.25">
      <c r="A9" s="95" t="str">
        <f>VLOOKUP(E9,'LISTADO ATM'!$A$2:$C$901,3,0)</f>
        <v>DISTRITO NACIONAL</v>
      </c>
      <c r="B9" s="112">
        <v>335844911</v>
      </c>
      <c r="C9" s="98">
        <v>44293.481712962966</v>
      </c>
      <c r="D9" s="95" t="s">
        <v>2189</v>
      </c>
      <c r="E9" s="114">
        <v>887</v>
      </c>
      <c r="F9" s="113" t="str">
        <f>VLOOKUP(E9,VIP!$A$2:$O12520,2,0)</f>
        <v>DRBR887</v>
      </c>
      <c r="G9" s="113" t="str">
        <f>VLOOKUP(E9,'LISTADO ATM'!$A$2:$B$900,2,0)</f>
        <v>ATM S/M Bravo Los Proceres</v>
      </c>
      <c r="H9" s="113" t="str">
        <f>VLOOKUP(E9,VIP!$A$2:$O17441,7,FALSE)</f>
        <v>Si</v>
      </c>
      <c r="I9" s="113" t="str">
        <f>VLOOKUP(E9,VIP!$A$2:$O9406,8,FALSE)</f>
        <v>Si</v>
      </c>
      <c r="J9" s="113" t="str">
        <f>VLOOKUP(E9,VIP!$A$2:$O9356,8,FALSE)</f>
        <v>Si</v>
      </c>
      <c r="K9" s="113" t="str">
        <f>VLOOKUP(E9,VIP!$A$2:$O12930,6,0)</f>
        <v>NO</v>
      </c>
      <c r="L9" s="96" t="s">
        <v>2228</v>
      </c>
      <c r="M9" s="94" t="s">
        <v>2465</v>
      </c>
      <c r="N9" s="94" t="s">
        <v>2472</v>
      </c>
      <c r="O9" s="140" t="s">
        <v>2474</v>
      </c>
      <c r="P9" s="93"/>
      <c r="Q9" s="97" t="s">
        <v>2228</v>
      </c>
    </row>
    <row r="10" spans="1:18" ht="18" x14ac:dyDescent="0.25">
      <c r="A10" s="95" t="str">
        <f>VLOOKUP(E10,'LISTADO ATM'!$A$2:$C$901,3,0)</f>
        <v>DISTRITO NACIONAL</v>
      </c>
      <c r="B10" s="112">
        <v>335845247</v>
      </c>
      <c r="C10" s="98">
        <v>44293.59097222222</v>
      </c>
      <c r="D10" s="95" t="s">
        <v>2493</v>
      </c>
      <c r="E10" s="114">
        <v>24</v>
      </c>
      <c r="F10" s="113" t="str">
        <f>VLOOKUP(E10,VIP!$A$2:$O12530,2,0)</f>
        <v>DRBR024</v>
      </c>
      <c r="G10" s="113" t="str">
        <f>VLOOKUP(E10,'LISTADO ATM'!$A$2:$B$900,2,0)</f>
        <v xml:space="preserve">ATM Oficina Eusebio Manzueta </v>
      </c>
      <c r="H10" s="113" t="str">
        <f>VLOOKUP(E10,VIP!$A$2:$O17451,7,FALSE)</f>
        <v>No</v>
      </c>
      <c r="I10" s="113" t="str">
        <f>VLOOKUP(E10,VIP!$A$2:$O9416,8,FALSE)</f>
        <v>No</v>
      </c>
      <c r="J10" s="113" t="str">
        <f>VLOOKUP(E10,VIP!$A$2:$O9366,8,FALSE)</f>
        <v>No</v>
      </c>
      <c r="K10" s="113" t="str">
        <f>VLOOKUP(E10,VIP!$A$2:$O12940,6,0)</f>
        <v>NO</v>
      </c>
      <c r="L10" s="96" t="s">
        <v>2428</v>
      </c>
      <c r="M10" s="94" t="s">
        <v>2465</v>
      </c>
      <c r="N10" s="94" t="s">
        <v>2472</v>
      </c>
      <c r="O10" s="140" t="s">
        <v>2494</v>
      </c>
      <c r="P10" s="93"/>
      <c r="Q10" s="97" t="s">
        <v>2428</v>
      </c>
    </row>
    <row r="11" spans="1:18" ht="18" x14ac:dyDescent="0.25">
      <c r="A11" s="95" t="str">
        <f>VLOOKUP(E11,'LISTADO ATM'!$A$2:$C$901,3,0)</f>
        <v>DISTRITO NACIONAL</v>
      </c>
      <c r="B11" s="112">
        <v>335845314</v>
      </c>
      <c r="C11" s="98">
        <v>44293.622511574074</v>
      </c>
      <c r="D11" s="95" t="s">
        <v>2189</v>
      </c>
      <c r="E11" s="114">
        <v>485</v>
      </c>
      <c r="F11" s="113" t="str">
        <f>VLOOKUP(E11,VIP!$A$2:$O12517,2,0)</f>
        <v>DRBR485</v>
      </c>
      <c r="G11" s="113" t="str">
        <f>VLOOKUP(E11,'LISTADO ATM'!$A$2:$B$900,2,0)</f>
        <v xml:space="preserve">ATM CEDIMAT </v>
      </c>
      <c r="H11" s="113" t="str">
        <f>VLOOKUP(E11,VIP!$A$2:$O17438,7,FALSE)</f>
        <v>Si</v>
      </c>
      <c r="I11" s="113" t="str">
        <f>VLOOKUP(E11,VIP!$A$2:$O9403,8,FALSE)</f>
        <v>Si</v>
      </c>
      <c r="J11" s="113" t="str">
        <f>VLOOKUP(E11,VIP!$A$2:$O9353,8,FALSE)</f>
        <v>Si</v>
      </c>
      <c r="K11" s="113" t="str">
        <f>VLOOKUP(E11,VIP!$A$2:$O12927,6,0)</f>
        <v>NO</v>
      </c>
      <c r="L11" s="96" t="s">
        <v>2228</v>
      </c>
      <c r="M11" s="94" t="s">
        <v>2465</v>
      </c>
      <c r="N11" s="94" t="s">
        <v>2514</v>
      </c>
      <c r="O11" s="140" t="s">
        <v>2474</v>
      </c>
      <c r="P11" s="93"/>
      <c r="Q11" s="97" t="s">
        <v>2228</v>
      </c>
    </row>
    <row r="12" spans="1:18" ht="18" x14ac:dyDescent="0.25">
      <c r="A12" s="95" t="str">
        <f>VLOOKUP(E12,'LISTADO ATM'!$A$2:$C$901,3,0)</f>
        <v>ESTE</v>
      </c>
      <c r="B12" s="112">
        <v>335845393</v>
      </c>
      <c r="C12" s="98">
        <v>44293.651342592595</v>
      </c>
      <c r="D12" s="95" t="s">
        <v>2468</v>
      </c>
      <c r="E12" s="114">
        <v>385</v>
      </c>
      <c r="F12" s="113" t="str">
        <f>VLOOKUP(E12,VIP!$A$2:$O12513,2,0)</f>
        <v>DRBR385</v>
      </c>
      <c r="G12" s="113" t="str">
        <f>VLOOKUP(E12,'LISTADO ATM'!$A$2:$B$900,2,0)</f>
        <v xml:space="preserve">ATM Plaza Verón I </v>
      </c>
      <c r="H12" s="113" t="str">
        <f>VLOOKUP(E12,VIP!$A$2:$O17434,7,FALSE)</f>
        <v>Si</v>
      </c>
      <c r="I12" s="113" t="str">
        <f>VLOOKUP(E12,VIP!$A$2:$O9399,8,FALSE)</f>
        <v>Si</v>
      </c>
      <c r="J12" s="113" t="str">
        <f>VLOOKUP(E12,VIP!$A$2:$O9349,8,FALSE)</f>
        <v>Si</v>
      </c>
      <c r="K12" s="113" t="str">
        <f>VLOOKUP(E12,VIP!$A$2:$O12923,6,0)</f>
        <v>NO</v>
      </c>
      <c r="L12" s="96" t="s">
        <v>2534</v>
      </c>
      <c r="M12" s="94" t="s">
        <v>2465</v>
      </c>
      <c r="N12" s="94" t="s">
        <v>2472</v>
      </c>
      <c r="O12" s="140" t="s">
        <v>2474</v>
      </c>
      <c r="P12" s="93"/>
      <c r="Q12" s="97" t="s">
        <v>2534</v>
      </c>
    </row>
    <row r="13" spans="1:18" ht="18" x14ac:dyDescent="0.25">
      <c r="A13" s="95" t="str">
        <f>VLOOKUP(E13,'LISTADO ATM'!$A$2:$C$901,3,0)</f>
        <v>DISTRITO NACIONAL</v>
      </c>
      <c r="B13" s="112">
        <v>335845568</v>
      </c>
      <c r="C13" s="98">
        <v>44293.714131944442</v>
      </c>
      <c r="D13" s="95" t="s">
        <v>2189</v>
      </c>
      <c r="E13" s="114">
        <v>239</v>
      </c>
      <c r="F13" s="113" t="str">
        <f>VLOOKUP(E13,VIP!$A$2:$O12548,2,0)</f>
        <v>DRBR239</v>
      </c>
      <c r="G13" s="113" t="str">
        <f>VLOOKUP(E13,'LISTADO ATM'!$A$2:$B$900,2,0)</f>
        <v xml:space="preserve">ATM Autobanco Charles de Gaulle </v>
      </c>
      <c r="H13" s="113" t="str">
        <f>VLOOKUP(E13,VIP!$A$2:$O17469,7,FALSE)</f>
        <v>Si</v>
      </c>
      <c r="I13" s="113" t="str">
        <f>VLOOKUP(E13,VIP!$A$2:$O9434,8,FALSE)</f>
        <v>Si</v>
      </c>
      <c r="J13" s="113" t="str">
        <f>VLOOKUP(E13,VIP!$A$2:$O9384,8,FALSE)</f>
        <v>Si</v>
      </c>
      <c r="K13" s="113" t="str">
        <f>VLOOKUP(E13,VIP!$A$2:$O12958,6,0)</f>
        <v>SI</v>
      </c>
      <c r="L13" s="96" t="s">
        <v>2228</v>
      </c>
      <c r="M13" s="94" t="s">
        <v>2465</v>
      </c>
      <c r="N13" s="94" t="s">
        <v>2472</v>
      </c>
      <c r="O13" s="140" t="s">
        <v>2474</v>
      </c>
      <c r="P13" s="93"/>
      <c r="Q13" s="97" t="s">
        <v>2228</v>
      </c>
    </row>
    <row r="14" spans="1:18" ht="18" x14ac:dyDescent="0.25">
      <c r="A14" s="95" t="str">
        <f>VLOOKUP(E14,'LISTADO ATM'!$A$2:$C$901,3,0)</f>
        <v>DISTRITO NACIONAL</v>
      </c>
      <c r="B14" s="112">
        <v>335845621</v>
      </c>
      <c r="C14" s="98">
        <v>44293.738530092596</v>
      </c>
      <c r="D14" s="95" t="s">
        <v>2189</v>
      </c>
      <c r="E14" s="114">
        <v>623</v>
      </c>
      <c r="F14" s="113" t="str">
        <f>VLOOKUP(E14,VIP!$A$2:$O12543,2,0)</f>
        <v>DRBR623</v>
      </c>
      <c r="G14" s="113" t="str">
        <f>VLOOKUP(E14,'LISTADO ATM'!$A$2:$B$900,2,0)</f>
        <v xml:space="preserve">ATM Operaciones Especiales (Manoguayabo) </v>
      </c>
      <c r="H14" s="113" t="str">
        <f>VLOOKUP(E14,VIP!$A$2:$O17464,7,FALSE)</f>
        <v>Si</v>
      </c>
      <c r="I14" s="113" t="str">
        <f>VLOOKUP(E14,VIP!$A$2:$O9429,8,FALSE)</f>
        <v>Si</v>
      </c>
      <c r="J14" s="113" t="str">
        <f>VLOOKUP(E14,VIP!$A$2:$O9379,8,FALSE)</f>
        <v>Si</v>
      </c>
      <c r="K14" s="113" t="str">
        <f>VLOOKUP(E14,VIP!$A$2:$O12953,6,0)</f>
        <v>No</v>
      </c>
      <c r="L14" s="96" t="s">
        <v>2254</v>
      </c>
      <c r="M14" s="94" t="s">
        <v>2465</v>
      </c>
      <c r="N14" s="94" t="s">
        <v>2472</v>
      </c>
      <c r="O14" s="140" t="s">
        <v>2474</v>
      </c>
      <c r="P14" s="93"/>
      <c r="Q14" s="97" t="s">
        <v>2254</v>
      </c>
    </row>
    <row r="15" spans="1:18" ht="18" x14ac:dyDescent="0.25">
      <c r="A15" s="95" t="str">
        <f>VLOOKUP(E15,'LISTADO ATM'!$A$2:$C$901,3,0)</f>
        <v>NORTE</v>
      </c>
      <c r="B15" s="112">
        <v>335845624</v>
      </c>
      <c r="C15" s="98">
        <v>44293.739537037036</v>
      </c>
      <c r="D15" s="95" t="s">
        <v>2190</v>
      </c>
      <c r="E15" s="114">
        <v>196</v>
      </c>
      <c r="F15" s="113" t="str">
        <f>VLOOKUP(E15,VIP!$A$2:$O12542,2,0)</f>
        <v>DRBR196</v>
      </c>
      <c r="G15" s="113" t="str">
        <f>VLOOKUP(E15,'LISTADO ATM'!$A$2:$B$900,2,0)</f>
        <v xml:space="preserve">ATM Estación Texaco Cangrejo Farmacia (Sosúa) </v>
      </c>
      <c r="H15" s="113" t="str">
        <f>VLOOKUP(E15,VIP!$A$2:$O17463,7,FALSE)</f>
        <v>Si</v>
      </c>
      <c r="I15" s="113" t="str">
        <f>VLOOKUP(E15,VIP!$A$2:$O9428,8,FALSE)</f>
        <v>Si</v>
      </c>
      <c r="J15" s="113" t="str">
        <f>VLOOKUP(E15,VIP!$A$2:$O9378,8,FALSE)</f>
        <v>Si</v>
      </c>
      <c r="K15" s="113" t="str">
        <f>VLOOKUP(E15,VIP!$A$2:$O12952,6,0)</f>
        <v>NO</v>
      </c>
      <c r="L15" s="96" t="s">
        <v>2254</v>
      </c>
      <c r="M15" s="94" t="s">
        <v>2465</v>
      </c>
      <c r="N15" s="94" t="s">
        <v>2472</v>
      </c>
      <c r="O15" s="140" t="s">
        <v>2512</v>
      </c>
      <c r="P15" s="93"/>
      <c r="Q15" s="97" t="s">
        <v>2254</v>
      </c>
    </row>
    <row r="16" spans="1:18" ht="18" x14ac:dyDescent="0.25">
      <c r="A16" s="95" t="str">
        <f>VLOOKUP(E16,'LISTADO ATM'!$A$2:$C$901,3,0)</f>
        <v>DISTRITO NACIONAL</v>
      </c>
      <c r="B16" s="112">
        <v>335845691</v>
      </c>
      <c r="C16" s="98">
        <v>44293.86446759259</v>
      </c>
      <c r="D16" s="95" t="s">
        <v>2468</v>
      </c>
      <c r="E16" s="114">
        <v>931</v>
      </c>
      <c r="F16" s="113" t="str">
        <f>VLOOKUP(E16,VIP!$A$2:$O12527,2,0)</f>
        <v>DRBR24N</v>
      </c>
      <c r="G16" s="113" t="str">
        <f>VLOOKUP(E16,'LISTADO ATM'!$A$2:$B$900,2,0)</f>
        <v xml:space="preserve">ATM Autobanco Luperón I </v>
      </c>
      <c r="H16" s="113" t="str">
        <f>VLOOKUP(E16,VIP!$A$2:$O17448,7,FALSE)</f>
        <v>Si</v>
      </c>
      <c r="I16" s="113" t="str">
        <f>VLOOKUP(E16,VIP!$A$2:$O9413,8,FALSE)</f>
        <v>Si</v>
      </c>
      <c r="J16" s="113" t="str">
        <f>VLOOKUP(E16,VIP!$A$2:$O9363,8,FALSE)</f>
        <v>Si</v>
      </c>
      <c r="K16" s="113" t="str">
        <f>VLOOKUP(E16,VIP!$A$2:$O12937,6,0)</f>
        <v>NO</v>
      </c>
      <c r="L16" s="96" t="s">
        <v>2459</v>
      </c>
      <c r="M16" s="94" t="s">
        <v>2465</v>
      </c>
      <c r="N16" s="94" t="s">
        <v>2472</v>
      </c>
      <c r="O16" s="140" t="s">
        <v>2473</v>
      </c>
      <c r="P16" s="93"/>
      <c r="Q16" s="97" t="s">
        <v>2459</v>
      </c>
    </row>
    <row r="17" spans="1:17" ht="18" x14ac:dyDescent="0.25">
      <c r="A17" s="95" t="str">
        <f>VLOOKUP(E17,'LISTADO ATM'!$A$2:$C$901,3,0)</f>
        <v>DISTRITO NACIONAL</v>
      </c>
      <c r="B17" s="112">
        <v>335845711</v>
      </c>
      <c r="C17" s="98">
        <v>44294.017060185186</v>
      </c>
      <c r="D17" s="95" t="s">
        <v>2189</v>
      </c>
      <c r="E17" s="114">
        <v>539</v>
      </c>
      <c r="F17" s="113" t="str">
        <f>VLOOKUP(E17,VIP!$A$2:$O12520,2,0)</f>
        <v>DRBR539</v>
      </c>
      <c r="G17" s="113" t="str">
        <f>VLOOKUP(E17,'LISTADO ATM'!$A$2:$B$900,2,0)</f>
        <v>ATM S/M La Cadena Los Proceres</v>
      </c>
      <c r="H17" s="113" t="str">
        <f>VLOOKUP(E17,VIP!$A$2:$O17441,7,FALSE)</f>
        <v>Si</v>
      </c>
      <c r="I17" s="113" t="str">
        <f>VLOOKUP(E17,VIP!$A$2:$O9406,8,FALSE)</f>
        <v>Si</v>
      </c>
      <c r="J17" s="113" t="str">
        <f>VLOOKUP(E17,VIP!$A$2:$O9356,8,FALSE)</f>
        <v>Si</v>
      </c>
      <c r="K17" s="113" t="str">
        <f>VLOOKUP(E17,VIP!$A$2:$O12930,6,0)</f>
        <v>NO</v>
      </c>
      <c r="L17" s="96" t="s">
        <v>2228</v>
      </c>
      <c r="M17" s="94" t="s">
        <v>2465</v>
      </c>
      <c r="N17" s="94" t="s">
        <v>2472</v>
      </c>
      <c r="O17" s="140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2">
        <v>335845715</v>
      </c>
      <c r="C18" s="98">
        <v>44294.03806712963</v>
      </c>
      <c r="D18" s="95" t="s">
        <v>2189</v>
      </c>
      <c r="E18" s="114">
        <v>264</v>
      </c>
      <c r="F18" s="113" t="str">
        <f>VLOOKUP(E18,VIP!$A$2:$O12516,2,0)</f>
        <v>DRBR264</v>
      </c>
      <c r="G18" s="113" t="str">
        <f>VLOOKUP(E18,'LISTADO ATM'!$A$2:$B$900,2,0)</f>
        <v xml:space="preserve">ATM S/M Nacional Independencia </v>
      </c>
      <c r="H18" s="113" t="str">
        <f>VLOOKUP(E18,VIP!$A$2:$O17437,7,FALSE)</f>
        <v>Si</v>
      </c>
      <c r="I18" s="113" t="str">
        <f>VLOOKUP(E18,VIP!$A$2:$O9402,8,FALSE)</f>
        <v>Si</v>
      </c>
      <c r="J18" s="113" t="str">
        <f>VLOOKUP(E18,VIP!$A$2:$O9352,8,FALSE)</f>
        <v>Si</v>
      </c>
      <c r="K18" s="113" t="str">
        <f>VLOOKUP(E18,VIP!$A$2:$O12926,6,0)</f>
        <v>SI</v>
      </c>
      <c r="L18" s="96" t="s">
        <v>2228</v>
      </c>
      <c r="M18" s="94" t="s">
        <v>2465</v>
      </c>
      <c r="N18" s="94" t="s">
        <v>2472</v>
      </c>
      <c r="O18" s="140" t="s">
        <v>2474</v>
      </c>
      <c r="P18" s="93"/>
      <c r="Q18" s="97" t="s">
        <v>2228</v>
      </c>
    </row>
    <row r="19" spans="1:17" ht="18" x14ac:dyDescent="0.25">
      <c r="A19" s="95" t="str">
        <f>VLOOKUP(E19,'LISTADO ATM'!$A$2:$C$901,3,0)</f>
        <v>DISTRITO NACIONAL</v>
      </c>
      <c r="B19" s="112">
        <v>335845792</v>
      </c>
      <c r="C19" s="98">
        <v>44294.332141203704</v>
      </c>
      <c r="D19" s="95" t="s">
        <v>2468</v>
      </c>
      <c r="E19" s="114">
        <v>29</v>
      </c>
      <c r="F19" s="113" t="str">
        <f>VLOOKUP(E19,VIP!$A$2:$O12526,2,0)</f>
        <v>DRBR029</v>
      </c>
      <c r="G19" s="113" t="str">
        <f>VLOOKUP(E19,'LISTADO ATM'!$A$2:$B$900,2,0)</f>
        <v xml:space="preserve">ATM AFP </v>
      </c>
      <c r="H19" s="113" t="str">
        <f>VLOOKUP(E19,VIP!$A$2:$O17447,7,FALSE)</f>
        <v>Si</v>
      </c>
      <c r="I19" s="113" t="str">
        <f>VLOOKUP(E19,VIP!$A$2:$O9412,8,FALSE)</f>
        <v>Si</v>
      </c>
      <c r="J19" s="113" t="str">
        <f>VLOOKUP(E19,VIP!$A$2:$O9362,8,FALSE)</f>
        <v>Si</v>
      </c>
      <c r="K19" s="113" t="str">
        <f>VLOOKUP(E19,VIP!$A$2:$O12936,6,0)</f>
        <v>NO</v>
      </c>
      <c r="L19" s="96" t="s">
        <v>2428</v>
      </c>
      <c r="M19" s="94" t="s">
        <v>2465</v>
      </c>
      <c r="N19" s="94" t="s">
        <v>2472</v>
      </c>
      <c r="O19" s="140" t="s">
        <v>2473</v>
      </c>
      <c r="P19" s="93"/>
      <c r="Q19" s="97" t="s">
        <v>2428</v>
      </c>
    </row>
    <row r="20" spans="1:17" ht="18" x14ac:dyDescent="0.25">
      <c r="A20" s="95" t="str">
        <f>VLOOKUP(E20,'LISTADO ATM'!$A$2:$C$901,3,0)</f>
        <v>DISTRITO NACIONAL</v>
      </c>
      <c r="B20" s="112">
        <v>335845868</v>
      </c>
      <c r="C20" s="98">
        <v>44294.364479166667</v>
      </c>
      <c r="D20" s="95" t="s">
        <v>2189</v>
      </c>
      <c r="E20" s="114">
        <v>338</v>
      </c>
      <c r="F20" s="113" t="str">
        <f>VLOOKUP(E20,VIP!$A$2:$O12522,2,0)</f>
        <v>DRBR338</v>
      </c>
      <c r="G20" s="113" t="str">
        <f>VLOOKUP(E20,'LISTADO ATM'!$A$2:$B$900,2,0)</f>
        <v>ATM S/M Aprezio Pantoja</v>
      </c>
      <c r="H20" s="113" t="str">
        <f>VLOOKUP(E20,VIP!$A$2:$O17443,7,FALSE)</f>
        <v>Si</v>
      </c>
      <c r="I20" s="113" t="str">
        <f>VLOOKUP(E20,VIP!$A$2:$O9408,8,FALSE)</f>
        <v>Si</v>
      </c>
      <c r="J20" s="113" t="str">
        <f>VLOOKUP(E20,VIP!$A$2:$O9358,8,FALSE)</f>
        <v>Si</v>
      </c>
      <c r="K20" s="113" t="str">
        <f>VLOOKUP(E20,VIP!$A$2:$O12932,6,0)</f>
        <v>NO</v>
      </c>
      <c r="L20" s="96" t="s">
        <v>2254</v>
      </c>
      <c r="M20" s="94" t="s">
        <v>2465</v>
      </c>
      <c r="N20" s="94" t="s">
        <v>2514</v>
      </c>
      <c r="O20" s="140" t="s">
        <v>2474</v>
      </c>
      <c r="P20" s="93"/>
      <c r="Q20" s="97" t="s">
        <v>2254</v>
      </c>
    </row>
    <row r="21" spans="1:17" ht="18" x14ac:dyDescent="0.25">
      <c r="A21" s="95" t="str">
        <f>VLOOKUP(E21,'LISTADO ATM'!$A$2:$C$901,3,0)</f>
        <v>DISTRITO NACIONAL</v>
      </c>
      <c r="B21" s="112">
        <v>335846156</v>
      </c>
      <c r="C21" s="98">
        <v>44294.434756944444</v>
      </c>
      <c r="D21" s="95" t="s">
        <v>2189</v>
      </c>
      <c r="E21" s="114">
        <v>212</v>
      </c>
      <c r="F21" s="113" t="str">
        <f>VLOOKUP(E21,VIP!$A$2:$O12518,2,0)</f>
        <v>DRBR212</v>
      </c>
      <c r="G21" s="113" t="str">
        <f>VLOOKUP(E21,'LISTADO ATM'!$A$2:$B$900,2,0)</f>
        <v>ATM Universidad Nacional Evangélica (Santo Domingo)</v>
      </c>
      <c r="H21" s="113" t="str">
        <f>VLOOKUP(E21,VIP!$A$2:$O17439,7,FALSE)</f>
        <v>Si</v>
      </c>
      <c r="I21" s="113" t="str">
        <f>VLOOKUP(E21,VIP!$A$2:$O9404,8,FALSE)</f>
        <v>No</v>
      </c>
      <c r="J21" s="113" t="str">
        <f>VLOOKUP(E21,VIP!$A$2:$O9354,8,FALSE)</f>
        <v>No</v>
      </c>
      <c r="K21" s="113" t="str">
        <f>VLOOKUP(E21,VIP!$A$2:$O12928,6,0)</f>
        <v>NO</v>
      </c>
      <c r="L21" s="96" t="s">
        <v>2228</v>
      </c>
      <c r="M21" s="94" t="s">
        <v>2465</v>
      </c>
      <c r="N21" s="94" t="s">
        <v>2472</v>
      </c>
      <c r="O21" s="140" t="s">
        <v>2474</v>
      </c>
      <c r="P21" s="93"/>
      <c r="Q21" s="97" t="s">
        <v>2228</v>
      </c>
    </row>
    <row r="22" spans="1:17" ht="18" x14ac:dyDescent="0.25">
      <c r="A22" s="95" t="str">
        <f>VLOOKUP(E22,'LISTADO ATM'!$A$2:$C$901,3,0)</f>
        <v>DISTRITO NACIONAL</v>
      </c>
      <c r="B22" s="112">
        <v>335846196</v>
      </c>
      <c r="C22" s="98">
        <v>44294.444456018522</v>
      </c>
      <c r="D22" s="95" t="s">
        <v>2189</v>
      </c>
      <c r="E22" s="114">
        <v>629</v>
      </c>
      <c r="F22" s="113" t="str">
        <f>VLOOKUP(E22,VIP!$A$2:$O12517,2,0)</f>
        <v>DRBR24M</v>
      </c>
      <c r="G22" s="113" t="str">
        <f>VLOOKUP(E22,'LISTADO ATM'!$A$2:$B$900,2,0)</f>
        <v xml:space="preserve">ATM Oficina Americana Independencia I </v>
      </c>
      <c r="H22" s="113" t="str">
        <f>VLOOKUP(E22,VIP!$A$2:$O17438,7,FALSE)</f>
        <v>Si</v>
      </c>
      <c r="I22" s="113" t="str">
        <f>VLOOKUP(E22,VIP!$A$2:$O9403,8,FALSE)</f>
        <v>Si</v>
      </c>
      <c r="J22" s="113" t="str">
        <f>VLOOKUP(E22,VIP!$A$2:$O9353,8,FALSE)</f>
        <v>Si</v>
      </c>
      <c r="K22" s="113" t="str">
        <f>VLOOKUP(E22,VIP!$A$2:$O12927,6,0)</f>
        <v>SI</v>
      </c>
      <c r="L22" s="96" t="s">
        <v>2437</v>
      </c>
      <c r="M22" s="94" t="s">
        <v>2465</v>
      </c>
      <c r="N22" s="94" t="s">
        <v>2472</v>
      </c>
      <c r="O22" s="140" t="s">
        <v>2474</v>
      </c>
      <c r="P22" s="142"/>
      <c r="Q22" s="97" t="s">
        <v>2437</v>
      </c>
    </row>
    <row r="23" spans="1:17" ht="18" x14ac:dyDescent="0.25">
      <c r="A23" s="95" t="str">
        <f>VLOOKUP(E23,'LISTADO ATM'!$A$2:$C$901,3,0)</f>
        <v>DISTRITO NACIONAL</v>
      </c>
      <c r="B23" s="112">
        <v>335846207</v>
      </c>
      <c r="C23" s="98">
        <v>44294.449444444443</v>
      </c>
      <c r="D23" s="95" t="s">
        <v>2189</v>
      </c>
      <c r="E23" s="114">
        <v>670</v>
      </c>
      <c r="F23" s="113" t="str">
        <f>VLOOKUP(E23,VIP!$A$2:$O12541,2,0)</f>
        <v>DRBR670</v>
      </c>
      <c r="G23" s="113" t="str">
        <f>VLOOKUP(E23,'LISTADO ATM'!$A$2:$B$900,2,0)</f>
        <v>ATM Estación Texaco Algodón</v>
      </c>
      <c r="H23" s="113" t="str">
        <f>VLOOKUP(E23,VIP!$A$2:$O17462,7,FALSE)</f>
        <v>Si</v>
      </c>
      <c r="I23" s="113" t="str">
        <f>VLOOKUP(E23,VIP!$A$2:$O9427,8,FALSE)</f>
        <v>Si</v>
      </c>
      <c r="J23" s="113" t="str">
        <f>VLOOKUP(E23,VIP!$A$2:$O9377,8,FALSE)</f>
        <v>Si</v>
      </c>
      <c r="K23" s="113" t="str">
        <f>VLOOKUP(E23,VIP!$A$2:$O12951,6,0)</f>
        <v>NO</v>
      </c>
      <c r="L23" s="96" t="s">
        <v>2228</v>
      </c>
      <c r="M23" s="94" t="s">
        <v>2465</v>
      </c>
      <c r="N23" s="94" t="s">
        <v>2514</v>
      </c>
      <c r="O23" s="140" t="s">
        <v>2474</v>
      </c>
      <c r="P23" s="142"/>
      <c r="Q23" s="97" t="s">
        <v>2228</v>
      </c>
    </row>
    <row r="24" spans="1:17" ht="18" x14ac:dyDescent="0.25">
      <c r="A24" s="95" t="str">
        <f>VLOOKUP(E24,'LISTADO ATM'!$A$2:$C$901,3,0)</f>
        <v>ESTE</v>
      </c>
      <c r="B24" s="112">
        <v>335846286</v>
      </c>
      <c r="C24" s="98">
        <v>44294.469849537039</v>
      </c>
      <c r="D24" s="95" t="s">
        <v>2468</v>
      </c>
      <c r="E24" s="114">
        <v>480</v>
      </c>
      <c r="F24" s="113" t="str">
        <f>VLOOKUP(E24,VIP!$A$2:$O12538,2,0)</f>
        <v>DRBR480</v>
      </c>
      <c r="G24" s="113" t="str">
        <f>VLOOKUP(E24,'LISTADO ATM'!$A$2:$B$900,2,0)</f>
        <v>ATM UNP Farmaconal Higuey</v>
      </c>
      <c r="H24" s="113" t="str">
        <f>VLOOKUP(E24,VIP!$A$2:$O17459,7,FALSE)</f>
        <v>N/A</v>
      </c>
      <c r="I24" s="113" t="str">
        <f>VLOOKUP(E24,VIP!$A$2:$O9424,8,FALSE)</f>
        <v>N/A</v>
      </c>
      <c r="J24" s="113" t="str">
        <f>VLOOKUP(E24,VIP!$A$2:$O9374,8,FALSE)</f>
        <v>N/A</v>
      </c>
      <c r="K24" s="113" t="str">
        <f>VLOOKUP(E24,VIP!$A$2:$O12948,6,0)</f>
        <v>N/A</v>
      </c>
      <c r="L24" s="96" t="s">
        <v>2428</v>
      </c>
      <c r="M24" s="94" t="s">
        <v>2465</v>
      </c>
      <c r="N24" s="94" t="s">
        <v>2472</v>
      </c>
      <c r="O24" s="140" t="s">
        <v>2473</v>
      </c>
      <c r="P24" s="142"/>
      <c r="Q24" s="97" t="s">
        <v>2428</v>
      </c>
    </row>
    <row r="25" spans="1:17" ht="18" x14ac:dyDescent="0.25">
      <c r="A25" s="95" t="str">
        <f>VLOOKUP(E25,'LISTADO ATM'!$A$2:$C$901,3,0)</f>
        <v>SUR</v>
      </c>
      <c r="B25" s="112">
        <v>335846293</v>
      </c>
      <c r="C25" s="98">
        <v>44294.472048611111</v>
      </c>
      <c r="D25" s="95" t="s">
        <v>2189</v>
      </c>
      <c r="E25" s="114">
        <v>182</v>
      </c>
      <c r="F25" s="113" t="str">
        <f>VLOOKUP(E25,VIP!$A$2:$O12537,2,0)</f>
        <v>DRBR182</v>
      </c>
      <c r="G25" s="113" t="str">
        <f>VLOOKUP(E25,'LISTADO ATM'!$A$2:$B$900,2,0)</f>
        <v xml:space="preserve">ATM Barahona Comb </v>
      </c>
      <c r="H25" s="113" t="str">
        <f>VLOOKUP(E25,VIP!$A$2:$O17458,7,FALSE)</f>
        <v>Si</v>
      </c>
      <c r="I25" s="113" t="str">
        <f>VLOOKUP(E25,VIP!$A$2:$O9423,8,FALSE)</f>
        <v>Si</v>
      </c>
      <c r="J25" s="113" t="str">
        <f>VLOOKUP(E25,VIP!$A$2:$O9373,8,FALSE)</f>
        <v>Si</v>
      </c>
      <c r="K25" s="113" t="str">
        <f>VLOOKUP(E25,VIP!$A$2:$O12947,6,0)</f>
        <v>NO</v>
      </c>
      <c r="L25" s="96" t="s">
        <v>2254</v>
      </c>
      <c r="M25" s="94" t="s">
        <v>2465</v>
      </c>
      <c r="N25" s="94" t="s">
        <v>2514</v>
      </c>
      <c r="O25" s="140" t="s">
        <v>2474</v>
      </c>
      <c r="P25" s="142"/>
      <c r="Q25" s="97" t="s">
        <v>2254</v>
      </c>
    </row>
    <row r="26" spans="1:17" ht="18" x14ac:dyDescent="0.25">
      <c r="A26" s="95" t="str">
        <f>VLOOKUP(E26,'LISTADO ATM'!$A$2:$C$901,3,0)</f>
        <v>DISTRITO NACIONAL</v>
      </c>
      <c r="B26" s="112">
        <v>335846303</v>
      </c>
      <c r="C26" s="98">
        <v>44294.474664351852</v>
      </c>
      <c r="D26" s="95" t="s">
        <v>2189</v>
      </c>
      <c r="E26" s="114">
        <v>685</v>
      </c>
      <c r="F26" s="113" t="str">
        <f>VLOOKUP(E26,VIP!$A$2:$O12535,2,0)</f>
        <v>DRBR685</v>
      </c>
      <c r="G26" s="113" t="str">
        <f>VLOOKUP(E26,'LISTADO ATM'!$A$2:$B$900,2,0)</f>
        <v>ATM Autoservicio UASD</v>
      </c>
      <c r="H26" s="113" t="str">
        <f>VLOOKUP(E26,VIP!$A$2:$O17456,7,FALSE)</f>
        <v>NO</v>
      </c>
      <c r="I26" s="113" t="str">
        <f>VLOOKUP(E26,VIP!$A$2:$O9421,8,FALSE)</f>
        <v>SI</v>
      </c>
      <c r="J26" s="113" t="str">
        <f>VLOOKUP(E26,VIP!$A$2:$O9371,8,FALSE)</f>
        <v>SI</v>
      </c>
      <c r="K26" s="113" t="str">
        <f>VLOOKUP(E26,VIP!$A$2:$O12945,6,0)</f>
        <v>NO</v>
      </c>
      <c r="L26" s="96" t="s">
        <v>2228</v>
      </c>
      <c r="M26" s="94" t="s">
        <v>2465</v>
      </c>
      <c r="N26" s="94" t="s">
        <v>2514</v>
      </c>
      <c r="O26" s="140" t="s">
        <v>2474</v>
      </c>
      <c r="P26" s="142"/>
      <c r="Q26" s="97" t="s">
        <v>2228</v>
      </c>
    </row>
    <row r="27" spans="1:17" ht="18" x14ac:dyDescent="0.25">
      <c r="A27" s="95" t="str">
        <f>VLOOKUP(E27,'LISTADO ATM'!$A$2:$C$901,3,0)</f>
        <v>DISTRITO NACIONAL</v>
      </c>
      <c r="B27" s="112">
        <v>335846306</v>
      </c>
      <c r="C27" s="98">
        <v>44294.475740740738</v>
      </c>
      <c r="D27" s="95" t="s">
        <v>2189</v>
      </c>
      <c r="E27" s="114">
        <v>493</v>
      </c>
      <c r="F27" s="113" t="str">
        <f>VLOOKUP(E27,VIP!$A$2:$O12534,2,0)</f>
        <v>DRBR493</v>
      </c>
      <c r="G27" s="113" t="str">
        <f>VLOOKUP(E27,'LISTADO ATM'!$A$2:$B$900,2,0)</f>
        <v xml:space="preserve">ATM Oficina Haina Occidental II </v>
      </c>
      <c r="H27" s="113" t="str">
        <f>VLOOKUP(E27,VIP!$A$2:$O17455,7,FALSE)</f>
        <v>Si</v>
      </c>
      <c r="I27" s="113" t="str">
        <f>VLOOKUP(E27,VIP!$A$2:$O9420,8,FALSE)</f>
        <v>Si</v>
      </c>
      <c r="J27" s="113" t="str">
        <f>VLOOKUP(E27,VIP!$A$2:$O9370,8,FALSE)</f>
        <v>Si</v>
      </c>
      <c r="K27" s="113" t="str">
        <f>VLOOKUP(E27,VIP!$A$2:$O12944,6,0)</f>
        <v>NO</v>
      </c>
      <c r="L27" s="96" t="s">
        <v>2488</v>
      </c>
      <c r="M27" s="94" t="s">
        <v>2465</v>
      </c>
      <c r="N27" s="94" t="s">
        <v>2514</v>
      </c>
      <c r="O27" s="140" t="s">
        <v>2474</v>
      </c>
      <c r="P27" s="142"/>
      <c r="Q27" s="97" t="s">
        <v>2488</v>
      </c>
    </row>
    <row r="28" spans="1:17" ht="18" x14ac:dyDescent="0.25">
      <c r="A28" s="95" t="str">
        <f>VLOOKUP(E28,'LISTADO ATM'!$A$2:$C$901,3,0)</f>
        <v>NORTE</v>
      </c>
      <c r="B28" s="112">
        <v>335846309</v>
      </c>
      <c r="C28" s="98">
        <v>44294.476967592593</v>
      </c>
      <c r="D28" s="95" t="s">
        <v>2190</v>
      </c>
      <c r="E28" s="114">
        <v>388</v>
      </c>
      <c r="F28" s="113" t="str">
        <f>VLOOKUP(E28,VIP!$A$2:$O12533,2,0)</f>
        <v>DRBR388</v>
      </c>
      <c r="G28" s="113" t="str">
        <f>VLOOKUP(E28,'LISTADO ATM'!$A$2:$B$900,2,0)</f>
        <v xml:space="preserve">ATM Multicentro La Sirena Puerto Plata </v>
      </c>
      <c r="H28" s="113" t="str">
        <f>VLOOKUP(E28,VIP!$A$2:$O17454,7,FALSE)</f>
        <v>Si</v>
      </c>
      <c r="I28" s="113" t="str">
        <f>VLOOKUP(E28,VIP!$A$2:$O9419,8,FALSE)</f>
        <v>Si</v>
      </c>
      <c r="J28" s="113" t="str">
        <f>VLOOKUP(E28,VIP!$A$2:$O9369,8,FALSE)</f>
        <v>Si</v>
      </c>
      <c r="K28" s="113" t="str">
        <f>VLOOKUP(E28,VIP!$A$2:$O12943,6,0)</f>
        <v>NO</v>
      </c>
      <c r="L28" s="96" t="s">
        <v>2488</v>
      </c>
      <c r="M28" s="94" t="s">
        <v>2465</v>
      </c>
      <c r="N28" s="94" t="s">
        <v>2472</v>
      </c>
      <c r="O28" s="140" t="s">
        <v>2503</v>
      </c>
      <c r="P28" s="142"/>
      <c r="Q28" s="97" t="s">
        <v>2488</v>
      </c>
    </row>
    <row r="29" spans="1:17" ht="18" x14ac:dyDescent="0.25">
      <c r="A29" s="95" t="str">
        <f>VLOOKUP(E29,'LISTADO ATM'!$A$2:$C$901,3,0)</f>
        <v>DISTRITO NACIONAL</v>
      </c>
      <c r="B29" s="112">
        <v>335846352</v>
      </c>
      <c r="C29" s="98">
        <v>44294.489085648151</v>
      </c>
      <c r="D29" s="95" t="s">
        <v>2189</v>
      </c>
      <c r="E29" s="114">
        <v>641</v>
      </c>
      <c r="F29" s="113" t="str">
        <f>VLOOKUP(E29,VIP!$A$2:$O12532,2,0)</f>
        <v>DRBR176</v>
      </c>
      <c r="G29" s="113" t="str">
        <f>VLOOKUP(E29,'LISTADO ATM'!$A$2:$B$900,2,0)</f>
        <v xml:space="preserve">ATM Farmacia Rimac </v>
      </c>
      <c r="H29" s="113" t="str">
        <f>VLOOKUP(E29,VIP!$A$2:$O17453,7,FALSE)</f>
        <v>Si</v>
      </c>
      <c r="I29" s="113" t="str">
        <f>VLOOKUP(E29,VIP!$A$2:$O9418,8,FALSE)</f>
        <v>Si</v>
      </c>
      <c r="J29" s="113" t="str">
        <f>VLOOKUP(E29,VIP!$A$2:$O9368,8,FALSE)</f>
        <v>Si</v>
      </c>
      <c r="K29" s="113" t="str">
        <f>VLOOKUP(E29,VIP!$A$2:$O12942,6,0)</f>
        <v>NO</v>
      </c>
      <c r="L29" s="96" t="s">
        <v>2228</v>
      </c>
      <c r="M29" s="94" t="s">
        <v>2465</v>
      </c>
      <c r="N29" s="94" t="s">
        <v>2514</v>
      </c>
      <c r="O29" s="140" t="s">
        <v>2474</v>
      </c>
      <c r="P29" s="142"/>
      <c r="Q29" s="97" t="s">
        <v>2228</v>
      </c>
    </row>
    <row r="30" spans="1:17" ht="18" x14ac:dyDescent="0.25">
      <c r="A30" s="95" t="str">
        <f>VLOOKUP(E30,'LISTADO ATM'!$A$2:$C$901,3,0)</f>
        <v>NORTE</v>
      </c>
      <c r="B30" s="112">
        <v>335846364</v>
      </c>
      <c r="C30" s="98">
        <v>44294.492708333331</v>
      </c>
      <c r="D30" s="95" t="s">
        <v>2493</v>
      </c>
      <c r="E30" s="114">
        <v>990</v>
      </c>
      <c r="F30" s="113" t="str">
        <f>VLOOKUP(E30,VIP!$A$2:$O12530,2,0)</f>
        <v>DRBR742</v>
      </c>
      <c r="G30" s="113" t="str">
        <f>VLOOKUP(E30,'LISTADO ATM'!$A$2:$B$900,2,0)</f>
        <v xml:space="preserve">ATM Autoservicio Bonao II </v>
      </c>
      <c r="H30" s="113" t="str">
        <f>VLOOKUP(E30,VIP!$A$2:$O17451,7,FALSE)</f>
        <v>Si</v>
      </c>
      <c r="I30" s="113" t="str">
        <f>VLOOKUP(E30,VIP!$A$2:$O9416,8,FALSE)</f>
        <v>Si</v>
      </c>
      <c r="J30" s="113" t="str">
        <f>VLOOKUP(E30,VIP!$A$2:$O9366,8,FALSE)</f>
        <v>Si</v>
      </c>
      <c r="K30" s="113" t="str">
        <f>VLOOKUP(E30,VIP!$A$2:$O12940,6,0)</f>
        <v>NO</v>
      </c>
      <c r="L30" s="96" t="s">
        <v>2538</v>
      </c>
      <c r="M30" s="94" t="s">
        <v>2465</v>
      </c>
      <c r="N30" s="94" t="s">
        <v>2472</v>
      </c>
      <c r="O30" s="140" t="s">
        <v>2494</v>
      </c>
      <c r="P30" s="142"/>
      <c r="Q30" s="97" t="s">
        <v>2505</v>
      </c>
    </row>
    <row r="31" spans="1:17" ht="18" x14ac:dyDescent="0.25">
      <c r="A31" s="95" t="str">
        <f>VLOOKUP(E31,'LISTADO ATM'!$A$2:$C$901,3,0)</f>
        <v>DISTRITO NACIONAL</v>
      </c>
      <c r="B31" s="112">
        <v>335846403</v>
      </c>
      <c r="C31" s="98">
        <v>44294.498784722222</v>
      </c>
      <c r="D31" s="95" t="s">
        <v>2468</v>
      </c>
      <c r="E31" s="114">
        <v>70</v>
      </c>
      <c r="F31" s="113" t="str">
        <f>VLOOKUP(E31,VIP!$A$2:$O12529,2,0)</f>
        <v>DRBR070</v>
      </c>
      <c r="G31" s="113" t="str">
        <f>VLOOKUP(E31,'LISTADO ATM'!$A$2:$B$900,2,0)</f>
        <v xml:space="preserve">ATM Autoservicio Plaza Lama Zona Oriental </v>
      </c>
      <c r="H31" s="113" t="str">
        <f>VLOOKUP(E31,VIP!$A$2:$O17450,7,FALSE)</f>
        <v>Si</v>
      </c>
      <c r="I31" s="113" t="str">
        <f>VLOOKUP(E31,VIP!$A$2:$O9415,8,FALSE)</f>
        <v>Si</v>
      </c>
      <c r="J31" s="113" t="str">
        <f>VLOOKUP(E31,VIP!$A$2:$O9365,8,FALSE)</f>
        <v>Si</v>
      </c>
      <c r="K31" s="113" t="str">
        <f>VLOOKUP(E31,VIP!$A$2:$O12939,6,0)</f>
        <v>NO</v>
      </c>
      <c r="L31" s="96" t="s">
        <v>2538</v>
      </c>
      <c r="M31" s="94" t="s">
        <v>2465</v>
      </c>
      <c r="N31" s="94" t="s">
        <v>2472</v>
      </c>
      <c r="O31" s="140" t="s">
        <v>2473</v>
      </c>
      <c r="P31" s="142"/>
      <c r="Q31" s="97" t="s">
        <v>2505</v>
      </c>
    </row>
    <row r="32" spans="1:17" ht="18" x14ac:dyDescent="0.25">
      <c r="A32" s="95" t="str">
        <f>VLOOKUP(E32,'LISTADO ATM'!$A$2:$C$901,3,0)</f>
        <v>DISTRITO NACIONAL</v>
      </c>
      <c r="B32" s="112">
        <v>335846521</v>
      </c>
      <c r="C32" s="98">
        <v>44294.548900462964</v>
      </c>
      <c r="D32" s="95" t="s">
        <v>2189</v>
      </c>
      <c r="E32" s="114">
        <v>560</v>
      </c>
      <c r="F32" s="113" t="str">
        <f>VLOOKUP(E32,VIP!$A$2:$O12526,2,0)</f>
        <v>DRBR229</v>
      </c>
      <c r="G32" s="113" t="str">
        <f>VLOOKUP(E32,'LISTADO ATM'!$A$2:$B$900,2,0)</f>
        <v xml:space="preserve">ATM Junta Central Electoral </v>
      </c>
      <c r="H32" s="113" t="str">
        <f>VLOOKUP(E32,VIP!$A$2:$O17447,7,FALSE)</f>
        <v>Si</v>
      </c>
      <c r="I32" s="113" t="str">
        <f>VLOOKUP(E32,VIP!$A$2:$O9412,8,FALSE)</f>
        <v>Si</v>
      </c>
      <c r="J32" s="113" t="str">
        <f>VLOOKUP(E32,VIP!$A$2:$O9362,8,FALSE)</f>
        <v>Si</v>
      </c>
      <c r="K32" s="113" t="str">
        <f>VLOOKUP(E32,VIP!$A$2:$O12936,6,0)</f>
        <v>SI</v>
      </c>
      <c r="L32" s="96" t="s">
        <v>2228</v>
      </c>
      <c r="M32" s="94" t="s">
        <v>2465</v>
      </c>
      <c r="N32" s="94" t="s">
        <v>2472</v>
      </c>
      <c r="O32" s="140" t="s">
        <v>2474</v>
      </c>
      <c r="P32" s="142"/>
      <c r="Q32" s="97" t="s">
        <v>2228</v>
      </c>
    </row>
    <row r="33" spans="1:17" ht="18" x14ac:dyDescent="0.25">
      <c r="A33" s="95" t="str">
        <f>VLOOKUP(E33,'LISTADO ATM'!$A$2:$C$901,3,0)</f>
        <v>DISTRITO NACIONAL</v>
      </c>
      <c r="B33" s="112">
        <v>335846529</v>
      </c>
      <c r="C33" s="98">
        <v>44294.558275462965</v>
      </c>
      <c r="D33" s="95" t="s">
        <v>2189</v>
      </c>
      <c r="E33" s="114">
        <v>43</v>
      </c>
      <c r="F33" s="113" t="str">
        <f>VLOOKUP(E33,VIP!$A$2:$O12525,2,0)</f>
        <v>DRBR043</v>
      </c>
      <c r="G33" s="113" t="str">
        <f>VLOOKUP(E33,'LISTADO ATM'!$A$2:$B$900,2,0)</f>
        <v xml:space="preserve">ATM Zona Franca San Isidro </v>
      </c>
      <c r="H33" s="113" t="str">
        <f>VLOOKUP(E33,VIP!$A$2:$O17446,7,FALSE)</f>
        <v>Si</v>
      </c>
      <c r="I33" s="113" t="str">
        <f>VLOOKUP(E33,VIP!$A$2:$O9411,8,FALSE)</f>
        <v>No</v>
      </c>
      <c r="J33" s="113" t="str">
        <f>VLOOKUP(E33,VIP!$A$2:$O9361,8,FALSE)</f>
        <v>No</v>
      </c>
      <c r="K33" s="113" t="str">
        <f>VLOOKUP(E33,VIP!$A$2:$O12935,6,0)</f>
        <v>NO</v>
      </c>
      <c r="L33" s="96" t="s">
        <v>2488</v>
      </c>
      <c r="M33" s="94" t="s">
        <v>2465</v>
      </c>
      <c r="N33" s="94" t="s">
        <v>2472</v>
      </c>
      <c r="O33" s="140" t="s">
        <v>2474</v>
      </c>
      <c r="P33" s="142"/>
      <c r="Q33" s="97" t="s">
        <v>2488</v>
      </c>
    </row>
    <row r="34" spans="1:17" ht="18" x14ac:dyDescent="0.25">
      <c r="A34" s="95" t="str">
        <f>VLOOKUP(E34,'LISTADO ATM'!$A$2:$C$901,3,0)</f>
        <v>NORTE</v>
      </c>
      <c r="B34" s="112">
        <v>335846549</v>
      </c>
      <c r="C34" s="98">
        <v>44294.570775462962</v>
      </c>
      <c r="D34" s="95" t="s">
        <v>2190</v>
      </c>
      <c r="E34" s="114">
        <v>172</v>
      </c>
      <c r="F34" s="113" t="str">
        <f>VLOOKUP(E34,VIP!$A$2:$O12520,2,0)</f>
        <v>DRBR172</v>
      </c>
      <c r="G34" s="113" t="str">
        <f>VLOOKUP(E34,'LISTADO ATM'!$A$2:$B$900,2,0)</f>
        <v xml:space="preserve">ATM UNP Guaucí </v>
      </c>
      <c r="H34" s="113" t="str">
        <f>VLOOKUP(E34,VIP!$A$2:$O17441,7,FALSE)</f>
        <v>Si</v>
      </c>
      <c r="I34" s="113" t="str">
        <f>VLOOKUP(E34,VIP!$A$2:$O9406,8,FALSE)</f>
        <v>Si</v>
      </c>
      <c r="J34" s="113" t="str">
        <f>VLOOKUP(E34,VIP!$A$2:$O9356,8,FALSE)</f>
        <v>Si</v>
      </c>
      <c r="K34" s="113" t="str">
        <f>VLOOKUP(E34,VIP!$A$2:$O12930,6,0)</f>
        <v>NO</v>
      </c>
      <c r="L34" s="96" t="s">
        <v>2254</v>
      </c>
      <c r="M34" s="94" t="s">
        <v>2465</v>
      </c>
      <c r="N34" s="94" t="s">
        <v>2472</v>
      </c>
      <c r="O34" s="140" t="s">
        <v>2512</v>
      </c>
      <c r="P34" s="142"/>
      <c r="Q34" s="97" t="s">
        <v>2254</v>
      </c>
    </row>
    <row r="35" spans="1:17" ht="18" x14ac:dyDescent="0.25">
      <c r="A35" s="95" t="str">
        <f>VLOOKUP(E35,'LISTADO ATM'!$A$2:$C$901,3,0)</f>
        <v>DISTRITO NACIONAL</v>
      </c>
      <c r="B35" s="112">
        <v>335846678</v>
      </c>
      <c r="C35" s="98">
        <v>44294.610891203702</v>
      </c>
      <c r="D35" s="95" t="s">
        <v>2189</v>
      </c>
      <c r="E35" s="114">
        <v>517</v>
      </c>
      <c r="F35" s="113" t="str">
        <f>VLOOKUP(E35,VIP!$A$2:$O12533,2,0)</f>
        <v>DRBR517</v>
      </c>
      <c r="G35" s="113" t="str">
        <f>VLOOKUP(E35,'LISTADO ATM'!$A$2:$B$900,2,0)</f>
        <v xml:space="preserve">ATM Autobanco Oficina Sans Soucí </v>
      </c>
      <c r="H35" s="113" t="str">
        <f>VLOOKUP(E35,VIP!$A$2:$O17454,7,FALSE)</f>
        <v>Si</v>
      </c>
      <c r="I35" s="113" t="str">
        <f>VLOOKUP(E35,VIP!$A$2:$O9419,8,FALSE)</f>
        <v>Si</v>
      </c>
      <c r="J35" s="113" t="str">
        <f>VLOOKUP(E35,VIP!$A$2:$O9369,8,FALSE)</f>
        <v>Si</v>
      </c>
      <c r="K35" s="113" t="str">
        <f>VLOOKUP(E35,VIP!$A$2:$O12943,6,0)</f>
        <v>SI</v>
      </c>
      <c r="L35" s="96" t="s">
        <v>2536</v>
      </c>
      <c r="M35" s="94" t="s">
        <v>2465</v>
      </c>
      <c r="N35" s="94" t="s">
        <v>2472</v>
      </c>
      <c r="O35" s="140" t="s">
        <v>2474</v>
      </c>
      <c r="P35" s="142"/>
      <c r="Q35" s="97" t="s">
        <v>2536</v>
      </c>
    </row>
    <row r="36" spans="1:17" ht="18" x14ac:dyDescent="0.25">
      <c r="A36" s="95" t="str">
        <f>VLOOKUP(E36,'LISTADO ATM'!$A$2:$C$901,3,0)</f>
        <v>DISTRITO NACIONAL</v>
      </c>
      <c r="B36" s="112">
        <v>335846684</v>
      </c>
      <c r="C36" s="98">
        <v>44294.612326388888</v>
      </c>
      <c r="D36" s="95" t="s">
        <v>2189</v>
      </c>
      <c r="E36" s="114">
        <v>280</v>
      </c>
      <c r="F36" s="113" t="str">
        <f>VLOOKUP(E36,VIP!$A$2:$O12532,2,0)</f>
        <v>DRBR752</v>
      </c>
      <c r="G36" s="113" t="str">
        <f>VLOOKUP(E36,'LISTADO ATM'!$A$2:$B$900,2,0)</f>
        <v xml:space="preserve">ATM Cooperativa BR </v>
      </c>
      <c r="H36" s="113" t="str">
        <f>VLOOKUP(E36,VIP!$A$2:$O17453,7,FALSE)</f>
        <v>Si</v>
      </c>
      <c r="I36" s="113" t="str">
        <f>VLOOKUP(E36,VIP!$A$2:$O9418,8,FALSE)</f>
        <v>Si</v>
      </c>
      <c r="J36" s="113" t="str">
        <f>VLOOKUP(E36,VIP!$A$2:$O9368,8,FALSE)</f>
        <v>Si</v>
      </c>
      <c r="K36" s="113" t="str">
        <f>VLOOKUP(E36,VIP!$A$2:$O12942,6,0)</f>
        <v>NO</v>
      </c>
      <c r="L36" s="96" t="s">
        <v>2536</v>
      </c>
      <c r="M36" s="94" t="s">
        <v>2465</v>
      </c>
      <c r="N36" s="94" t="s">
        <v>2472</v>
      </c>
      <c r="O36" s="140" t="s">
        <v>2474</v>
      </c>
      <c r="P36" s="142"/>
      <c r="Q36" s="97" t="s">
        <v>2536</v>
      </c>
    </row>
    <row r="37" spans="1:17" ht="18" x14ac:dyDescent="0.25">
      <c r="A37" s="95" t="str">
        <f>VLOOKUP(E37,'LISTADO ATM'!$A$2:$C$901,3,0)</f>
        <v>DISTRITO NACIONAL</v>
      </c>
      <c r="B37" s="112">
        <v>335846688</v>
      </c>
      <c r="C37" s="98">
        <v>44294.613900462966</v>
      </c>
      <c r="D37" s="95" t="s">
        <v>2189</v>
      </c>
      <c r="E37" s="114">
        <v>35</v>
      </c>
      <c r="F37" s="113" t="str">
        <f>VLOOKUP(E37,VIP!$A$2:$O12531,2,0)</f>
        <v>DRBR035</v>
      </c>
      <c r="G37" s="113" t="str">
        <f>VLOOKUP(E37,'LISTADO ATM'!$A$2:$B$900,2,0)</f>
        <v xml:space="preserve">ATM Dirección General de Aduanas I </v>
      </c>
      <c r="H37" s="113" t="str">
        <f>VLOOKUP(E37,VIP!$A$2:$O17452,7,FALSE)</f>
        <v>Si</v>
      </c>
      <c r="I37" s="113" t="str">
        <f>VLOOKUP(E37,VIP!$A$2:$O9417,8,FALSE)</f>
        <v>Si</v>
      </c>
      <c r="J37" s="113" t="str">
        <f>VLOOKUP(E37,VIP!$A$2:$O9367,8,FALSE)</f>
        <v>Si</v>
      </c>
      <c r="K37" s="113" t="str">
        <f>VLOOKUP(E37,VIP!$A$2:$O12941,6,0)</f>
        <v>NO</v>
      </c>
      <c r="L37" s="96" t="s">
        <v>2536</v>
      </c>
      <c r="M37" s="94" t="s">
        <v>2465</v>
      </c>
      <c r="N37" s="94" t="s">
        <v>2472</v>
      </c>
      <c r="O37" s="140" t="s">
        <v>2474</v>
      </c>
      <c r="P37" s="142"/>
      <c r="Q37" s="97" t="s">
        <v>2536</v>
      </c>
    </row>
    <row r="38" spans="1:17" ht="18" x14ac:dyDescent="0.25">
      <c r="A38" s="95" t="str">
        <f>VLOOKUP(E38,'LISTADO ATM'!$A$2:$C$901,3,0)</f>
        <v>DISTRITO NACIONAL</v>
      </c>
      <c r="B38" s="112">
        <v>335846722</v>
      </c>
      <c r="C38" s="98">
        <v>44294.623842592591</v>
      </c>
      <c r="D38" s="95" t="s">
        <v>2493</v>
      </c>
      <c r="E38" s="114">
        <v>957</v>
      </c>
      <c r="F38" s="113" t="str">
        <f>VLOOKUP(E38,VIP!$A$2:$O12530,2,0)</f>
        <v>DRBR23F</v>
      </c>
      <c r="G38" s="113" t="str">
        <f>VLOOKUP(E38,'LISTADO ATM'!$A$2:$B$900,2,0)</f>
        <v xml:space="preserve">ATM Oficina Venezuela </v>
      </c>
      <c r="H38" s="113" t="str">
        <f>VLOOKUP(E38,VIP!$A$2:$O17451,7,FALSE)</f>
        <v>Si</v>
      </c>
      <c r="I38" s="113" t="str">
        <f>VLOOKUP(E38,VIP!$A$2:$O9416,8,FALSE)</f>
        <v>Si</v>
      </c>
      <c r="J38" s="113" t="str">
        <f>VLOOKUP(E38,VIP!$A$2:$O9366,8,FALSE)</f>
        <v>Si</v>
      </c>
      <c r="K38" s="113" t="str">
        <f>VLOOKUP(E38,VIP!$A$2:$O12940,6,0)</f>
        <v>SI</v>
      </c>
      <c r="L38" s="96" t="s">
        <v>2459</v>
      </c>
      <c r="M38" s="94" t="s">
        <v>2465</v>
      </c>
      <c r="N38" s="94" t="s">
        <v>2472</v>
      </c>
      <c r="O38" s="140" t="s">
        <v>2494</v>
      </c>
      <c r="P38" s="142"/>
      <c r="Q38" s="97" t="s">
        <v>2459</v>
      </c>
    </row>
    <row r="39" spans="1:17" ht="18" x14ac:dyDescent="0.25">
      <c r="A39" s="95" t="str">
        <f>VLOOKUP(E39,'LISTADO ATM'!$A$2:$C$901,3,0)</f>
        <v>DISTRITO NACIONAL</v>
      </c>
      <c r="B39" s="112">
        <v>335846769</v>
      </c>
      <c r="C39" s="98">
        <v>44294.633946759262</v>
      </c>
      <c r="D39" s="95" t="s">
        <v>2189</v>
      </c>
      <c r="E39" s="114">
        <v>696</v>
      </c>
      <c r="F39" s="113" t="str">
        <f>VLOOKUP(E39,VIP!$A$2:$O12528,2,0)</f>
        <v>DRBR696</v>
      </c>
      <c r="G39" s="113" t="str">
        <f>VLOOKUP(E39,'LISTADO ATM'!$A$2:$B$900,2,0)</f>
        <v>ATM Olé Jacobo Majluta</v>
      </c>
      <c r="H39" s="113" t="str">
        <f>VLOOKUP(E39,VIP!$A$2:$O17449,7,FALSE)</f>
        <v>Si</v>
      </c>
      <c r="I39" s="113" t="str">
        <f>VLOOKUP(E39,VIP!$A$2:$O9414,8,FALSE)</f>
        <v>Si</v>
      </c>
      <c r="J39" s="113" t="str">
        <f>VLOOKUP(E39,VIP!$A$2:$O9364,8,FALSE)</f>
        <v>Si</v>
      </c>
      <c r="K39" s="113" t="str">
        <f>VLOOKUP(E39,VIP!$A$2:$O12938,6,0)</f>
        <v>NO</v>
      </c>
      <c r="L39" s="96" t="s">
        <v>2488</v>
      </c>
      <c r="M39" s="94" t="s">
        <v>2465</v>
      </c>
      <c r="N39" s="94" t="s">
        <v>2472</v>
      </c>
      <c r="O39" s="141" t="s">
        <v>2474</v>
      </c>
      <c r="P39" s="142"/>
      <c r="Q39" s="97" t="s">
        <v>2488</v>
      </c>
    </row>
    <row r="40" spans="1:17" ht="18" x14ac:dyDescent="0.25">
      <c r="A40" s="95" t="str">
        <f>VLOOKUP(E40,'LISTADO ATM'!$A$2:$C$901,3,0)</f>
        <v>ESTE</v>
      </c>
      <c r="B40" s="112">
        <v>335846777</v>
      </c>
      <c r="C40" s="98">
        <v>44294.63521990741</v>
      </c>
      <c r="D40" s="95" t="s">
        <v>2189</v>
      </c>
      <c r="E40" s="114">
        <v>366</v>
      </c>
      <c r="F40" s="113" t="str">
        <f>VLOOKUP(E40,VIP!$A$2:$O12527,2,0)</f>
        <v>DRBR366</v>
      </c>
      <c r="G40" s="113" t="str">
        <f>VLOOKUP(E40,'LISTADO ATM'!$A$2:$B$900,2,0)</f>
        <v>ATM Oficina Boulevard (Higuey) II</v>
      </c>
      <c r="H40" s="113" t="str">
        <f>VLOOKUP(E40,VIP!$A$2:$O17448,7,FALSE)</f>
        <v>N/A</v>
      </c>
      <c r="I40" s="113" t="str">
        <f>VLOOKUP(E40,VIP!$A$2:$O9413,8,FALSE)</f>
        <v>N/A</v>
      </c>
      <c r="J40" s="113" t="str">
        <f>VLOOKUP(E40,VIP!$A$2:$O9363,8,FALSE)</f>
        <v>N/A</v>
      </c>
      <c r="K40" s="113" t="str">
        <f>VLOOKUP(E40,VIP!$A$2:$O12937,6,0)</f>
        <v>N/A</v>
      </c>
      <c r="L40" s="96" t="s">
        <v>2254</v>
      </c>
      <c r="M40" s="94" t="s">
        <v>2465</v>
      </c>
      <c r="N40" s="94" t="s">
        <v>2472</v>
      </c>
      <c r="O40" s="141" t="s">
        <v>2474</v>
      </c>
      <c r="P40" s="142"/>
      <c r="Q40" s="97" t="s">
        <v>2254</v>
      </c>
    </row>
    <row r="41" spans="1:17" ht="18" x14ac:dyDescent="0.25">
      <c r="A41" s="95" t="str">
        <f>VLOOKUP(E41,'LISTADO ATM'!$A$2:$C$901,3,0)</f>
        <v>DISTRITO NACIONAL</v>
      </c>
      <c r="B41" s="112">
        <v>335846783</v>
      </c>
      <c r="C41" s="98">
        <v>44294.64</v>
      </c>
      <c r="D41" s="95" t="s">
        <v>2189</v>
      </c>
      <c r="E41" s="114">
        <v>719</v>
      </c>
      <c r="F41" s="113" t="str">
        <f>VLOOKUP(E41,VIP!$A$2:$O12524,2,0)</f>
        <v>DRBR419</v>
      </c>
      <c r="G41" s="113" t="str">
        <f>VLOOKUP(E41,'LISTADO ATM'!$A$2:$B$900,2,0)</f>
        <v xml:space="preserve">ATM Ayuntamiento Municipal San Luís </v>
      </c>
      <c r="H41" s="113" t="str">
        <f>VLOOKUP(E41,VIP!$A$2:$O17445,7,FALSE)</f>
        <v>Si</v>
      </c>
      <c r="I41" s="113" t="str">
        <f>VLOOKUP(E41,VIP!$A$2:$O9410,8,FALSE)</f>
        <v>Si</v>
      </c>
      <c r="J41" s="113" t="str">
        <f>VLOOKUP(E41,VIP!$A$2:$O9360,8,FALSE)</f>
        <v>Si</v>
      </c>
      <c r="K41" s="113" t="str">
        <f>VLOOKUP(E41,VIP!$A$2:$O12934,6,0)</f>
        <v>NO</v>
      </c>
      <c r="L41" s="96" t="s">
        <v>2254</v>
      </c>
      <c r="M41" s="94" t="s">
        <v>2465</v>
      </c>
      <c r="N41" s="94" t="s">
        <v>2472</v>
      </c>
      <c r="O41" s="141" t="s">
        <v>2474</v>
      </c>
      <c r="P41" s="142"/>
      <c r="Q41" s="97" t="s">
        <v>2254</v>
      </c>
    </row>
    <row r="42" spans="1:17" ht="18" x14ac:dyDescent="0.25">
      <c r="A42" s="95" t="str">
        <f>VLOOKUP(E42,'LISTADO ATM'!$A$2:$C$901,3,0)</f>
        <v>SUR</v>
      </c>
      <c r="B42" s="112">
        <v>335846864</v>
      </c>
      <c r="C42" s="98">
        <v>44294.659849537034</v>
      </c>
      <c r="D42" s="95" t="s">
        <v>2468</v>
      </c>
      <c r="E42" s="114">
        <v>873</v>
      </c>
      <c r="F42" s="113" t="str">
        <f>VLOOKUP(E42,VIP!$A$2:$O12523,2,0)</f>
        <v>DRBR873</v>
      </c>
      <c r="G42" s="113" t="str">
        <f>VLOOKUP(E42,'LISTADO ATM'!$A$2:$B$900,2,0)</f>
        <v xml:space="preserve">ATM Centro de Caja San Cristóbal II </v>
      </c>
      <c r="H42" s="113" t="str">
        <f>VLOOKUP(E42,VIP!$A$2:$O17444,7,FALSE)</f>
        <v>Si</v>
      </c>
      <c r="I42" s="113" t="str">
        <f>VLOOKUP(E42,VIP!$A$2:$O9409,8,FALSE)</f>
        <v>Si</v>
      </c>
      <c r="J42" s="113" t="str">
        <f>VLOOKUP(E42,VIP!$A$2:$O9359,8,FALSE)</f>
        <v>Si</v>
      </c>
      <c r="K42" s="113" t="str">
        <f>VLOOKUP(E42,VIP!$A$2:$O12933,6,0)</f>
        <v>SI</v>
      </c>
      <c r="L42" s="96" t="s">
        <v>2459</v>
      </c>
      <c r="M42" s="94" t="s">
        <v>2465</v>
      </c>
      <c r="N42" s="94" t="s">
        <v>2472</v>
      </c>
      <c r="O42" s="141" t="s">
        <v>2473</v>
      </c>
      <c r="P42" s="142"/>
      <c r="Q42" s="97" t="s">
        <v>2459</v>
      </c>
    </row>
    <row r="43" spans="1:17" ht="18" x14ac:dyDescent="0.25">
      <c r="A43" s="95" t="str">
        <f>VLOOKUP(E43,'LISTADO ATM'!$A$2:$C$901,3,0)</f>
        <v>ESTE</v>
      </c>
      <c r="B43" s="112">
        <v>335846989</v>
      </c>
      <c r="C43" s="98">
        <v>44294.691863425927</v>
      </c>
      <c r="D43" s="95" t="s">
        <v>2468</v>
      </c>
      <c r="E43" s="114">
        <v>609</v>
      </c>
      <c r="F43" s="113" t="str">
        <f>VLOOKUP(E43,VIP!$A$2:$O12527,2,0)</f>
        <v>DRBR120</v>
      </c>
      <c r="G43" s="113" t="str">
        <f>VLOOKUP(E43,'LISTADO ATM'!$A$2:$B$900,2,0)</f>
        <v xml:space="preserve">ATM S/M Jumbo (San Pedro) </v>
      </c>
      <c r="H43" s="113" t="str">
        <f>VLOOKUP(E43,VIP!$A$2:$O17448,7,FALSE)</f>
        <v>Si</v>
      </c>
      <c r="I43" s="113" t="str">
        <f>VLOOKUP(E43,VIP!$A$2:$O9413,8,FALSE)</f>
        <v>Si</v>
      </c>
      <c r="J43" s="113" t="str">
        <f>VLOOKUP(E43,VIP!$A$2:$O9363,8,FALSE)</f>
        <v>Si</v>
      </c>
      <c r="K43" s="113" t="str">
        <f>VLOOKUP(E43,VIP!$A$2:$O12937,6,0)</f>
        <v>NO</v>
      </c>
      <c r="L43" s="96" t="s">
        <v>2428</v>
      </c>
      <c r="M43" s="94" t="s">
        <v>2465</v>
      </c>
      <c r="N43" s="94" t="s">
        <v>2472</v>
      </c>
      <c r="O43" s="141" t="s">
        <v>2473</v>
      </c>
      <c r="P43" s="93"/>
      <c r="Q43" s="97" t="s">
        <v>2428</v>
      </c>
    </row>
    <row r="44" spans="1:17" ht="18" x14ac:dyDescent="0.25">
      <c r="A44" s="95" t="str">
        <f>VLOOKUP(E44,'LISTADO ATM'!$A$2:$C$901,3,0)</f>
        <v>NORTE</v>
      </c>
      <c r="B44" s="112">
        <v>335846991</v>
      </c>
      <c r="C44" s="98">
        <v>44294.692245370374</v>
      </c>
      <c r="D44" s="95" t="s">
        <v>2190</v>
      </c>
      <c r="E44" s="114">
        <v>987</v>
      </c>
      <c r="F44" s="113" t="str">
        <f>VLOOKUP(E44,VIP!$A$2:$O12526,2,0)</f>
        <v>DRBR987</v>
      </c>
      <c r="G44" s="113" t="str">
        <f>VLOOKUP(E44,'LISTADO ATM'!$A$2:$B$900,2,0)</f>
        <v xml:space="preserve">ATM S/M Jumbo (Moca) </v>
      </c>
      <c r="H44" s="113" t="str">
        <f>VLOOKUP(E44,VIP!$A$2:$O17447,7,FALSE)</f>
        <v>Si</v>
      </c>
      <c r="I44" s="113" t="str">
        <f>VLOOKUP(E44,VIP!$A$2:$O9412,8,FALSE)</f>
        <v>Si</v>
      </c>
      <c r="J44" s="113" t="str">
        <f>VLOOKUP(E44,VIP!$A$2:$O9362,8,FALSE)</f>
        <v>Si</v>
      </c>
      <c r="K44" s="113" t="str">
        <f>VLOOKUP(E44,VIP!$A$2:$O12936,6,0)</f>
        <v>NO</v>
      </c>
      <c r="L44" s="96" t="s">
        <v>2488</v>
      </c>
      <c r="M44" s="94" t="s">
        <v>2465</v>
      </c>
      <c r="N44" s="94" t="s">
        <v>2472</v>
      </c>
      <c r="O44" s="141" t="s">
        <v>2512</v>
      </c>
      <c r="P44" s="93"/>
      <c r="Q44" s="97" t="s">
        <v>2488</v>
      </c>
    </row>
    <row r="45" spans="1:17" ht="18" x14ac:dyDescent="0.25">
      <c r="A45" s="95" t="str">
        <f>VLOOKUP(E45,'LISTADO ATM'!$A$2:$C$901,3,0)</f>
        <v>DISTRITO NACIONAL</v>
      </c>
      <c r="B45" s="112">
        <v>335847044</v>
      </c>
      <c r="C45" s="98">
        <v>44294.705682870372</v>
      </c>
      <c r="D45" s="95" t="s">
        <v>2189</v>
      </c>
      <c r="E45" s="114">
        <v>622</v>
      </c>
      <c r="F45" s="113" t="str">
        <f>VLOOKUP(E45,VIP!$A$2:$O12524,2,0)</f>
        <v>DRBR622</v>
      </c>
      <c r="G45" s="113" t="str">
        <f>VLOOKUP(E45,'LISTADO ATM'!$A$2:$B$900,2,0)</f>
        <v xml:space="preserve">ATM Ayuntamiento D.N. </v>
      </c>
      <c r="H45" s="113" t="str">
        <f>VLOOKUP(E45,VIP!$A$2:$O17445,7,FALSE)</f>
        <v>Si</v>
      </c>
      <c r="I45" s="113" t="str">
        <f>VLOOKUP(E45,VIP!$A$2:$O9410,8,FALSE)</f>
        <v>Si</v>
      </c>
      <c r="J45" s="113" t="str">
        <f>VLOOKUP(E45,VIP!$A$2:$O9360,8,FALSE)</f>
        <v>Si</v>
      </c>
      <c r="K45" s="113" t="str">
        <f>VLOOKUP(E45,VIP!$A$2:$O12934,6,0)</f>
        <v>NO</v>
      </c>
      <c r="L45" s="96" t="s">
        <v>2488</v>
      </c>
      <c r="M45" s="94" t="s">
        <v>2465</v>
      </c>
      <c r="N45" s="94" t="s">
        <v>2472</v>
      </c>
      <c r="O45" s="141" t="s">
        <v>2474</v>
      </c>
      <c r="P45" s="93"/>
      <c r="Q45" s="97" t="s">
        <v>2488</v>
      </c>
    </row>
    <row r="46" spans="1:17" ht="18" x14ac:dyDescent="0.25">
      <c r="A46" s="95" t="str">
        <f>VLOOKUP(E46,'LISTADO ATM'!$A$2:$C$901,3,0)</f>
        <v>DISTRITO NACIONAL</v>
      </c>
      <c r="B46" s="112">
        <v>335847107</v>
      </c>
      <c r="C46" s="98">
        <v>44294.737500000003</v>
      </c>
      <c r="D46" s="95" t="s">
        <v>2189</v>
      </c>
      <c r="E46" s="114">
        <v>300</v>
      </c>
      <c r="F46" s="113" t="str">
        <f>VLOOKUP(E46,VIP!$A$2:$O12527,2,0)</f>
        <v>DRBR300</v>
      </c>
      <c r="G46" s="113" t="str">
        <f>VLOOKUP(E46,'LISTADO ATM'!$A$2:$B$900,2,0)</f>
        <v xml:space="preserve">ATM S/M Aprezio Los Guaricanos </v>
      </c>
      <c r="H46" s="113" t="str">
        <f>VLOOKUP(E46,VIP!$A$2:$O17448,7,FALSE)</f>
        <v>Si</v>
      </c>
      <c r="I46" s="113" t="str">
        <f>VLOOKUP(E46,VIP!$A$2:$O9413,8,FALSE)</f>
        <v>Si</v>
      </c>
      <c r="J46" s="113" t="str">
        <f>VLOOKUP(E46,VIP!$A$2:$O9363,8,FALSE)</f>
        <v>Si</v>
      </c>
      <c r="K46" s="113" t="str">
        <f>VLOOKUP(E46,VIP!$A$2:$O12937,6,0)</f>
        <v>NO</v>
      </c>
      <c r="L46" s="96" t="s">
        <v>2488</v>
      </c>
      <c r="M46" s="94" t="s">
        <v>2465</v>
      </c>
      <c r="N46" s="94" t="s">
        <v>2472</v>
      </c>
      <c r="O46" s="141" t="s">
        <v>2474</v>
      </c>
      <c r="P46" s="142"/>
      <c r="Q46" s="97" t="s">
        <v>2488</v>
      </c>
    </row>
    <row r="47" spans="1:17" ht="18" x14ac:dyDescent="0.25">
      <c r="A47" s="95" t="str">
        <f>VLOOKUP(E47,'LISTADO ATM'!$A$2:$C$901,3,0)</f>
        <v>ESTE</v>
      </c>
      <c r="B47" s="112">
        <v>335847134</v>
      </c>
      <c r="C47" s="98">
        <v>44294.76090277778</v>
      </c>
      <c r="D47" s="95" t="s">
        <v>2468</v>
      </c>
      <c r="E47" s="114">
        <v>386</v>
      </c>
      <c r="F47" s="113" t="str">
        <f>VLOOKUP(E47,VIP!$A$2:$O12533,2,0)</f>
        <v>DRBR386</v>
      </c>
      <c r="G47" s="113" t="str">
        <f>VLOOKUP(E47,'LISTADO ATM'!$A$2:$B$900,2,0)</f>
        <v xml:space="preserve">ATM Plaza Verón II </v>
      </c>
      <c r="H47" s="113" t="str">
        <f>VLOOKUP(E47,VIP!$A$2:$O17454,7,FALSE)</f>
        <v>Si</v>
      </c>
      <c r="I47" s="113" t="str">
        <f>VLOOKUP(E47,VIP!$A$2:$O9419,8,FALSE)</f>
        <v>Si</v>
      </c>
      <c r="J47" s="113" t="str">
        <f>VLOOKUP(E47,VIP!$A$2:$O9369,8,FALSE)</f>
        <v>Si</v>
      </c>
      <c r="K47" s="113" t="str">
        <f>VLOOKUP(E47,VIP!$A$2:$O12943,6,0)</f>
        <v>NO</v>
      </c>
      <c r="L47" s="96" t="s">
        <v>2540</v>
      </c>
      <c r="M47" s="94" t="s">
        <v>2465</v>
      </c>
      <c r="N47" s="94" t="s">
        <v>2472</v>
      </c>
      <c r="O47" s="141" t="s">
        <v>2473</v>
      </c>
      <c r="P47" s="142"/>
      <c r="Q47" s="97" t="s">
        <v>2540</v>
      </c>
    </row>
    <row r="48" spans="1:17" ht="18" x14ac:dyDescent="0.25">
      <c r="A48" s="95" t="str">
        <f>VLOOKUP(E48,'LISTADO ATM'!$A$2:$C$901,3,0)</f>
        <v>ESTE</v>
      </c>
      <c r="B48" s="112">
        <v>335847157</v>
      </c>
      <c r="C48" s="98">
        <v>44294.834004629629</v>
      </c>
      <c r="D48" s="95" t="s">
        <v>2468</v>
      </c>
      <c r="E48" s="114">
        <v>660</v>
      </c>
      <c r="F48" s="113" t="str">
        <f>VLOOKUP(E48,VIP!$A$2:$O12532,2,0)</f>
        <v>DRBR660</v>
      </c>
      <c r="G48" s="113" t="str">
        <f>VLOOKUP(E48,'LISTADO ATM'!$A$2:$B$900,2,0)</f>
        <v>ATM Oficina Romana Norte II</v>
      </c>
      <c r="H48" s="113" t="str">
        <f>VLOOKUP(E48,VIP!$A$2:$O17453,7,FALSE)</f>
        <v>N/A</v>
      </c>
      <c r="I48" s="113" t="str">
        <f>VLOOKUP(E48,VIP!$A$2:$O9418,8,FALSE)</f>
        <v>N/A</v>
      </c>
      <c r="J48" s="113" t="str">
        <f>VLOOKUP(E48,VIP!$A$2:$O9368,8,FALSE)</f>
        <v>N/A</v>
      </c>
      <c r="K48" s="113" t="str">
        <f>VLOOKUP(E48,VIP!$A$2:$O12942,6,0)</f>
        <v>N/A</v>
      </c>
      <c r="L48" s="96" t="s">
        <v>2428</v>
      </c>
      <c r="M48" s="94" t="s">
        <v>2465</v>
      </c>
      <c r="N48" s="94" t="s">
        <v>2472</v>
      </c>
      <c r="O48" s="141" t="s">
        <v>2473</v>
      </c>
      <c r="P48" s="142"/>
      <c r="Q48" s="97" t="s">
        <v>2428</v>
      </c>
    </row>
    <row r="49" spans="1:17" ht="18" x14ac:dyDescent="0.25">
      <c r="A49" s="95" t="str">
        <f>VLOOKUP(E49,'LISTADO ATM'!$A$2:$C$901,3,0)</f>
        <v>DISTRITO NACIONAL</v>
      </c>
      <c r="B49" s="112">
        <v>335847159</v>
      </c>
      <c r="C49" s="98">
        <v>44294.845486111109</v>
      </c>
      <c r="D49" s="95" t="s">
        <v>2493</v>
      </c>
      <c r="E49" s="114">
        <v>160</v>
      </c>
      <c r="F49" s="113" t="str">
        <f>VLOOKUP(E49,VIP!$A$2:$O12531,2,0)</f>
        <v>DRBR160</v>
      </c>
      <c r="G49" s="113" t="str">
        <f>VLOOKUP(E49,'LISTADO ATM'!$A$2:$B$900,2,0)</f>
        <v xml:space="preserve">ATM Oficina Herrera </v>
      </c>
      <c r="H49" s="113" t="str">
        <f>VLOOKUP(E49,VIP!$A$2:$O17452,7,FALSE)</f>
        <v>Si</v>
      </c>
      <c r="I49" s="113" t="str">
        <f>VLOOKUP(E49,VIP!$A$2:$O9417,8,FALSE)</f>
        <v>Si</v>
      </c>
      <c r="J49" s="113" t="str">
        <f>VLOOKUP(E49,VIP!$A$2:$O9367,8,FALSE)</f>
        <v>Si</v>
      </c>
      <c r="K49" s="113" t="str">
        <f>VLOOKUP(E49,VIP!$A$2:$O12941,6,0)</f>
        <v>NO</v>
      </c>
      <c r="L49" s="96" t="s">
        <v>2540</v>
      </c>
      <c r="M49" s="94" t="s">
        <v>2465</v>
      </c>
      <c r="N49" s="94" t="s">
        <v>2472</v>
      </c>
      <c r="O49" s="141" t="s">
        <v>2494</v>
      </c>
      <c r="P49" s="142"/>
      <c r="Q49" s="97" t="s">
        <v>2540</v>
      </c>
    </row>
    <row r="50" spans="1:17" ht="18" x14ac:dyDescent="0.25">
      <c r="A50" s="95" t="str">
        <f>VLOOKUP(E50,'LISTADO ATM'!$A$2:$C$901,3,0)</f>
        <v>DISTRITO NACIONAL</v>
      </c>
      <c r="B50" s="112">
        <v>335847160</v>
      </c>
      <c r="C50" s="98">
        <v>44294.847650462965</v>
      </c>
      <c r="D50" s="95" t="s">
        <v>2189</v>
      </c>
      <c r="E50" s="114">
        <v>325</v>
      </c>
      <c r="F50" s="113" t="str">
        <f>VLOOKUP(E50,VIP!$A$2:$O12530,2,0)</f>
        <v>DRBR325</v>
      </c>
      <c r="G50" s="113" t="str">
        <f>VLOOKUP(E50,'LISTADO ATM'!$A$2:$B$900,2,0)</f>
        <v>ATM Casa Edwin</v>
      </c>
      <c r="H50" s="113" t="str">
        <f>VLOOKUP(E50,VIP!$A$2:$O17451,7,FALSE)</f>
        <v>Si</v>
      </c>
      <c r="I50" s="113" t="str">
        <f>VLOOKUP(E50,VIP!$A$2:$O9416,8,FALSE)</f>
        <v>Si</v>
      </c>
      <c r="J50" s="113" t="str">
        <f>VLOOKUP(E50,VIP!$A$2:$O9366,8,FALSE)</f>
        <v>Si</v>
      </c>
      <c r="K50" s="113" t="str">
        <f>VLOOKUP(E50,VIP!$A$2:$O12940,6,0)</f>
        <v>NO</v>
      </c>
      <c r="L50" s="96" t="s">
        <v>2539</v>
      </c>
      <c r="M50" s="94" t="s">
        <v>2465</v>
      </c>
      <c r="N50" s="94" t="s">
        <v>2472</v>
      </c>
      <c r="O50" s="141" t="s">
        <v>2474</v>
      </c>
      <c r="P50" s="142"/>
      <c r="Q50" s="97" t="s">
        <v>2539</v>
      </c>
    </row>
    <row r="51" spans="1:17" ht="18" x14ac:dyDescent="0.25">
      <c r="A51" s="95" t="str">
        <f>VLOOKUP(E51,'LISTADO ATM'!$A$2:$C$901,3,0)</f>
        <v>SUR</v>
      </c>
      <c r="B51" s="112">
        <v>335847161</v>
      </c>
      <c r="C51" s="98">
        <v>44294.848310185182</v>
      </c>
      <c r="D51" s="95" t="s">
        <v>2189</v>
      </c>
      <c r="E51" s="114">
        <v>783</v>
      </c>
      <c r="F51" s="113" t="str">
        <f>VLOOKUP(E51,VIP!$A$2:$O12529,2,0)</f>
        <v>DRBR303</v>
      </c>
      <c r="G51" s="113" t="str">
        <f>VLOOKUP(E51,'LISTADO ATM'!$A$2:$B$900,2,0)</f>
        <v xml:space="preserve">ATM Autobanco Alfa y Omega (Barahona) </v>
      </c>
      <c r="H51" s="113" t="str">
        <f>VLOOKUP(E51,VIP!$A$2:$O17450,7,FALSE)</f>
        <v>Si</v>
      </c>
      <c r="I51" s="113" t="str">
        <f>VLOOKUP(E51,VIP!$A$2:$O9415,8,FALSE)</f>
        <v>Si</v>
      </c>
      <c r="J51" s="113" t="str">
        <f>VLOOKUP(E51,VIP!$A$2:$O9365,8,FALSE)</f>
        <v>Si</v>
      </c>
      <c r="K51" s="113" t="str">
        <f>VLOOKUP(E51,VIP!$A$2:$O12939,6,0)</f>
        <v>NO</v>
      </c>
      <c r="L51" s="96" t="s">
        <v>2536</v>
      </c>
      <c r="M51" s="94" t="s">
        <v>2465</v>
      </c>
      <c r="N51" s="94" t="s">
        <v>2472</v>
      </c>
      <c r="O51" s="141" t="s">
        <v>2474</v>
      </c>
      <c r="P51" s="142"/>
      <c r="Q51" s="97" t="s">
        <v>2536</v>
      </c>
    </row>
    <row r="52" spans="1:17" ht="18" x14ac:dyDescent="0.25">
      <c r="A52" s="95" t="str">
        <f>VLOOKUP(E52,'LISTADO ATM'!$A$2:$C$901,3,0)</f>
        <v>ESTE</v>
      </c>
      <c r="B52" s="112">
        <v>335847171</v>
      </c>
      <c r="C52" s="98">
        <v>44294.909826388888</v>
      </c>
      <c r="D52" s="95" t="s">
        <v>2493</v>
      </c>
      <c r="E52" s="114">
        <v>117</v>
      </c>
      <c r="F52" s="113" t="str">
        <f>VLOOKUP(E52,VIP!$A$2:$O12528,2,0)</f>
        <v>DRBR117</v>
      </c>
      <c r="G52" s="113" t="str">
        <f>VLOOKUP(E52,'LISTADO ATM'!$A$2:$B$900,2,0)</f>
        <v xml:space="preserve">ATM Oficina El Seybo </v>
      </c>
      <c r="H52" s="113" t="str">
        <f>VLOOKUP(E52,VIP!$A$2:$O17449,7,FALSE)</f>
        <v>Si</v>
      </c>
      <c r="I52" s="113" t="str">
        <f>VLOOKUP(E52,VIP!$A$2:$O9414,8,FALSE)</f>
        <v>Si</v>
      </c>
      <c r="J52" s="113" t="str">
        <f>VLOOKUP(E52,VIP!$A$2:$O9364,8,FALSE)</f>
        <v>Si</v>
      </c>
      <c r="K52" s="113" t="str">
        <f>VLOOKUP(E52,VIP!$A$2:$O12938,6,0)</f>
        <v>SI</v>
      </c>
      <c r="L52" s="96" t="s">
        <v>2538</v>
      </c>
      <c r="M52" s="94" t="s">
        <v>2465</v>
      </c>
      <c r="N52" s="94" t="s">
        <v>2472</v>
      </c>
      <c r="O52" s="141" t="s">
        <v>2494</v>
      </c>
      <c r="P52" s="142"/>
      <c r="Q52" s="97" t="s">
        <v>2538</v>
      </c>
    </row>
    <row r="53" spans="1:17" ht="18" x14ac:dyDescent="0.25">
      <c r="A53" s="95" t="str">
        <f>VLOOKUP(E53,'LISTADO ATM'!$A$2:$C$901,3,0)</f>
        <v>DISTRITO NACIONAL</v>
      </c>
      <c r="B53" s="112">
        <v>335847183</v>
      </c>
      <c r="C53" s="98">
        <v>44295.133483796293</v>
      </c>
      <c r="D53" s="95" t="s">
        <v>2189</v>
      </c>
      <c r="E53" s="114">
        <v>473</v>
      </c>
      <c r="F53" s="113" t="str">
        <f>VLOOKUP(E53,VIP!$A$2:$O12529,2,0)</f>
        <v>DRBR473</v>
      </c>
      <c r="G53" s="113" t="str">
        <f>VLOOKUP(E53,'LISTADO ATM'!$A$2:$B$900,2,0)</f>
        <v xml:space="preserve">ATM Oficina Carrefour II </v>
      </c>
      <c r="H53" s="113" t="str">
        <f>VLOOKUP(E53,VIP!$A$2:$O17450,7,FALSE)</f>
        <v>Si</v>
      </c>
      <c r="I53" s="113" t="str">
        <f>VLOOKUP(E53,VIP!$A$2:$O9415,8,FALSE)</f>
        <v>Si</v>
      </c>
      <c r="J53" s="113" t="str">
        <f>VLOOKUP(E53,VIP!$A$2:$O9365,8,FALSE)</f>
        <v>Si</v>
      </c>
      <c r="K53" s="113" t="str">
        <f>VLOOKUP(E53,VIP!$A$2:$O12939,6,0)</f>
        <v>NO</v>
      </c>
      <c r="L53" s="96" t="s">
        <v>2228</v>
      </c>
      <c r="M53" s="94" t="s">
        <v>2465</v>
      </c>
      <c r="N53" s="94" t="s">
        <v>2472</v>
      </c>
      <c r="O53" s="141" t="s">
        <v>2474</v>
      </c>
      <c r="P53" s="142"/>
      <c r="Q53" s="97" t="s">
        <v>2228</v>
      </c>
    </row>
    <row r="54" spans="1:17" ht="18" x14ac:dyDescent="0.25">
      <c r="A54" s="95" t="str">
        <f>VLOOKUP(E54,'LISTADO ATM'!$A$2:$C$901,3,0)</f>
        <v>DISTRITO NACIONAL</v>
      </c>
      <c r="B54" s="112">
        <v>335847184</v>
      </c>
      <c r="C54" s="98">
        <v>44295.134444444448</v>
      </c>
      <c r="D54" s="95" t="s">
        <v>2189</v>
      </c>
      <c r="E54" s="114">
        <v>915</v>
      </c>
      <c r="F54" s="113" t="str">
        <f>VLOOKUP(E54,VIP!$A$2:$O12530,2,0)</f>
        <v>DRBR24F</v>
      </c>
      <c r="G54" s="113" t="str">
        <f>VLOOKUP(E54,'LISTADO ATM'!$A$2:$B$900,2,0)</f>
        <v xml:space="preserve">ATM Multicentro La Sirena Aut. Duarte </v>
      </c>
      <c r="H54" s="113" t="str">
        <f>VLOOKUP(E54,VIP!$A$2:$O17451,7,FALSE)</f>
        <v>Si</v>
      </c>
      <c r="I54" s="113" t="str">
        <f>VLOOKUP(E54,VIP!$A$2:$O9416,8,FALSE)</f>
        <v>Si</v>
      </c>
      <c r="J54" s="113" t="str">
        <f>VLOOKUP(E54,VIP!$A$2:$O9366,8,FALSE)</f>
        <v>Si</v>
      </c>
      <c r="K54" s="113" t="str">
        <f>VLOOKUP(E54,VIP!$A$2:$O12940,6,0)</f>
        <v>SI</v>
      </c>
      <c r="L54" s="96" t="s">
        <v>2228</v>
      </c>
      <c r="M54" s="94" t="s">
        <v>2465</v>
      </c>
      <c r="N54" s="94" t="s">
        <v>2472</v>
      </c>
      <c r="O54" s="141" t="s">
        <v>2474</v>
      </c>
      <c r="P54" s="142"/>
      <c r="Q54" s="97" t="s">
        <v>2228</v>
      </c>
    </row>
    <row r="55" spans="1:17" ht="18" x14ac:dyDescent="0.25">
      <c r="A55" s="95" t="str">
        <f>VLOOKUP(E55,'LISTADO ATM'!$A$2:$C$901,3,0)</f>
        <v>DISTRITO NACIONAL</v>
      </c>
      <c r="B55" s="112">
        <v>335847185</v>
      </c>
      <c r="C55" s="98">
        <v>44295.137777777774</v>
      </c>
      <c r="D55" s="95" t="s">
        <v>2189</v>
      </c>
      <c r="E55" s="114">
        <v>951</v>
      </c>
      <c r="F55" s="113" t="str">
        <f>VLOOKUP(E55,VIP!$A$2:$O12531,2,0)</f>
        <v>DRBR203</v>
      </c>
      <c r="G55" s="113" t="str">
        <f>VLOOKUP(E55,'LISTADO ATM'!$A$2:$B$900,2,0)</f>
        <v xml:space="preserve">ATM Oficina Plaza Haché JFK </v>
      </c>
      <c r="H55" s="113" t="str">
        <f>VLOOKUP(E55,VIP!$A$2:$O17452,7,FALSE)</f>
        <v>Si</v>
      </c>
      <c r="I55" s="113" t="str">
        <f>VLOOKUP(E55,VIP!$A$2:$O9417,8,FALSE)</f>
        <v>Si</v>
      </c>
      <c r="J55" s="113" t="str">
        <f>VLOOKUP(E55,VIP!$A$2:$O9367,8,FALSE)</f>
        <v>Si</v>
      </c>
      <c r="K55" s="113" t="str">
        <f>VLOOKUP(E55,VIP!$A$2:$O12941,6,0)</f>
        <v>NO</v>
      </c>
      <c r="L55" s="96" t="s">
        <v>2228</v>
      </c>
      <c r="M55" s="94" t="s">
        <v>2465</v>
      </c>
      <c r="N55" s="94" t="s">
        <v>2472</v>
      </c>
      <c r="O55" s="141" t="s">
        <v>2474</v>
      </c>
      <c r="P55" s="142"/>
      <c r="Q55" s="97" t="s">
        <v>2228</v>
      </c>
    </row>
    <row r="56" spans="1:17" ht="18" x14ac:dyDescent="0.25">
      <c r="A56" s="95" t="str">
        <f>VLOOKUP(E56,'LISTADO ATM'!$A$2:$C$901,3,0)</f>
        <v>DISTRITO NACIONAL</v>
      </c>
      <c r="B56" s="112">
        <v>335847186</v>
      </c>
      <c r="C56" s="98">
        <v>44295.140474537038</v>
      </c>
      <c r="D56" s="95" t="s">
        <v>2189</v>
      </c>
      <c r="E56" s="114">
        <v>244</v>
      </c>
      <c r="F56" s="113" t="str">
        <f>VLOOKUP(E56,VIP!$A$2:$O12532,2,0)</f>
        <v>DRBR244</v>
      </c>
      <c r="G56" s="113" t="str">
        <f>VLOOKUP(E56,'LISTADO ATM'!$A$2:$B$900,2,0)</f>
        <v xml:space="preserve">ATM Ministerio de Hacienda (antiguo Finanzas) </v>
      </c>
      <c r="H56" s="113" t="str">
        <f>VLOOKUP(E56,VIP!$A$2:$O17453,7,FALSE)</f>
        <v>Si</v>
      </c>
      <c r="I56" s="113" t="str">
        <f>VLOOKUP(E56,VIP!$A$2:$O9418,8,FALSE)</f>
        <v>Si</v>
      </c>
      <c r="J56" s="113" t="str">
        <f>VLOOKUP(E56,VIP!$A$2:$O9368,8,FALSE)</f>
        <v>Si</v>
      </c>
      <c r="K56" s="113" t="str">
        <f>VLOOKUP(E56,VIP!$A$2:$O12942,6,0)</f>
        <v>NO</v>
      </c>
      <c r="L56" s="96" t="s">
        <v>2228</v>
      </c>
      <c r="M56" s="94" t="s">
        <v>2465</v>
      </c>
      <c r="N56" s="94" t="s">
        <v>2472</v>
      </c>
      <c r="O56" s="141" t="s">
        <v>2474</v>
      </c>
      <c r="P56" s="142"/>
      <c r="Q56" s="97" t="s">
        <v>2228</v>
      </c>
    </row>
    <row r="57" spans="1:17" ht="18" x14ac:dyDescent="0.25">
      <c r="A57" s="95" t="str">
        <f>VLOOKUP(E57,'LISTADO ATM'!$A$2:$C$901,3,0)</f>
        <v>DISTRITO NACIONAL</v>
      </c>
      <c r="B57" s="112">
        <v>335847187</v>
      </c>
      <c r="C57" s="98">
        <v>44295.141261574077</v>
      </c>
      <c r="D57" s="95" t="s">
        <v>2189</v>
      </c>
      <c r="E57" s="114">
        <v>327</v>
      </c>
      <c r="F57" s="113" t="str">
        <f>VLOOKUP(E57,VIP!$A$2:$O12533,2,0)</f>
        <v>DRBR327</v>
      </c>
      <c r="G57" s="113" t="str">
        <f>VLOOKUP(E57,'LISTADO ATM'!$A$2:$B$900,2,0)</f>
        <v xml:space="preserve">ATM UNP CCN (Nacional 27 de Febrero) </v>
      </c>
      <c r="H57" s="113" t="str">
        <f>VLOOKUP(E57,VIP!$A$2:$O17454,7,FALSE)</f>
        <v>Si</v>
      </c>
      <c r="I57" s="113" t="str">
        <f>VLOOKUP(E57,VIP!$A$2:$O9419,8,FALSE)</f>
        <v>Si</v>
      </c>
      <c r="J57" s="113" t="str">
        <f>VLOOKUP(E57,VIP!$A$2:$O9369,8,FALSE)</f>
        <v>Si</v>
      </c>
      <c r="K57" s="113" t="str">
        <f>VLOOKUP(E57,VIP!$A$2:$O12943,6,0)</f>
        <v>NO</v>
      </c>
      <c r="L57" s="96" t="s">
        <v>2228</v>
      </c>
      <c r="M57" s="94" t="s">
        <v>2465</v>
      </c>
      <c r="N57" s="94" t="s">
        <v>2472</v>
      </c>
      <c r="O57" s="141" t="s">
        <v>2474</v>
      </c>
      <c r="P57" s="142"/>
      <c r="Q57" s="97" t="s">
        <v>2228</v>
      </c>
    </row>
    <row r="58" spans="1:17" ht="18" x14ac:dyDescent="0.25">
      <c r="A58" s="95" t="str">
        <f>VLOOKUP(E58,'LISTADO ATM'!$A$2:$C$901,3,0)</f>
        <v>NORTE</v>
      </c>
      <c r="B58" s="112">
        <v>335847188</v>
      </c>
      <c r="C58" s="98">
        <v>44295.142199074071</v>
      </c>
      <c r="D58" s="95" t="s">
        <v>2190</v>
      </c>
      <c r="E58" s="114">
        <v>482</v>
      </c>
      <c r="F58" s="113" t="str">
        <f>VLOOKUP(E58,VIP!$A$2:$O12534,2,0)</f>
        <v>DRBR482</v>
      </c>
      <c r="G58" s="113" t="str">
        <f>VLOOKUP(E58,'LISTADO ATM'!$A$2:$B$900,2,0)</f>
        <v xml:space="preserve">ATM Centro de Caja Plaza Lama (Santiago) </v>
      </c>
      <c r="H58" s="113" t="str">
        <f>VLOOKUP(E58,VIP!$A$2:$O17455,7,FALSE)</f>
        <v>Si</v>
      </c>
      <c r="I58" s="113" t="str">
        <f>VLOOKUP(E58,VIP!$A$2:$O9420,8,FALSE)</f>
        <v>Si</v>
      </c>
      <c r="J58" s="113" t="str">
        <f>VLOOKUP(E58,VIP!$A$2:$O9370,8,FALSE)</f>
        <v>Si</v>
      </c>
      <c r="K58" s="113" t="str">
        <f>VLOOKUP(E58,VIP!$A$2:$O12944,6,0)</f>
        <v>NO</v>
      </c>
      <c r="L58" s="96" t="s">
        <v>2228</v>
      </c>
      <c r="M58" s="94" t="s">
        <v>2465</v>
      </c>
      <c r="N58" s="94" t="s">
        <v>2472</v>
      </c>
      <c r="O58" s="141" t="s">
        <v>2512</v>
      </c>
      <c r="P58" s="142"/>
      <c r="Q58" s="97" t="s">
        <v>2228</v>
      </c>
    </row>
    <row r="59" spans="1:17" ht="18" x14ac:dyDescent="0.25">
      <c r="A59" s="95" t="str">
        <f>VLOOKUP(E59,'LISTADO ATM'!$A$2:$C$901,3,0)</f>
        <v>DISTRITO NACIONAL</v>
      </c>
      <c r="B59" s="112">
        <v>335847189</v>
      </c>
      <c r="C59" s="98">
        <v>44295.143437500003</v>
      </c>
      <c r="D59" s="95" t="s">
        <v>2189</v>
      </c>
      <c r="E59" s="114">
        <v>487</v>
      </c>
      <c r="F59" s="113" t="str">
        <f>VLOOKUP(E59,VIP!$A$2:$O12535,2,0)</f>
        <v>DRBR487</v>
      </c>
      <c r="G59" s="113" t="str">
        <f>VLOOKUP(E59,'LISTADO ATM'!$A$2:$B$900,2,0)</f>
        <v xml:space="preserve">ATM Olé Hainamosa </v>
      </c>
      <c r="H59" s="113" t="str">
        <f>VLOOKUP(E59,VIP!$A$2:$O17456,7,FALSE)</f>
        <v>Si</v>
      </c>
      <c r="I59" s="113" t="str">
        <f>VLOOKUP(E59,VIP!$A$2:$O9421,8,FALSE)</f>
        <v>Si</v>
      </c>
      <c r="J59" s="113" t="str">
        <f>VLOOKUP(E59,VIP!$A$2:$O9371,8,FALSE)</f>
        <v>Si</v>
      </c>
      <c r="K59" s="113" t="str">
        <f>VLOOKUP(E59,VIP!$A$2:$O12945,6,0)</f>
        <v>SI</v>
      </c>
      <c r="L59" s="96" t="s">
        <v>2228</v>
      </c>
      <c r="M59" s="94" t="s">
        <v>2465</v>
      </c>
      <c r="N59" s="94" t="s">
        <v>2472</v>
      </c>
      <c r="O59" s="141" t="s">
        <v>2474</v>
      </c>
      <c r="P59" s="142"/>
      <c r="Q59" s="97" t="s">
        <v>2228</v>
      </c>
    </row>
    <row r="60" spans="1:17" ht="18" x14ac:dyDescent="0.25">
      <c r="A60" s="95" t="str">
        <f>VLOOKUP(E60,'LISTADO ATM'!$A$2:$C$901,3,0)</f>
        <v>ESTE</v>
      </c>
      <c r="B60" s="112">
        <v>335847190</v>
      </c>
      <c r="C60" s="98">
        <v>44295.144097222219</v>
      </c>
      <c r="D60" s="95" t="s">
        <v>2189</v>
      </c>
      <c r="E60" s="114">
        <v>795</v>
      </c>
      <c r="F60" s="113" t="str">
        <f>VLOOKUP(E60,VIP!$A$2:$O12536,2,0)</f>
        <v>DRBR795</v>
      </c>
      <c r="G60" s="113" t="str">
        <f>VLOOKUP(E60,'LISTADO ATM'!$A$2:$B$900,2,0)</f>
        <v xml:space="preserve">ATM UNP Guaymate (La Romana) </v>
      </c>
      <c r="H60" s="113" t="str">
        <f>VLOOKUP(E60,VIP!$A$2:$O17457,7,FALSE)</f>
        <v>Si</v>
      </c>
      <c r="I60" s="113" t="str">
        <f>VLOOKUP(E60,VIP!$A$2:$O9422,8,FALSE)</f>
        <v>Si</v>
      </c>
      <c r="J60" s="113" t="str">
        <f>VLOOKUP(E60,VIP!$A$2:$O9372,8,FALSE)</f>
        <v>Si</v>
      </c>
      <c r="K60" s="113" t="str">
        <f>VLOOKUP(E60,VIP!$A$2:$O12946,6,0)</f>
        <v>NO</v>
      </c>
      <c r="L60" s="96" t="s">
        <v>2228</v>
      </c>
      <c r="M60" s="94" t="s">
        <v>2465</v>
      </c>
      <c r="N60" s="94" t="s">
        <v>2472</v>
      </c>
      <c r="O60" s="141" t="s">
        <v>2474</v>
      </c>
      <c r="P60" s="142"/>
      <c r="Q60" s="97" t="s">
        <v>2228</v>
      </c>
    </row>
    <row r="61" spans="1:17" ht="18" x14ac:dyDescent="0.25">
      <c r="A61" s="95" t="str">
        <f>VLOOKUP(E61,'LISTADO ATM'!$A$2:$C$901,3,0)</f>
        <v>SUR</v>
      </c>
      <c r="B61" s="112">
        <v>335847191</v>
      </c>
      <c r="C61" s="98">
        <v>44295.145567129628</v>
      </c>
      <c r="D61" s="95" t="s">
        <v>2189</v>
      </c>
      <c r="E61" s="114">
        <v>968</v>
      </c>
      <c r="F61" s="113" t="str">
        <f>VLOOKUP(E61,VIP!$A$2:$O12537,2,0)</f>
        <v>DRBR24I</v>
      </c>
      <c r="G61" s="113" t="str">
        <f>VLOOKUP(E61,'LISTADO ATM'!$A$2:$B$900,2,0)</f>
        <v xml:space="preserve">ATM UNP Mercado Baní </v>
      </c>
      <c r="H61" s="113" t="str">
        <f>VLOOKUP(E61,VIP!$A$2:$O17458,7,FALSE)</f>
        <v>Si</v>
      </c>
      <c r="I61" s="113" t="str">
        <f>VLOOKUP(E61,VIP!$A$2:$O9423,8,FALSE)</f>
        <v>Si</v>
      </c>
      <c r="J61" s="113" t="str">
        <f>VLOOKUP(E61,VIP!$A$2:$O9373,8,FALSE)</f>
        <v>Si</v>
      </c>
      <c r="K61" s="113" t="str">
        <f>VLOOKUP(E61,VIP!$A$2:$O12947,6,0)</f>
        <v>SI</v>
      </c>
      <c r="L61" s="96" t="s">
        <v>2228</v>
      </c>
      <c r="M61" s="94" t="s">
        <v>2465</v>
      </c>
      <c r="N61" s="94" t="s">
        <v>2472</v>
      </c>
      <c r="O61" s="141" t="s">
        <v>2474</v>
      </c>
      <c r="P61" s="142"/>
      <c r="Q61" s="97" t="s">
        <v>2228</v>
      </c>
    </row>
    <row r="62" spans="1:17" ht="18" x14ac:dyDescent="0.25">
      <c r="A62" s="95" t="str">
        <f>VLOOKUP(E62,'LISTADO ATM'!$A$2:$C$901,3,0)</f>
        <v>DISTRITO NACIONAL</v>
      </c>
      <c r="B62" s="112">
        <v>335847192</v>
      </c>
      <c r="C62" s="98">
        <v>44295.15320601852</v>
      </c>
      <c r="D62" s="95" t="s">
        <v>2189</v>
      </c>
      <c r="E62" s="114">
        <v>37</v>
      </c>
      <c r="F62" s="113" t="str">
        <f>VLOOKUP(E62,VIP!$A$2:$O12538,2,0)</f>
        <v>DRBR037</v>
      </c>
      <c r="G62" s="113" t="str">
        <f>VLOOKUP(E62,'LISTADO ATM'!$A$2:$B$900,2,0)</f>
        <v xml:space="preserve">ATM Oficina Villa Mella </v>
      </c>
      <c r="H62" s="113" t="str">
        <f>VLOOKUP(E62,VIP!$A$2:$O17459,7,FALSE)</f>
        <v>Si</v>
      </c>
      <c r="I62" s="113" t="str">
        <f>VLOOKUP(E62,VIP!$A$2:$O9424,8,FALSE)</f>
        <v>Si</v>
      </c>
      <c r="J62" s="113" t="str">
        <f>VLOOKUP(E62,VIP!$A$2:$O9374,8,FALSE)</f>
        <v>Si</v>
      </c>
      <c r="K62" s="113" t="str">
        <f>VLOOKUP(E62,VIP!$A$2:$O12948,6,0)</f>
        <v>SI</v>
      </c>
      <c r="L62" s="96" t="s">
        <v>2488</v>
      </c>
      <c r="M62" s="94" t="s">
        <v>2465</v>
      </c>
      <c r="N62" s="94" t="s">
        <v>2472</v>
      </c>
      <c r="O62" s="141" t="s">
        <v>2474</v>
      </c>
      <c r="P62" s="142"/>
      <c r="Q62" s="97" t="s">
        <v>2488</v>
      </c>
    </row>
    <row r="63" spans="1:17" ht="18" x14ac:dyDescent="0.25">
      <c r="A63" s="95" t="str">
        <f>VLOOKUP(E63,'LISTADO ATM'!$A$2:$C$901,3,0)</f>
        <v>SUR</v>
      </c>
      <c r="B63" s="112">
        <v>335847193</v>
      </c>
      <c r="C63" s="98">
        <v>44295.154120370367</v>
      </c>
      <c r="D63" s="95" t="s">
        <v>2189</v>
      </c>
      <c r="E63" s="114">
        <v>131</v>
      </c>
      <c r="F63" s="113" t="str">
        <f>VLOOKUP(E63,VIP!$A$2:$O12539,2,0)</f>
        <v>DRBR131</v>
      </c>
      <c r="G63" s="113" t="str">
        <f>VLOOKUP(E63,'LISTADO ATM'!$A$2:$B$900,2,0)</f>
        <v xml:space="preserve">ATM Oficina Baní I </v>
      </c>
      <c r="H63" s="113" t="str">
        <f>VLOOKUP(E63,VIP!$A$2:$O17460,7,FALSE)</f>
        <v>Si</v>
      </c>
      <c r="I63" s="113" t="str">
        <f>VLOOKUP(E63,VIP!$A$2:$O9425,8,FALSE)</f>
        <v>Si</v>
      </c>
      <c r="J63" s="113" t="str">
        <f>VLOOKUP(E63,VIP!$A$2:$O9375,8,FALSE)</f>
        <v>Si</v>
      </c>
      <c r="K63" s="113" t="str">
        <f>VLOOKUP(E63,VIP!$A$2:$O12949,6,0)</f>
        <v>NO</v>
      </c>
      <c r="L63" s="96" t="s">
        <v>2488</v>
      </c>
      <c r="M63" s="94" t="s">
        <v>2465</v>
      </c>
      <c r="N63" s="94" t="s">
        <v>2472</v>
      </c>
      <c r="O63" s="141" t="s">
        <v>2474</v>
      </c>
      <c r="P63" s="142"/>
      <c r="Q63" s="97" t="s">
        <v>2488</v>
      </c>
    </row>
    <row r="64" spans="1:17" ht="18" x14ac:dyDescent="0.25">
      <c r="A64" s="95" t="str">
        <f>VLOOKUP(E64,'LISTADO ATM'!$A$2:$C$901,3,0)</f>
        <v>SUR</v>
      </c>
      <c r="B64" s="112">
        <v>335847194</v>
      </c>
      <c r="C64" s="98">
        <v>44295.159432870372</v>
      </c>
      <c r="D64" s="95" t="s">
        <v>2189</v>
      </c>
      <c r="E64" s="114">
        <v>470</v>
      </c>
      <c r="F64" s="113" t="str">
        <f>VLOOKUP(E64,VIP!$A$2:$O12540,2,0)</f>
        <v>DRBR470</v>
      </c>
      <c r="G64" s="113" t="str">
        <f>VLOOKUP(E64,'LISTADO ATM'!$A$2:$B$900,2,0)</f>
        <v xml:space="preserve">ATM Hospital Taiwán (Azua) </v>
      </c>
      <c r="H64" s="113" t="str">
        <f>VLOOKUP(E64,VIP!$A$2:$O17461,7,FALSE)</f>
        <v>Si</v>
      </c>
      <c r="I64" s="113" t="str">
        <f>VLOOKUP(E64,VIP!$A$2:$O9426,8,FALSE)</f>
        <v>Si</v>
      </c>
      <c r="J64" s="113" t="str">
        <f>VLOOKUP(E64,VIP!$A$2:$O9376,8,FALSE)</f>
        <v>Si</v>
      </c>
      <c r="K64" s="113" t="str">
        <f>VLOOKUP(E64,VIP!$A$2:$O12950,6,0)</f>
        <v>NO</v>
      </c>
      <c r="L64" s="96" t="s">
        <v>2488</v>
      </c>
      <c r="M64" s="94" t="s">
        <v>2465</v>
      </c>
      <c r="N64" s="94" t="s">
        <v>2472</v>
      </c>
      <c r="O64" s="141" t="s">
        <v>2474</v>
      </c>
      <c r="P64" s="142"/>
      <c r="Q64" s="97" t="s">
        <v>2488</v>
      </c>
    </row>
    <row r="65" spans="1:17" ht="18" x14ac:dyDescent="0.25">
      <c r="A65" s="95" t="str">
        <f>VLOOKUP(E65,'LISTADO ATM'!$A$2:$C$901,3,0)</f>
        <v>DISTRITO NACIONAL</v>
      </c>
      <c r="B65" s="112">
        <v>335847195</v>
      </c>
      <c r="C65" s="98">
        <v>44295.161157407405</v>
      </c>
      <c r="D65" s="95" t="s">
        <v>2189</v>
      </c>
      <c r="E65" s="114">
        <v>902</v>
      </c>
      <c r="F65" s="113" t="str">
        <f>VLOOKUP(E65,VIP!$A$2:$O12541,2,0)</f>
        <v>DRBR16A</v>
      </c>
      <c r="G65" s="113" t="str">
        <f>VLOOKUP(E65,'LISTADO ATM'!$A$2:$B$900,2,0)</f>
        <v xml:space="preserve">ATM Oficina Plaza Florida </v>
      </c>
      <c r="H65" s="113" t="str">
        <f>VLOOKUP(E65,VIP!$A$2:$O17462,7,FALSE)</f>
        <v>Si</v>
      </c>
      <c r="I65" s="113" t="str">
        <f>VLOOKUP(E65,VIP!$A$2:$O9427,8,FALSE)</f>
        <v>Si</v>
      </c>
      <c r="J65" s="113" t="str">
        <f>VLOOKUP(E65,VIP!$A$2:$O9377,8,FALSE)</f>
        <v>Si</v>
      </c>
      <c r="K65" s="113" t="str">
        <f>VLOOKUP(E65,VIP!$A$2:$O12951,6,0)</f>
        <v>NO</v>
      </c>
      <c r="L65" s="96" t="s">
        <v>2488</v>
      </c>
      <c r="M65" s="94" t="s">
        <v>2465</v>
      </c>
      <c r="N65" s="94" t="s">
        <v>2472</v>
      </c>
      <c r="O65" s="141" t="s">
        <v>2474</v>
      </c>
      <c r="P65" s="142"/>
      <c r="Q65" s="97" t="s">
        <v>2488</v>
      </c>
    </row>
    <row r="66" spans="1:17" ht="18" x14ac:dyDescent="0.25">
      <c r="A66" s="95" t="str">
        <f>VLOOKUP(E66,'LISTADO ATM'!$A$2:$C$901,3,0)</f>
        <v>DISTRITO NACIONAL</v>
      </c>
      <c r="B66" s="112">
        <v>335847196</v>
      </c>
      <c r="C66" s="98">
        <v>44295.162893518522</v>
      </c>
      <c r="D66" s="95" t="s">
        <v>2189</v>
      </c>
      <c r="E66" s="114">
        <v>149</v>
      </c>
      <c r="F66" s="113" t="str">
        <f>VLOOKUP(E66,VIP!$A$2:$O12542,2,0)</f>
        <v>DRBR149</v>
      </c>
      <c r="G66" s="113" t="str">
        <f>VLOOKUP(E66,'LISTADO ATM'!$A$2:$B$900,2,0)</f>
        <v>ATM Estación Metro Concepción</v>
      </c>
      <c r="H66" s="113" t="str">
        <f>VLOOKUP(E66,VIP!$A$2:$O17463,7,FALSE)</f>
        <v>N/A</v>
      </c>
      <c r="I66" s="113" t="str">
        <f>VLOOKUP(E66,VIP!$A$2:$O9428,8,FALSE)</f>
        <v>N/A</v>
      </c>
      <c r="J66" s="113" t="str">
        <f>VLOOKUP(E66,VIP!$A$2:$O9378,8,FALSE)</f>
        <v>N/A</v>
      </c>
      <c r="K66" s="113" t="str">
        <f>VLOOKUP(E66,VIP!$A$2:$O12952,6,0)</f>
        <v>N/A</v>
      </c>
      <c r="L66" s="96" t="s">
        <v>2228</v>
      </c>
      <c r="M66" s="94" t="s">
        <v>2465</v>
      </c>
      <c r="N66" s="94" t="s">
        <v>2472</v>
      </c>
      <c r="O66" s="141" t="s">
        <v>2474</v>
      </c>
      <c r="P66" s="142"/>
      <c r="Q66" s="97" t="s">
        <v>2228</v>
      </c>
    </row>
    <row r="67" spans="1:17" ht="18" x14ac:dyDescent="0.25">
      <c r="A67" s="95" t="str">
        <f>VLOOKUP(E67,'LISTADO ATM'!$A$2:$C$901,3,0)</f>
        <v>ESTE</v>
      </c>
      <c r="B67" s="112">
        <v>335847197</v>
      </c>
      <c r="C67" s="98">
        <v>44295.163587962961</v>
      </c>
      <c r="D67" s="95" t="s">
        <v>2189</v>
      </c>
      <c r="E67" s="114">
        <v>289</v>
      </c>
      <c r="F67" s="113" t="str">
        <f>VLOOKUP(E67,VIP!$A$2:$O12543,2,0)</f>
        <v>DRBR910</v>
      </c>
      <c r="G67" s="113" t="str">
        <f>VLOOKUP(E67,'LISTADO ATM'!$A$2:$B$900,2,0)</f>
        <v>ATM Oficina Bávaro II</v>
      </c>
      <c r="H67" s="113" t="str">
        <f>VLOOKUP(E67,VIP!$A$2:$O17464,7,FALSE)</f>
        <v>Si</v>
      </c>
      <c r="I67" s="113" t="str">
        <f>VLOOKUP(E67,VIP!$A$2:$O9429,8,FALSE)</f>
        <v>Si</v>
      </c>
      <c r="J67" s="113" t="str">
        <f>VLOOKUP(E67,VIP!$A$2:$O9379,8,FALSE)</f>
        <v>Si</v>
      </c>
      <c r="K67" s="113" t="str">
        <f>VLOOKUP(E67,VIP!$A$2:$O12953,6,0)</f>
        <v>NO</v>
      </c>
      <c r="L67" s="96" t="s">
        <v>2488</v>
      </c>
      <c r="M67" s="94" t="s">
        <v>2465</v>
      </c>
      <c r="N67" s="94" t="s">
        <v>2472</v>
      </c>
      <c r="O67" s="141" t="s">
        <v>2474</v>
      </c>
      <c r="P67" s="142"/>
      <c r="Q67" s="97" t="s">
        <v>2488</v>
      </c>
    </row>
    <row r="68" spans="1:17" ht="18" x14ac:dyDescent="0.25">
      <c r="A68" s="95" t="str">
        <f>VLOOKUP(E68,'LISTADO ATM'!$A$2:$C$901,3,0)</f>
        <v>NORTE</v>
      </c>
      <c r="B68" s="112">
        <v>335847198</v>
      </c>
      <c r="C68" s="98">
        <v>44295.164849537039</v>
      </c>
      <c r="D68" s="95" t="s">
        <v>2190</v>
      </c>
      <c r="E68" s="114">
        <v>528</v>
      </c>
      <c r="F68" s="113" t="str">
        <f>VLOOKUP(E68,VIP!$A$2:$O12544,2,0)</f>
        <v>DRBR284</v>
      </c>
      <c r="G68" s="113" t="str">
        <f>VLOOKUP(E68,'LISTADO ATM'!$A$2:$B$900,2,0)</f>
        <v xml:space="preserve">ATM Ferretería Ochoa (Santiago) </v>
      </c>
      <c r="H68" s="113" t="str">
        <f>VLOOKUP(E68,VIP!$A$2:$O17465,7,FALSE)</f>
        <v>Si</v>
      </c>
      <c r="I68" s="113" t="str">
        <f>VLOOKUP(E68,VIP!$A$2:$O9430,8,FALSE)</f>
        <v>Si</v>
      </c>
      <c r="J68" s="113" t="str">
        <f>VLOOKUP(E68,VIP!$A$2:$O9380,8,FALSE)</f>
        <v>Si</v>
      </c>
      <c r="K68" s="113" t="str">
        <f>VLOOKUP(E68,VIP!$A$2:$O12954,6,0)</f>
        <v>NO</v>
      </c>
      <c r="L68" s="96" t="s">
        <v>2488</v>
      </c>
      <c r="M68" s="94" t="s">
        <v>2465</v>
      </c>
      <c r="N68" s="94" t="s">
        <v>2472</v>
      </c>
      <c r="O68" s="141" t="s">
        <v>2512</v>
      </c>
      <c r="P68" s="142"/>
      <c r="Q68" s="97" t="s">
        <v>2488</v>
      </c>
    </row>
    <row r="69" spans="1:17" ht="18" x14ac:dyDescent="0.25">
      <c r="A69" s="95" t="str">
        <f>VLOOKUP(E69,'LISTADO ATM'!$A$2:$C$901,3,0)</f>
        <v>NORTE</v>
      </c>
      <c r="B69" s="112">
        <v>335847199</v>
      </c>
      <c r="C69" s="98">
        <v>44295.181296296294</v>
      </c>
      <c r="D69" s="95" t="s">
        <v>2190</v>
      </c>
      <c r="E69" s="114">
        <v>411</v>
      </c>
      <c r="F69" s="113" t="str">
        <f>VLOOKUP(E69,VIP!$A$2:$O12545,2,0)</f>
        <v>DRBR411</v>
      </c>
      <c r="G69" s="113" t="str">
        <f>VLOOKUP(E69,'LISTADO ATM'!$A$2:$B$900,2,0)</f>
        <v xml:space="preserve">ATM UNP Piedra Blanca </v>
      </c>
      <c r="H69" s="113" t="str">
        <f>VLOOKUP(E69,VIP!$A$2:$O17466,7,FALSE)</f>
        <v>Si</v>
      </c>
      <c r="I69" s="113" t="str">
        <f>VLOOKUP(E69,VIP!$A$2:$O9431,8,FALSE)</f>
        <v>Si</v>
      </c>
      <c r="J69" s="113" t="str">
        <f>VLOOKUP(E69,VIP!$A$2:$O9381,8,FALSE)</f>
        <v>Si</v>
      </c>
      <c r="K69" s="113" t="str">
        <f>VLOOKUP(E69,VIP!$A$2:$O12955,6,0)</f>
        <v>NO</v>
      </c>
      <c r="L69" s="96" t="s">
        <v>2228</v>
      </c>
      <c r="M69" s="94" t="s">
        <v>2465</v>
      </c>
      <c r="N69" s="94" t="s">
        <v>2472</v>
      </c>
      <c r="O69" s="141" t="s">
        <v>2512</v>
      </c>
      <c r="P69" s="142"/>
      <c r="Q69" s="97" t="s">
        <v>2228</v>
      </c>
    </row>
    <row r="70" spans="1:17" ht="18" x14ac:dyDescent="0.25">
      <c r="A70" s="95" t="str">
        <f>VLOOKUP(E70,'LISTADO ATM'!$A$2:$C$901,3,0)</f>
        <v>ESTE</v>
      </c>
      <c r="B70" s="112">
        <v>335847200</v>
      </c>
      <c r="C70" s="98">
        <v>44295.182384259257</v>
      </c>
      <c r="D70" s="95" t="s">
        <v>2189</v>
      </c>
      <c r="E70" s="114">
        <v>433</v>
      </c>
      <c r="F70" s="113" t="str">
        <f>VLOOKUP(E70,VIP!$A$2:$O12546,2,0)</f>
        <v>DRBR433</v>
      </c>
      <c r="G70" s="113" t="str">
        <f>VLOOKUP(E70,'LISTADO ATM'!$A$2:$B$900,2,0)</f>
        <v xml:space="preserve">ATM Centro Comercial Las Canas (Cap Cana) </v>
      </c>
      <c r="H70" s="113" t="str">
        <f>VLOOKUP(E70,VIP!$A$2:$O17467,7,FALSE)</f>
        <v>Si</v>
      </c>
      <c r="I70" s="113" t="str">
        <f>VLOOKUP(E70,VIP!$A$2:$O9432,8,FALSE)</f>
        <v>Si</v>
      </c>
      <c r="J70" s="113" t="str">
        <f>VLOOKUP(E70,VIP!$A$2:$O9382,8,FALSE)</f>
        <v>Si</v>
      </c>
      <c r="K70" s="113" t="str">
        <f>VLOOKUP(E70,VIP!$A$2:$O12956,6,0)</f>
        <v>NO</v>
      </c>
      <c r="L70" s="96" t="s">
        <v>2228</v>
      </c>
      <c r="M70" s="94" t="s">
        <v>2465</v>
      </c>
      <c r="N70" s="94" t="s">
        <v>2472</v>
      </c>
      <c r="O70" s="141" t="s">
        <v>2474</v>
      </c>
      <c r="P70" s="142"/>
      <c r="Q70" s="97" t="s">
        <v>2228</v>
      </c>
    </row>
    <row r="71" spans="1:17" ht="18" x14ac:dyDescent="0.25">
      <c r="A71" s="95" t="str">
        <f>VLOOKUP(E71,'LISTADO ATM'!$A$2:$C$901,3,0)</f>
        <v>NORTE</v>
      </c>
      <c r="B71" s="112">
        <v>335847201</v>
      </c>
      <c r="C71" s="98">
        <v>44295.183240740742</v>
      </c>
      <c r="D71" s="95" t="s">
        <v>2190</v>
      </c>
      <c r="E71" s="114">
        <v>444</v>
      </c>
      <c r="F71" s="113" t="str">
        <f>VLOOKUP(E71,VIP!$A$2:$O12547,2,0)</f>
        <v>DRBR444</v>
      </c>
      <c r="G71" s="113" t="str">
        <f>VLOOKUP(E71,'LISTADO ATM'!$A$2:$B$900,2,0)</f>
        <v xml:space="preserve">ATM Hospital Metropolitano de (Santiago) (HOMS) </v>
      </c>
      <c r="H71" s="113" t="str">
        <f>VLOOKUP(E71,VIP!$A$2:$O17468,7,FALSE)</f>
        <v>Si</v>
      </c>
      <c r="I71" s="113" t="str">
        <f>VLOOKUP(E71,VIP!$A$2:$O9433,8,FALSE)</f>
        <v>Si</v>
      </c>
      <c r="J71" s="113" t="str">
        <f>VLOOKUP(E71,VIP!$A$2:$O9383,8,FALSE)</f>
        <v>Si</v>
      </c>
      <c r="K71" s="113" t="str">
        <f>VLOOKUP(E71,VIP!$A$2:$O12957,6,0)</f>
        <v>NO</v>
      </c>
      <c r="L71" s="96" t="s">
        <v>2488</v>
      </c>
      <c r="M71" s="94" t="s">
        <v>2465</v>
      </c>
      <c r="N71" s="94" t="s">
        <v>2472</v>
      </c>
      <c r="O71" s="141" t="s">
        <v>2512</v>
      </c>
      <c r="P71" s="142"/>
      <c r="Q71" s="97" t="s">
        <v>2488</v>
      </c>
    </row>
    <row r="72" spans="1:17" ht="18" x14ac:dyDescent="0.25">
      <c r="A72" s="95" t="str">
        <f>VLOOKUP(E72,'LISTADO ATM'!$A$2:$C$901,3,0)</f>
        <v>NORTE</v>
      </c>
      <c r="B72" s="112">
        <v>335847202</v>
      </c>
      <c r="C72" s="98">
        <v>44295.190057870372</v>
      </c>
      <c r="D72" s="95" t="s">
        <v>2493</v>
      </c>
      <c r="E72" s="114">
        <v>262</v>
      </c>
      <c r="F72" s="113" t="str">
        <f>VLOOKUP(E72,VIP!$A$2:$O12548,2,0)</f>
        <v>DRBR262</v>
      </c>
      <c r="G72" s="113" t="str">
        <f>VLOOKUP(E72,'LISTADO ATM'!$A$2:$B$900,2,0)</f>
        <v xml:space="preserve">ATM Oficina Obras Públicas (Santiago) </v>
      </c>
      <c r="H72" s="113" t="str">
        <f>VLOOKUP(E72,VIP!$A$2:$O17469,7,FALSE)</f>
        <v>Si</v>
      </c>
      <c r="I72" s="113" t="str">
        <f>VLOOKUP(E72,VIP!$A$2:$O9434,8,FALSE)</f>
        <v>Si</v>
      </c>
      <c r="J72" s="113" t="str">
        <f>VLOOKUP(E72,VIP!$A$2:$O9384,8,FALSE)</f>
        <v>Si</v>
      </c>
      <c r="K72" s="113" t="str">
        <f>VLOOKUP(E72,VIP!$A$2:$O12958,6,0)</f>
        <v>SI</v>
      </c>
      <c r="L72" s="96" t="s">
        <v>2459</v>
      </c>
      <c r="M72" s="94" t="s">
        <v>2465</v>
      </c>
      <c r="N72" s="94" t="s">
        <v>2472</v>
      </c>
      <c r="O72" s="141" t="s">
        <v>2494</v>
      </c>
      <c r="P72" s="142"/>
      <c r="Q72" s="97" t="s">
        <v>2459</v>
      </c>
    </row>
    <row r="73" spans="1:17" ht="18" x14ac:dyDescent="0.25">
      <c r="A73" s="95" t="str">
        <f>VLOOKUP(E73,'LISTADO ATM'!$A$2:$C$901,3,0)</f>
        <v>ESTE</v>
      </c>
      <c r="B73" s="112">
        <v>335847203</v>
      </c>
      <c r="C73" s="98">
        <v>44295.191921296297</v>
      </c>
      <c r="D73" s="95" t="s">
        <v>2468</v>
      </c>
      <c r="E73" s="114">
        <v>111</v>
      </c>
      <c r="F73" s="113" t="str">
        <f>VLOOKUP(E73,VIP!$A$2:$O12549,2,0)</f>
        <v>DRBR111</v>
      </c>
      <c r="G73" s="113" t="str">
        <f>VLOOKUP(E73,'LISTADO ATM'!$A$2:$B$900,2,0)</f>
        <v xml:space="preserve">ATM Oficina San Pedro </v>
      </c>
      <c r="H73" s="113" t="str">
        <f>VLOOKUP(E73,VIP!$A$2:$O17470,7,FALSE)</f>
        <v>Si</v>
      </c>
      <c r="I73" s="113" t="str">
        <f>VLOOKUP(E73,VIP!$A$2:$O9435,8,FALSE)</f>
        <v>Si</v>
      </c>
      <c r="J73" s="113" t="str">
        <f>VLOOKUP(E73,VIP!$A$2:$O9385,8,FALSE)</f>
        <v>Si</v>
      </c>
      <c r="K73" s="113" t="str">
        <f>VLOOKUP(E73,VIP!$A$2:$O12959,6,0)</f>
        <v>SI</v>
      </c>
      <c r="L73" s="96" t="s">
        <v>2459</v>
      </c>
      <c r="M73" s="94" t="s">
        <v>2465</v>
      </c>
      <c r="N73" s="94" t="s">
        <v>2472</v>
      </c>
      <c r="O73" s="141" t="s">
        <v>2473</v>
      </c>
      <c r="P73" s="142"/>
      <c r="Q73" s="97" t="s">
        <v>2459</v>
      </c>
    </row>
    <row r="74" spans="1:17" ht="18" x14ac:dyDescent="0.25">
      <c r="A74" s="95" t="str">
        <f>VLOOKUP(E74,'LISTADO ATM'!$A$2:$C$901,3,0)</f>
        <v>NORTE</v>
      </c>
      <c r="B74" s="112">
        <v>335847204</v>
      </c>
      <c r="C74" s="98">
        <v>44295.201388888891</v>
      </c>
      <c r="D74" s="95" t="s">
        <v>2493</v>
      </c>
      <c r="E74" s="114">
        <v>253</v>
      </c>
      <c r="F74" s="113" t="str">
        <f>VLOOKUP(E74,VIP!$A$2:$O12551,2,0)</f>
        <v>DRBR253</v>
      </c>
      <c r="G74" s="113" t="str">
        <f>VLOOKUP(E74,'LISTADO ATM'!$A$2:$B$900,2,0)</f>
        <v xml:space="preserve">ATM Centro Cuesta Nacional (Santiago) </v>
      </c>
      <c r="H74" s="113" t="str">
        <f>VLOOKUP(E74,VIP!$A$2:$O17472,7,FALSE)</f>
        <v>Si</v>
      </c>
      <c r="I74" s="113" t="str">
        <f>VLOOKUP(E74,VIP!$A$2:$O9437,8,FALSE)</f>
        <v>Si</v>
      </c>
      <c r="J74" s="113" t="str">
        <f>VLOOKUP(E74,VIP!$A$2:$O9387,8,FALSE)</f>
        <v>Si</v>
      </c>
      <c r="K74" s="113" t="str">
        <f>VLOOKUP(E74,VIP!$A$2:$O12961,6,0)</f>
        <v>NO</v>
      </c>
      <c r="L74" s="96" t="s">
        <v>2477</v>
      </c>
      <c r="M74" s="105" t="s">
        <v>2524</v>
      </c>
      <c r="N74" s="105" t="s">
        <v>2517</v>
      </c>
      <c r="O74" s="141" t="s">
        <v>2533</v>
      </c>
      <c r="P74" s="142" t="s">
        <v>2535</v>
      </c>
      <c r="Q74" s="106">
        <v>44295.260416666664</v>
      </c>
    </row>
    <row r="75" spans="1:17" ht="18" x14ac:dyDescent="0.25">
      <c r="A75" s="95" t="str">
        <f>VLOOKUP(E75,'LISTADO ATM'!$A$2:$C$901,3,0)</f>
        <v>DISTRITO NACIONAL</v>
      </c>
      <c r="B75" s="112">
        <v>335847205</v>
      </c>
      <c r="C75" s="98">
        <v>44295.202777777777</v>
      </c>
      <c r="D75" s="95" t="s">
        <v>2493</v>
      </c>
      <c r="E75" s="114">
        <v>557</v>
      </c>
      <c r="F75" s="113" t="str">
        <f>VLOOKUP(E75,VIP!$A$2:$O12552,2,0)</f>
        <v>DRBR022</v>
      </c>
      <c r="G75" s="113" t="str">
        <f>VLOOKUP(E75,'LISTADO ATM'!$A$2:$B$900,2,0)</f>
        <v xml:space="preserve">ATM Multicentro La Sirena Ave. Mella </v>
      </c>
      <c r="H75" s="113" t="str">
        <f>VLOOKUP(E75,VIP!$A$2:$O17473,7,FALSE)</f>
        <v>Si</v>
      </c>
      <c r="I75" s="113" t="str">
        <f>VLOOKUP(E75,VIP!$A$2:$O9438,8,FALSE)</f>
        <v>Si</v>
      </c>
      <c r="J75" s="113" t="str">
        <f>VLOOKUP(E75,VIP!$A$2:$O9388,8,FALSE)</f>
        <v>Si</v>
      </c>
      <c r="K75" s="113" t="str">
        <f>VLOOKUP(E75,VIP!$A$2:$O12962,6,0)</f>
        <v>SI</v>
      </c>
      <c r="L75" s="96" t="s">
        <v>2477</v>
      </c>
      <c r="M75" s="105" t="s">
        <v>2524</v>
      </c>
      <c r="N75" s="105" t="s">
        <v>2517</v>
      </c>
      <c r="O75" s="141" t="s">
        <v>2533</v>
      </c>
      <c r="P75" s="93" t="s">
        <v>2535</v>
      </c>
      <c r="Q75" s="106">
        <v>44295.260416666664</v>
      </c>
    </row>
    <row r="76" spans="1:17" ht="18" x14ac:dyDescent="0.25">
      <c r="A76" s="95" t="str">
        <f>VLOOKUP(E76,'LISTADO ATM'!$A$2:$C$901,3,0)</f>
        <v>DISTRITO NACIONAL</v>
      </c>
      <c r="B76" s="112">
        <v>335847206</v>
      </c>
      <c r="C76" s="98">
        <v>44295.254293981481</v>
      </c>
      <c r="D76" s="95" t="s">
        <v>2189</v>
      </c>
      <c r="E76" s="114">
        <v>973</v>
      </c>
      <c r="F76" s="113" t="str">
        <f>VLOOKUP(E76,VIP!$A$2:$O12550,2,0)</f>
        <v>DRBR912</v>
      </c>
      <c r="G76" s="113" t="str">
        <f>VLOOKUP(E76,'LISTADO ATM'!$A$2:$B$900,2,0)</f>
        <v xml:space="preserve">ATM Oficina Sabana de la Mar </v>
      </c>
      <c r="H76" s="113" t="str">
        <f>VLOOKUP(E76,VIP!$A$2:$O17471,7,FALSE)</f>
        <v>Si</v>
      </c>
      <c r="I76" s="113" t="str">
        <f>VLOOKUP(E76,VIP!$A$2:$O9436,8,FALSE)</f>
        <v>Si</v>
      </c>
      <c r="J76" s="113" t="str">
        <f>VLOOKUP(E76,VIP!$A$2:$O9386,8,FALSE)</f>
        <v>Si</v>
      </c>
      <c r="K76" s="113" t="str">
        <f>VLOOKUP(E76,VIP!$A$2:$O12960,6,0)</f>
        <v>NO</v>
      </c>
      <c r="L76" s="96" t="s">
        <v>2254</v>
      </c>
      <c r="M76" s="94" t="s">
        <v>2465</v>
      </c>
      <c r="N76" s="94" t="s">
        <v>2472</v>
      </c>
      <c r="O76" s="141" t="s">
        <v>2474</v>
      </c>
      <c r="P76" s="93"/>
      <c r="Q76" s="97" t="s">
        <v>2254</v>
      </c>
    </row>
  </sheetData>
  <autoFilter ref="A4:Q76">
    <sortState ref="A5:Q76">
      <sortCondition ref="C4:C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1048576 B43 B1:B4">
    <cfRule type="duplicateValues" dxfId="231" priority="365"/>
    <cfRule type="duplicateValues" dxfId="230" priority="366"/>
  </conditionalFormatting>
  <conditionalFormatting sqref="E43:E52 E1:E4 E75:E1048576">
    <cfRule type="duplicateValues" dxfId="229" priority="354"/>
  </conditionalFormatting>
  <conditionalFormatting sqref="E43:E52 E75:E1048576">
    <cfRule type="duplicateValues" dxfId="228" priority="318"/>
  </conditionalFormatting>
  <conditionalFormatting sqref="E43:E52 E1:E4 E75:E1048576">
    <cfRule type="duplicateValues" dxfId="227" priority="240"/>
    <cfRule type="duplicateValues" dxfId="226" priority="301"/>
  </conditionalFormatting>
  <conditionalFormatting sqref="E43:E52 E75:E1048576">
    <cfRule type="duplicateValues" dxfId="225" priority="190"/>
    <cfRule type="duplicateValues" dxfId="224" priority="191"/>
  </conditionalFormatting>
  <conditionalFormatting sqref="E43:E52 E1:E17 E75:E1048576">
    <cfRule type="duplicateValues" dxfId="223" priority="179"/>
  </conditionalFormatting>
  <conditionalFormatting sqref="E18:E19">
    <cfRule type="duplicateValues" dxfId="222" priority="178"/>
  </conditionalFormatting>
  <conditionalFormatting sqref="E18:E19">
    <cfRule type="duplicateValues" dxfId="221" priority="176"/>
    <cfRule type="duplicateValues" dxfId="220" priority="177"/>
  </conditionalFormatting>
  <conditionalFormatting sqref="B18:B19">
    <cfRule type="duplicateValues" dxfId="219" priority="175"/>
  </conditionalFormatting>
  <conditionalFormatting sqref="B18:B19">
    <cfRule type="duplicateValues" dxfId="218" priority="173"/>
    <cfRule type="duplicateValues" dxfId="217" priority="174"/>
  </conditionalFormatting>
  <conditionalFormatting sqref="E18:E19">
    <cfRule type="duplicateValues" dxfId="216" priority="172"/>
  </conditionalFormatting>
  <conditionalFormatting sqref="E18:E19">
    <cfRule type="duplicateValues" dxfId="215" priority="171"/>
  </conditionalFormatting>
  <conditionalFormatting sqref="E18:E19">
    <cfRule type="duplicateValues" dxfId="214" priority="169"/>
    <cfRule type="duplicateValues" dxfId="213" priority="170"/>
  </conditionalFormatting>
  <conditionalFormatting sqref="E18:E19">
    <cfRule type="duplicateValues" dxfId="212" priority="168"/>
  </conditionalFormatting>
  <conditionalFormatting sqref="E43:E52 E1:E19 E75:E1048576">
    <cfRule type="duplicateValues" dxfId="211" priority="167"/>
  </conditionalFormatting>
  <conditionalFormatting sqref="E20:E28">
    <cfRule type="duplicateValues" dxfId="210" priority="166"/>
  </conditionalFormatting>
  <conditionalFormatting sqref="E20:E28">
    <cfRule type="duplicateValues" dxfId="209" priority="164"/>
    <cfRule type="duplicateValues" dxfId="208" priority="165"/>
  </conditionalFormatting>
  <conditionalFormatting sqref="B20:B28">
    <cfRule type="duplicateValues" dxfId="207" priority="163"/>
  </conditionalFormatting>
  <conditionalFormatting sqref="B20:B28">
    <cfRule type="duplicateValues" dxfId="206" priority="161"/>
    <cfRule type="duplicateValues" dxfId="205" priority="162"/>
  </conditionalFormatting>
  <conditionalFormatting sqref="E20:E28">
    <cfRule type="duplicateValues" dxfId="204" priority="160"/>
  </conditionalFormatting>
  <conditionalFormatting sqref="E20:E28">
    <cfRule type="duplicateValues" dxfId="203" priority="159"/>
  </conditionalFormatting>
  <conditionalFormatting sqref="E20:E28">
    <cfRule type="duplicateValues" dxfId="202" priority="157"/>
    <cfRule type="duplicateValues" dxfId="201" priority="158"/>
  </conditionalFormatting>
  <conditionalFormatting sqref="E20:E28">
    <cfRule type="duplicateValues" dxfId="200" priority="156"/>
  </conditionalFormatting>
  <conditionalFormatting sqref="E20:E28">
    <cfRule type="duplicateValues" dxfId="199" priority="155"/>
  </conditionalFormatting>
  <conditionalFormatting sqref="E43:E52 E1:E28 E75:E1048576">
    <cfRule type="duplicateValues" dxfId="198" priority="154"/>
  </conditionalFormatting>
  <conditionalFormatting sqref="E75:E1048576 E1:E52">
    <cfRule type="duplicateValues" dxfId="197" priority="140"/>
  </conditionalFormatting>
  <conditionalFormatting sqref="B39:B42">
    <cfRule type="duplicateValues" dxfId="196" priority="138"/>
    <cfRule type="duplicateValues" dxfId="195" priority="139"/>
  </conditionalFormatting>
  <conditionalFormatting sqref="E39:E52">
    <cfRule type="duplicateValues" dxfId="194" priority="137"/>
  </conditionalFormatting>
  <conditionalFormatting sqref="E39:E52">
    <cfRule type="duplicateValues" dxfId="193" priority="135"/>
    <cfRule type="duplicateValues" dxfId="192" priority="136"/>
  </conditionalFormatting>
  <conditionalFormatting sqref="B39:B42">
    <cfRule type="duplicateValues" dxfId="191" priority="134"/>
  </conditionalFormatting>
  <conditionalFormatting sqref="B39:B42">
    <cfRule type="duplicateValues" dxfId="190" priority="132"/>
    <cfRule type="duplicateValues" dxfId="189" priority="133"/>
  </conditionalFormatting>
  <conditionalFormatting sqref="E39:E52">
    <cfRule type="duplicateValues" dxfId="188" priority="131"/>
  </conditionalFormatting>
  <conditionalFormatting sqref="E39:E52">
    <cfRule type="duplicateValues" dxfId="187" priority="130"/>
  </conditionalFormatting>
  <conditionalFormatting sqref="E39:E52">
    <cfRule type="duplicateValues" dxfId="186" priority="128"/>
    <cfRule type="duplicateValues" dxfId="185" priority="129"/>
  </conditionalFormatting>
  <conditionalFormatting sqref="E39:E52">
    <cfRule type="duplicateValues" dxfId="184" priority="127"/>
  </conditionalFormatting>
  <conditionalFormatting sqref="E39:E52">
    <cfRule type="duplicateValues" dxfId="183" priority="126"/>
  </conditionalFormatting>
  <conditionalFormatting sqref="E39:E52">
    <cfRule type="duplicateValues" dxfId="182" priority="125"/>
  </conditionalFormatting>
  <conditionalFormatting sqref="E39:E52">
    <cfRule type="duplicateValues" dxfId="181" priority="124"/>
  </conditionalFormatting>
  <conditionalFormatting sqref="B77:B1048576 B1:B43">
    <cfRule type="duplicateValues" dxfId="180" priority="123"/>
  </conditionalFormatting>
  <conditionalFormatting sqref="B43">
    <cfRule type="duplicateValues" dxfId="179" priority="121"/>
    <cfRule type="duplicateValues" dxfId="178" priority="122"/>
  </conditionalFormatting>
  <conditionalFormatting sqref="B43">
    <cfRule type="duplicateValues" dxfId="177" priority="120"/>
  </conditionalFormatting>
  <conditionalFormatting sqref="B43">
    <cfRule type="duplicateValues" dxfId="176" priority="118"/>
    <cfRule type="duplicateValues" dxfId="175" priority="119"/>
  </conditionalFormatting>
  <conditionalFormatting sqref="E43">
    <cfRule type="duplicateValues" dxfId="174" priority="117"/>
  </conditionalFormatting>
  <conditionalFormatting sqref="E43">
    <cfRule type="duplicateValues" dxfId="173" priority="115"/>
    <cfRule type="duplicateValues" dxfId="172" priority="116"/>
  </conditionalFormatting>
  <conditionalFormatting sqref="E43">
    <cfRule type="duplicateValues" dxfId="171" priority="114"/>
  </conditionalFormatting>
  <conditionalFormatting sqref="E43">
    <cfRule type="duplicateValues" dxfId="170" priority="113"/>
  </conditionalFormatting>
  <conditionalFormatting sqref="E43">
    <cfRule type="duplicateValues" dxfId="169" priority="111"/>
    <cfRule type="duplicateValues" dxfId="168" priority="112"/>
  </conditionalFormatting>
  <conditionalFormatting sqref="E43">
    <cfRule type="duplicateValues" dxfId="167" priority="110"/>
  </conditionalFormatting>
  <conditionalFormatting sqref="E43">
    <cfRule type="duplicateValues" dxfId="166" priority="109"/>
  </conditionalFormatting>
  <conditionalFormatting sqref="E43">
    <cfRule type="duplicateValues" dxfId="165" priority="108"/>
  </conditionalFormatting>
  <conditionalFormatting sqref="E43">
    <cfRule type="duplicateValues" dxfId="164" priority="107"/>
  </conditionalFormatting>
  <conditionalFormatting sqref="E43">
    <cfRule type="duplicateValues" dxfId="163" priority="105"/>
    <cfRule type="duplicateValues" dxfId="162" priority="106"/>
  </conditionalFormatting>
  <conditionalFormatting sqref="E43">
    <cfRule type="duplicateValues" dxfId="161" priority="104"/>
  </conditionalFormatting>
  <conditionalFormatting sqref="E43">
    <cfRule type="duplicateValues" dxfId="160" priority="103"/>
  </conditionalFormatting>
  <conditionalFormatting sqref="E43">
    <cfRule type="duplicateValues" dxfId="159" priority="101"/>
    <cfRule type="duplicateValues" dxfId="158" priority="102"/>
  </conditionalFormatting>
  <conditionalFormatting sqref="E43">
    <cfRule type="duplicateValues" dxfId="157" priority="100"/>
  </conditionalFormatting>
  <conditionalFormatting sqref="E43">
    <cfRule type="duplicateValues" dxfId="156" priority="99"/>
  </conditionalFormatting>
  <conditionalFormatting sqref="E43">
    <cfRule type="duplicateValues" dxfId="155" priority="98"/>
  </conditionalFormatting>
  <conditionalFormatting sqref="E43">
    <cfRule type="duplicateValues" dxfId="154" priority="97"/>
  </conditionalFormatting>
  <conditionalFormatting sqref="B44:B45">
    <cfRule type="duplicateValues" dxfId="153" priority="95"/>
    <cfRule type="duplicateValues" dxfId="152" priority="96"/>
  </conditionalFormatting>
  <conditionalFormatting sqref="B44:B45">
    <cfRule type="duplicateValues" dxfId="151" priority="94"/>
  </conditionalFormatting>
  <conditionalFormatting sqref="B44:B45">
    <cfRule type="duplicateValues" dxfId="150" priority="92"/>
    <cfRule type="duplicateValues" dxfId="149" priority="93"/>
  </conditionalFormatting>
  <conditionalFormatting sqref="B44:B45">
    <cfRule type="duplicateValues" dxfId="148" priority="91"/>
  </conditionalFormatting>
  <conditionalFormatting sqref="B77:B1048576 B1:B45">
    <cfRule type="duplicateValues" dxfId="147" priority="90"/>
  </conditionalFormatting>
  <conditionalFormatting sqref="B46">
    <cfRule type="duplicateValues" dxfId="146" priority="88"/>
    <cfRule type="duplicateValues" dxfId="145" priority="89"/>
  </conditionalFormatting>
  <conditionalFormatting sqref="B46">
    <cfRule type="duplicateValues" dxfId="144" priority="87"/>
  </conditionalFormatting>
  <conditionalFormatting sqref="B46">
    <cfRule type="duplicateValues" dxfId="143" priority="85"/>
    <cfRule type="duplicateValues" dxfId="142" priority="86"/>
  </conditionalFormatting>
  <conditionalFormatting sqref="B46">
    <cfRule type="duplicateValues" dxfId="141" priority="84"/>
  </conditionalFormatting>
  <conditionalFormatting sqref="B46">
    <cfRule type="duplicateValues" dxfId="140" priority="82"/>
    <cfRule type="duplicateValues" dxfId="139" priority="83"/>
  </conditionalFormatting>
  <conditionalFormatting sqref="B46">
    <cfRule type="duplicateValues" dxfId="138" priority="81"/>
  </conditionalFormatting>
  <conditionalFormatting sqref="B47:B52">
    <cfRule type="duplicateValues" dxfId="137" priority="76"/>
    <cfRule type="duplicateValues" dxfId="136" priority="77"/>
  </conditionalFormatting>
  <conditionalFormatting sqref="B47:B52">
    <cfRule type="duplicateValues" dxfId="135" priority="75"/>
  </conditionalFormatting>
  <conditionalFormatting sqref="B47:B52">
    <cfRule type="duplicateValues" dxfId="134" priority="73"/>
    <cfRule type="duplicateValues" dxfId="133" priority="74"/>
  </conditionalFormatting>
  <conditionalFormatting sqref="B47:B52">
    <cfRule type="duplicateValues" dxfId="132" priority="72"/>
  </conditionalFormatting>
  <conditionalFormatting sqref="B47:B52">
    <cfRule type="duplicateValues" dxfId="131" priority="71"/>
  </conditionalFormatting>
  <conditionalFormatting sqref="B47:B52">
    <cfRule type="duplicateValues" dxfId="130" priority="70"/>
  </conditionalFormatting>
  <conditionalFormatting sqref="B47:B52">
    <cfRule type="duplicateValues" dxfId="129" priority="68"/>
    <cfRule type="duplicateValues" dxfId="128" priority="69"/>
  </conditionalFormatting>
  <conditionalFormatting sqref="E5:E17">
    <cfRule type="duplicateValues" dxfId="127" priority="120415"/>
  </conditionalFormatting>
  <conditionalFormatting sqref="E5:E17">
    <cfRule type="duplicateValues" dxfId="126" priority="120417"/>
    <cfRule type="duplicateValues" dxfId="125" priority="120418"/>
  </conditionalFormatting>
  <conditionalFormatting sqref="B5:B17">
    <cfRule type="duplicateValues" dxfId="124" priority="120421"/>
  </conditionalFormatting>
  <conditionalFormatting sqref="B5:B17">
    <cfRule type="duplicateValues" dxfId="123" priority="120423"/>
    <cfRule type="duplicateValues" dxfId="122" priority="120424"/>
  </conditionalFormatting>
  <conditionalFormatting sqref="E29:E52">
    <cfRule type="duplicateValues" dxfId="121" priority="120441"/>
  </conditionalFormatting>
  <conditionalFormatting sqref="E29:E52">
    <cfRule type="duplicateValues" dxfId="120" priority="120443"/>
    <cfRule type="duplicateValues" dxfId="119" priority="120444"/>
  </conditionalFormatting>
  <conditionalFormatting sqref="B29:B38">
    <cfRule type="duplicateValues" dxfId="118" priority="120447"/>
  </conditionalFormatting>
  <conditionalFormatting sqref="B29:B38">
    <cfRule type="duplicateValues" dxfId="117" priority="120449"/>
    <cfRule type="duplicateValues" dxfId="116" priority="120450"/>
  </conditionalFormatting>
  <conditionalFormatting sqref="B5:B38">
    <cfRule type="duplicateValues" dxfId="115" priority="120474"/>
    <cfRule type="duplicateValues" dxfId="114" priority="120475"/>
  </conditionalFormatting>
  <conditionalFormatting sqref="B5:B46">
    <cfRule type="duplicateValues" dxfId="113" priority="120478"/>
  </conditionalFormatting>
  <conditionalFormatting sqref="B5:B46">
    <cfRule type="duplicateValues" dxfId="112" priority="120480"/>
    <cfRule type="duplicateValues" dxfId="111" priority="120481"/>
  </conditionalFormatting>
  <conditionalFormatting sqref="E53:E74">
    <cfRule type="duplicateValues" dxfId="110" priority="67"/>
  </conditionalFormatting>
  <conditionalFormatting sqref="E53:E74">
    <cfRule type="duplicateValues" dxfId="109" priority="66"/>
  </conditionalFormatting>
  <conditionalFormatting sqref="E53:E74">
    <cfRule type="duplicateValues" dxfId="108" priority="64"/>
    <cfRule type="duplicateValues" dxfId="107" priority="65"/>
  </conditionalFormatting>
  <conditionalFormatting sqref="E53:E74">
    <cfRule type="duplicateValues" dxfId="106" priority="63"/>
  </conditionalFormatting>
  <conditionalFormatting sqref="E53:E74">
    <cfRule type="duplicateValues" dxfId="105" priority="62"/>
  </conditionalFormatting>
  <conditionalFormatting sqref="E53:E74">
    <cfRule type="duplicateValues" dxfId="104" priority="60"/>
    <cfRule type="duplicateValues" dxfId="103" priority="61"/>
  </conditionalFormatting>
  <conditionalFormatting sqref="E53:E74">
    <cfRule type="duplicateValues" dxfId="102" priority="59"/>
  </conditionalFormatting>
  <conditionalFormatting sqref="E53:E74">
    <cfRule type="duplicateValues" dxfId="101" priority="58"/>
  </conditionalFormatting>
  <conditionalFormatting sqref="E53:E74">
    <cfRule type="duplicateValues" dxfId="100" priority="57"/>
  </conditionalFormatting>
  <conditionalFormatting sqref="E53:E74">
    <cfRule type="duplicateValues" dxfId="99" priority="56"/>
  </conditionalFormatting>
  <conditionalFormatting sqref="E53:E74">
    <cfRule type="duplicateValues" dxfId="98" priority="55"/>
  </conditionalFormatting>
  <conditionalFormatting sqref="E53:E74">
    <cfRule type="duplicateValues" dxfId="97" priority="53"/>
    <cfRule type="duplicateValues" dxfId="96" priority="54"/>
  </conditionalFormatting>
  <conditionalFormatting sqref="E53:E74">
    <cfRule type="duplicateValues" dxfId="95" priority="52"/>
  </conditionalFormatting>
  <conditionalFormatting sqref="E53:E74">
    <cfRule type="duplicateValues" dxfId="94" priority="51"/>
  </conditionalFormatting>
  <conditionalFormatting sqref="E53:E74">
    <cfRule type="duplicateValues" dxfId="93" priority="49"/>
    <cfRule type="duplicateValues" dxfId="92" priority="50"/>
  </conditionalFormatting>
  <conditionalFormatting sqref="E53:E74">
    <cfRule type="duplicateValues" dxfId="91" priority="48"/>
  </conditionalFormatting>
  <conditionalFormatting sqref="E53:E74">
    <cfRule type="duplicateValues" dxfId="90" priority="47"/>
  </conditionalFormatting>
  <conditionalFormatting sqref="E53:E74">
    <cfRule type="duplicateValues" dxfId="89" priority="46"/>
  </conditionalFormatting>
  <conditionalFormatting sqref="E53:E74">
    <cfRule type="duplicateValues" dxfId="88" priority="45"/>
  </conditionalFormatting>
  <conditionalFormatting sqref="B53:B74">
    <cfRule type="duplicateValues" dxfId="87" priority="43"/>
    <cfRule type="duplicateValues" dxfId="86" priority="44"/>
  </conditionalFormatting>
  <conditionalFormatting sqref="B53:B74">
    <cfRule type="duplicateValues" dxfId="85" priority="42"/>
  </conditionalFormatting>
  <conditionalFormatting sqref="B53:B74">
    <cfRule type="duplicateValues" dxfId="84" priority="40"/>
    <cfRule type="duplicateValues" dxfId="83" priority="41"/>
  </conditionalFormatting>
  <conditionalFormatting sqref="B53:B74">
    <cfRule type="duplicateValues" dxfId="82" priority="39"/>
  </conditionalFormatting>
  <conditionalFormatting sqref="B53:B74">
    <cfRule type="duplicateValues" dxfId="81" priority="38"/>
  </conditionalFormatting>
  <conditionalFormatting sqref="B53:B74">
    <cfRule type="duplicateValues" dxfId="80" priority="37"/>
  </conditionalFormatting>
  <conditionalFormatting sqref="B53:B74">
    <cfRule type="duplicateValues" dxfId="79" priority="35"/>
    <cfRule type="duplicateValues" dxfId="78" priority="36"/>
  </conditionalFormatting>
  <conditionalFormatting sqref="E53:E74">
    <cfRule type="duplicateValues" dxfId="77" priority="34"/>
  </conditionalFormatting>
  <conditionalFormatting sqref="E53:E74">
    <cfRule type="duplicateValues" dxfId="76" priority="32"/>
    <cfRule type="duplicateValues" dxfId="75" priority="33"/>
  </conditionalFormatting>
  <conditionalFormatting sqref="B75:B76">
    <cfRule type="duplicateValues" dxfId="74" priority="20"/>
    <cfRule type="duplicateValues" dxfId="73" priority="21"/>
  </conditionalFormatting>
  <conditionalFormatting sqref="B75:B76">
    <cfRule type="duplicateValues" dxfId="72" priority="19"/>
  </conditionalFormatting>
  <conditionalFormatting sqref="B75:B76">
    <cfRule type="duplicateValues" dxfId="71" priority="17"/>
    <cfRule type="duplicateValues" dxfId="70" priority="18"/>
  </conditionalFormatting>
  <conditionalFormatting sqref="B75:B76">
    <cfRule type="duplicateValues" dxfId="69" priority="16"/>
  </conditionalFormatting>
  <conditionalFormatting sqref="B75:B76">
    <cfRule type="duplicateValues" dxfId="68" priority="15"/>
  </conditionalFormatting>
  <conditionalFormatting sqref="B75:B76">
    <cfRule type="duplicateValues" dxfId="67" priority="14"/>
  </conditionalFormatting>
  <conditionalFormatting sqref="B75:B76">
    <cfRule type="duplicateValues" dxfId="66" priority="12"/>
    <cfRule type="duplicateValues" dxfId="65" priority="13"/>
  </conditionalFormatting>
  <conditionalFormatting sqref="E1:E1048576">
    <cfRule type="duplicateValues" dxfId="64" priority="1"/>
  </conditionalFormatting>
  <hyperlinks>
    <hyperlink ref="B76" r:id="rId7" display="http://s460-helpdesk/CAisd/pdmweb.exe?OP=SEARCH+FACTORY=in+SKIPLIST=1+QBE.EQ.id=3555315"/>
    <hyperlink ref="B73" r:id="rId8" display="http://s460-helpdesk/CAisd/pdmweb.exe?OP=SEARCH+FACTORY=in+SKIPLIST=1+QBE.EQ.id=3555312"/>
    <hyperlink ref="B72" r:id="rId9" display="http://s460-helpdesk/CAisd/pdmweb.exe?OP=SEARCH+FACTORY=in+SKIPLIST=1+QBE.EQ.id=3555311"/>
    <hyperlink ref="B71" r:id="rId10" display="http://s460-helpdesk/CAisd/pdmweb.exe?OP=SEARCH+FACTORY=in+SKIPLIST=1+QBE.EQ.id=3555310"/>
    <hyperlink ref="B70" r:id="rId11" display="http://s460-helpdesk/CAisd/pdmweb.exe?OP=SEARCH+FACTORY=in+SKIPLIST=1+QBE.EQ.id=3555309"/>
    <hyperlink ref="B69" r:id="rId12" display="http://s460-helpdesk/CAisd/pdmweb.exe?OP=SEARCH+FACTORY=in+SKIPLIST=1+QBE.EQ.id=3555308"/>
    <hyperlink ref="B68" r:id="rId13" display="http://s460-helpdesk/CAisd/pdmweb.exe?OP=SEARCH+FACTORY=in+SKIPLIST=1+QBE.EQ.id=3555307"/>
    <hyperlink ref="B67" r:id="rId14" display="http://s460-helpdesk/CAisd/pdmweb.exe?OP=SEARCH+FACTORY=in+SKIPLIST=1+QBE.EQ.id=3555306"/>
    <hyperlink ref="B66" r:id="rId15" display="http://s460-helpdesk/CAisd/pdmweb.exe?OP=SEARCH+FACTORY=in+SKIPLIST=1+QBE.EQ.id=3555305"/>
    <hyperlink ref="B65" r:id="rId16" display="http://s460-helpdesk/CAisd/pdmweb.exe?OP=SEARCH+FACTORY=in+SKIPLIST=1+QBE.EQ.id=3555304"/>
    <hyperlink ref="B64" r:id="rId17" display="http://s460-helpdesk/CAisd/pdmweb.exe?OP=SEARCH+FACTORY=in+SKIPLIST=1+QBE.EQ.id=3555303"/>
    <hyperlink ref="B63" r:id="rId18" display="http://s460-helpdesk/CAisd/pdmweb.exe?OP=SEARCH+FACTORY=in+SKIPLIST=1+QBE.EQ.id=3555302"/>
    <hyperlink ref="B62" r:id="rId19" display="http://s460-helpdesk/CAisd/pdmweb.exe?OP=SEARCH+FACTORY=in+SKIPLIST=1+QBE.EQ.id=3555301"/>
    <hyperlink ref="B61" r:id="rId20" display="http://s460-helpdesk/CAisd/pdmweb.exe?OP=SEARCH+FACTORY=in+SKIPLIST=1+QBE.EQ.id=3555300"/>
    <hyperlink ref="B60" r:id="rId21" display="http://s460-helpdesk/CAisd/pdmweb.exe?OP=SEARCH+FACTORY=in+SKIPLIST=1+QBE.EQ.id=3555299"/>
    <hyperlink ref="B59" r:id="rId22" display="http://s460-helpdesk/CAisd/pdmweb.exe?OP=SEARCH+FACTORY=in+SKIPLIST=1+QBE.EQ.id=3555298"/>
    <hyperlink ref="B58" r:id="rId23" display="http://s460-helpdesk/CAisd/pdmweb.exe?OP=SEARCH+FACTORY=in+SKIPLIST=1+QBE.EQ.id=3555297"/>
    <hyperlink ref="B57" r:id="rId24" display="http://s460-helpdesk/CAisd/pdmweb.exe?OP=SEARCH+FACTORY=in+SKIPLIST=1+QBE.EQ.id=3555296"/>
    <hyperlink ref="B56" r:id="rId25" display="http://s460-helpdesk/CAisd/pdmweb.exe?OP=SEARCH+FACTORY=in+SKIPLIST=1+QBE.EQ.id=3555295"/>
    <hyperlink ref="B55" r:id="rId26" display="http://s460-helpdesk/CAisd/pdmweb.exe?OP=SEARCH+FACTORY=in+SKIPLIST=1+QBE.EQ.id=3555294"/>
    <hyperlink ref="B54" r:id="rId27" display="http://s460-helpdesk/CAisd/pdmweb.exe?OP=SEARCH+FACTORY=in+SKIPLIST=1+QBE.EQ.id=3555293"/>
    <hyperlink ref="B53" r:id="rId28" display="http://s460-helpdesk/CAisd/pdmweb.exe?OP=SEARCH+FACTORY=in+SKIPLIST=1+QBE.EQ.id=3555292"/>
  </hyperlinks>
  <pageMargins left="0.7" right="0.7" top="0.75" bottom="0.75" header="0.3" footer="0.3"/>
  <pageSetup scale="60" orientation="landscape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0" t="s">
        <v>0</v>
      </c>
      <c r="B1" s="18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2" t="s">
        <v>8</v>
      </c>
      <c r="B9" s="18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4" t="s">
        <v>9</v>
      </c>
      <c r="B14" s="18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9" zoomScaleNormal="100" workbookViewId="0">
      <selection activeCell="F17" sqref="F17"/>
    </sheetView>
  </sheetViews>
  <sheetFormatPr baseColWidth="10" defaultColWidth="23.42578125" defaultRowHeight="15" x14ac:dyDescent="0.25"/>
  <cols>
    <col min="1" max="1" width="27.42578125" style="109" customWidth="1"/>
    <col min="2" max="2" width="17.28515625" style="109" bestFit="1" customWidth="1"/>
    <col min="3" max="3" width="52.28515625" style="109" customWidth="1"/>
    <col min="4" max="4" width="42.7109375" style="109" customWidth="1"/>
    <col min="5" max="5" width="13.85546875" style="109" customWidth="1"/>
    <col min="6" max="16384" width="23.42578125" style="109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15"/>
      <c r="C3" s="115"/>
      <c r="D3" s="115"/>
      <c r="E3" s="126"/>
    </row>
    <row r="4" spans="1:5" ht="18.75" thickBot="1" x14ac:dyDescent="0.3">
      <c r="A4" s="123" t="s">
        <v>2423</v>
      </c>
      <c r="B4" s="125">
        <v>44294.708333333336</v>
      </c>
      <c r="C4" s="115"/>
      <c r="D4" s="115"/>
      <c r="E4" s="127"/>
    </row>
    <row r="5" spans="1:5" ht="18.75" thickBot="1" x14ac:dyDescent="0.3">
      <c r="A5" s="123" t="s">
        <v>2424</v>
      </c>
      <c r="B5" s="125">
        <v>44295.25</v>
      </c>
      <c r="C5" s="124"/>
      <c r="D5" s="115"/>
      <c r="E5" s="127"/>
    </row>
    <row r="6" spans="1:5" ht="18" x14ac:dyDescent="0.25">
      <c r="B6" s="115"/>
      <c r="C6" s="115"/>
      <c r="D6" s="115"/>
      <c r="E6" s="129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16" t="s">
        <v>15</v>
      </c>
      <c r="B8" s="116" t="s">
        <v>2426</v>
      </c>
      <c r="C8" s="116" t="s">
        <v>46</v>
      </c>
      <c r="D8" s="128" t="s">
        <v>2429</v>
      </c>
      <c r="E8" s="116" t="s">
        <v>2427</v>
      </c>
    </row>
    <row r="9" spans="1:5" ht="18" x14ac:dyDescent="0.25">
      <c r="A9" s="111" t="e">
        <f>VLOOKUP(B9,'[1]LISTADO ATM'!$A$2:$C$821,3,0)</f>
        <v>#N/A</v>
      </c>
      <c r="B9" s="114"/>
      <c r="C9" s="114" t="e">
        <f>VLOOKUP(B9,'[1]LISTADO ATM'!$A$2:$B$821,2,0)</f>
        <v>#N/A</v>
      </c>
      <c r="D9" s="110" t="s">
        <v>2515</v>
      </c>
      <c r="E9" s="112"/>
    </row>
    <row r="10" spans="1:5" ht="18.75" thickBot="1" x14ac:dyDescent="0.3">
      <c r="A10" s="117" t="s">
        <v>2496</v>
      </c>
      <c r="B10" s="121">
        <f>COUNT(#REF!)</f>
        <v>0</v>
      </c>
      <c r="C10" s="150"/>
      <c r="D10" s="172"/>
      <c r="E10" s="151"/>
    </row>
    <row r="11" spans="1:5" x14ac:dyDescent="0.25">
      <c r="B11" s="119"/>
      <c r="E11" s="119"/>
    </row>
    <row r="12" spans="1:5" ht="18" x14ac:dyDescent="0.25">
      <c r="A12" s="169" t="s">
        <v>2497</v>
      </c>
      <c r="B12" s="170"/>
      <c r="C12" s="170"/>
      <c r="D12" s="170"/>
      <c r="E12" s="171"/>
    </row>
    <row r="13" spans="1:5" ht="18" x14ac:dyDescent="0.25">
      <c r="A13" s="116" t="s">
        <v>15</v>
      </c>
      <c r="B13" s="116" t="s">
        <v>2426</v>
      </c>
      <c r="C13" s="116" t="s">
        <v>46</v>
      </c>
      <c r="D13" s="116" t="s">
        <v>2429</v>
      </c>
      <c r="E13" s="116" t="s">
        <v>2427</v>
      </c>
    </row>
    <row r="14" spans="1:5" ht="18" x14ac:dyDescent="0.25">
      <c r="A14" s="111" t="e">
        <f>VLOOKUP(B14,'[1]LISTADO ATM'!$A$2:$C$821,3,0)</f>
        <v>#N/A</v>
      </c>
      <c r="B14" s="114"/>
      <c r="C14" s="114" t="e">
        <f>VLOOKUP(B14,'[1]LISTADO ATM'!$A$2:$B$821,2,0)</f>
        <v>#N/A</v>
      </c>
      <c r="D14" s="110" t="s">
        <v>2506</v>
      </c>
      <c r="E14" s="112"/>
    </row>
    <row r="15" spans="1:5" ht="18.75" thickBot="1" x14ac:dyDescent="0.3">
      <c r="A15" s="117" t="s">
        <v>2496</v>
      </c>
      <c r="B15" s="121">
        <f>COUNT(B14:B14)</f>
        <v>0</v>
      </c>
      <c r="C15" s="150"/>
      <c r="D15" s="172"/>
      <c r="E15" s="151"/>
    </row>
    <row r="16" spans="1:5" ht="15.75" thickBot="1" x14ac:dyDescent="0.3">
      <c r="B16" s="119"/>
      <c r="E16" s="119"/>
    </row>
    <row r="17" spans="1:5" ht="18.75" thickBot="1" x14ac:dyDescent="0.3">
      <c r="A17" s="156" t="s">
        <v>2498</v>
      </c>
      <c r="B17" s="157"/>
      <c r="C17" s="157"/>
      <c r="D17" s="157"/>
      <c r="E17" s="158"/>
    </row>
    <row r="18" spans="1:5" ht="18" x14ac:dyDescent="0.25">
      <c r="A18" s="116" t="s">
        <v>15</v>
      </c>
      <c r="B18" s="116" t="s">
        <v>2426</v>
      </c>
      <c r="C18" s="116" t="s">
        <v>46</v>
      </c>
      <c r="D18" s="116" t="s">
        <v>2429</v>
      </c>
      <c r="E18" s="116" t="s">
        <v>2427</v>
      </c>
    </row>
    <row r="19" spans="1:5" ht="18" x14ac:dyDescent="0.25">
      <c r="A19" s="111" t="str">
        <f>VLOOKUP(B19,'[1]LISTADO ATM'!$A$2:$C$821,3,0)</f>
        <v>DISTRITO NACIONAL</v>
      </c>
      <c r="B19" s="114">
        <v>377</v>
      </c>
      <c r="C19" s="114" t="str">
        <f>VLOOKUP(B19,'[1]LISTADO ATM'!$A$2:$B$821,2,0)</f>
        <v>ATM Estación del Metro Eduardo Brito</v>
      </c>
      <c r="D19" s="131" t="s">
        <v>2451</v>
      </c>
      <c r="E19" s="134">
        <v>335840700</v>
      </c>
    </row>
    <row r="20" spans="1:5" ht="18" x14ac:dyDescent="0.25">
      <c r="A20" s="114" t="str">
        <f>VLOOKUP(B20,'[1]LISTADO ATM'!$A$2:$C$821,3,0)</f>
        <v>DISTRITO NACIONAL</v>
      </c>
      <c r="B20" s="114">
        <v>24</v>
      </c>
      <c r="C20" s="139" t="str">
        <f>VLOOKUP(B20,'[1]LISTADO ATM'!$A$2:$B$821,2,0)</f>
        <v xml:space="preserve">ATM Oficina Eusebio Manzueta </v>
      </c>
      <c r="D20" s="131" t="s">
        <v>2451</v>
      </c>
      <c r="E20" s="135">
        <v>335845247</v>
      </c>
    </row>
    <row r="21" spans="1:5" ht="18" x14ac:dyDescent="0.25">
      <c r="A21" s="114" t="str">
        <f>VLOOKUP(B21,'[1]LISTADO ATM'!$A$2:$C$821,3,0)</f>
        <v>DISTRITO NACIONAL</v>
      </c>
      <c r="B21" s="114">
        <v>29</v>
      </c>
      <c r="C21" s="139" t="str">
        <f>VLOOKUP(B21,'[1]LISTADO ATM'!$A$2:$B$821,2,0)</f>
        <v xml:space="preserve">ATM AFP </v>
      </c>
      <c r="D21" s="131" t="s">
        <v>2451</v>
      </c>
      <c r="E21" s="135">
        <v>335845792</v>
      </c>
    </row>
    <row r="22" spans="1:5" ht="18" x14ac:dyDescent="0.25">
      <c r="A22" s="114" t="str">
        <f>VLOOKUP(B22,'[1]LISTADO ATM'!$A$2:$C$821,3,0)</f>
        <v>ESTE</v>
      </c>
      <c r="B22" s="114">
        <v>480</v>
      </c>
      <c r="C22" s="139" t="str">
        <f>VLOOKUP(B22,'[1]LISTADO ATM'!$A$2:$B$821,2,0)</f>
        <v>ATM UNP Farmaconal Higuey</v>
      </c>
      <c r="D22" s="131" t="s">
        <v>2451</v>
      </c>
      <c r="E22" s="135">
        <v>335846286</v>
      </c>
    </row>
    <row r="23" spans="1:5" ht="18" x14ac:dyDescent="0.25">
      <c r="A23" s="114" t="str">
        <f>VLOOKUP(B23,'[1]LISTADO ATM'!$A$2:$C$821,3,0)</f>
        <v>ESTE</v>
      </c>
      <c r="B23" s="114">
        <v>609</v>
      </c>
      <c r="C23" s="139" t="str">
        <f>VLOOKUP(B23,'[1]LISTADO ATM'!$A$2:$B$821,2,0)</f>
        <v xml:space="preserve">ATM S/M Jumbo (San Pedro) </v>
      </c>
      <c r="D23" s="131" t="s">
        <v>2451</v>
      </c>
      <c r="E23" s="135">
        <v>335846989</v>
      </c>
    </row>
    <row r="24" spans="1:5" ht="18" x14ac:dyDescent="0.25">
      <c r="A24" s="114" t="str">
        <f>VLOOKUP(B24,'[1]LISTADO ATM'!$A$2:$C$821,3,0)</f>
        <v>ESTE</v>
      </c>
      <c r="B24" s="114">
        <v>660</v>
      </c>
      <c r="C24" s="139" t="str">
        <f>VLOOKUP(B24,'[1]LISTADO ATM'!$A$2:$B$821,2,0)</f>
        <v>ATM Oficina Romana Norte II</v>
      </c>
      <c r="D24" s="131" t="s">
        <v>2451</v>
      </c>
      <c r="E24" s="135">
        <v>335847157</v>
      </c>
    </row>
    <row r="25" spans="1:5" ht="18" x14ac:dyDescent="0.25">
      <c r="A25" s="114" t="e">
        <f>VLOOKUP(B25,'[1]LISTADO ATM'!$A$2:$C$821,3,0)</f>
        <v>#N/A</v>
      </c>
      <c r="B25" s="114"/>
      <c r="C25" s="139" t="e">
        <f>VLOOKUP(B25,'[1]LISTADO ATM'!$A$2:$B$821,2,0)</f>
        <v>#N/A</v>
      </c>
      <c r="D25" s="131" t="s">
        <v>2451</v>
      </c>
      <c r="E25" s="135"/>
    </row>
    <row r="26" spans="1:5" ht="18.75" thickBot="1" x14ac:dyDescent="0.3">
      <c r="A26" s="120" t="s">
        <v>2496</v>
      </c>
      <c r="B26" s="121">
        <f>COUNT(B19:B25)</f>
        <v>6</v>
      </c>
      <c r="C26" s="130"/>
      <c r="D26" s="130"/>
      <c r="E26" s="130"/>
    </row>
    <row r="27" spans="1:5" ht="15.75" thickBot="1" x14ac:dyDescent="0.3">
      <c r="B27" s="119"/>
      <c r="E27" s="119"/>
    </row>
    <row r="28" spans="1:5" ht="18.75" thickBot="1" x14ac:dyDescent="0.3">
      <c r="A28" s="156" t="s">
        <v>2499</v>
      </c>
      <c r="B28" s="157"/>
      <c r="C28" s="157"/>
      <c r="D28" s="157"/>
      <c r="E28" s="158"/>
    </row>
    <row r="29" spans="1:5" ht="18" x14ac:dyDescent="0.25">
      <c r="A29" s="116" t="s">
        <v>15</v>
      </c>
      <c r="B29" s="116" t="s">
        <v>2426</v>
      </c>
      <c r="C29" s="116" t="s">
        <v>46</v>
      </c>
      <c r="D29" s="116" t="s">
        <v>2429</v>
      </c>
      <c r="E29" s="116" t="s">
        <v>2427</v>
      </c>
    </row>
    <row r="30" spans="1:5" ht="18" x14ac:dyDescent="0.25">
      <c r="A30" s="111" t="str">
        <f>VLOOKUP(B30,'[1]LISTADO ATM'!$A$2:$C$821,3,0)</f>
        <v>DISTRITO NACIONAL</v>
      </c>
      <c r="B30" s="114">
        <v>931</v>
      </c>
      <c r="C30" s="114" t="str">
        <f>VLOOKUP(B30,'[1]LISTADO ATM'!$A$2:$B$821,2,0)</f>
        <v xml:space="preserve">ATM Autobanco Luperón I </v>
      </c>
      <c r="D30" s="143" t="s">
        <v>2489</v>
      </c>
      <c r="E30" s="135">
        <v>335845691</v>
      </c>
    </row>
    <row r="31" spans="1:5" ht="18" x14ac:dyDescent="0.25">
      <c r="A31" s="111" t="str">
        <f>VLOOKUP(B31,'[1]LISTADO ATM'!$A$2:$C$821,3,0)</f>
        <v>DISTRITO NACIONAL</v>
      </c>
      <c r="B31" s="114">
        <v>957</v>
      </c>
      <c r="C31" s="114" t="str">
        <f>VLOOKUP(B31,'[1]LISTADO ATM'!$A$2:$B$821,2,0)</f>
        <v xml:space="preserve">ATM Oficina Venezuela </v>
      </c>
      <c r="D31" s="143" t="s">
        <v>2489</v>
      </c>
      <c r="E31" s="135">
        <v>335846722</v>
      </c>
    </row>
    <row r="32" spans="1:5" ht="18" x14ac:dyDescent="0.25">
      <c r="A32" s="111" t="str">
        <f>VLOOKUP(B32,'[1]LISTADO ATM'!$A$2:$C$821,3,0)</f>
        <v>SUR</v>
      </c>
      <c r="B32" s="114">
        <v>873</v>
      </c>
      <c r="C32" s="114" t="str">
        <f>VLOOKUP(B32,'[1]LISTADO ATM'!$A$2:$B$821,2,0)</f>
        <v xml:space="preserve">ATM Centro de Caja San Cristóbal II </v>
      </c>
      <c r="D32" s="143" t="s">
        <v>2489</v>
      </c>
      <c r="E32" s="135">
        <v>335846864</v>
      </c>
    </row>
    <row r="33" spans="1:5" ht="18" x14ac:dyDescent="0.25">
      <c r="A33" s="111" t="e">
        <f>VLOOKUP(B33,'[1]LISTADO ATM'!$A$2:$C$821,3,0)</f>
        <v>#N/A</v>
      </c>
      <c r="B33" s="114"/>
      <c r="C33" s="114" t="e">
        <f>VLOOKUP(B33,'[1]LISTADO ATM'!$A$2:$B$821,2,0)</f>
        <v>#N/A</v>
      </c>
      <c r="D33" s="143" t="s">
        <v>2489</v>
      </c>
      <c r="E33" s="112"/>
    </row>
    <row r="34" spans="1:5" ht="18" x14ac:dyDescent="0.25">
      <c r="A34" s="111" t="e">
        <f>VLOOKUP(B34,'[1]LISTADO ATM'!$A$2:$C$821,3,0)</f>
        <v>#N/A</v>
      </c>
      <c r="B34" s="114"/>
      <c r="C34" s="114" t="e">
        <f>VLOOKUP(B34,'[1]LISTADO ATM'!$A$2:$B$821,2,0)</f>
        <v>#N/A</v>
      </c>
      <c r="D34" s="143" t="s">
        <v>2489</v>
      </c>
      <c r="E34" s="112"/>
    </row>
    <row r="35" spans="1:5" ht="18.75" thickBot="1" x14ac:dyDescent="0.3">
      <c r="A35" s="117" t="s">
        <v>2496</v>
      </c>
      <c r="B35" s="121">
        <f>COUNT(B30:B34)</f>
        <v>3</v>
      </c>
      <c r="C35" s="130"/>
      <c r="D35" s="137"/>
      <c r="E35" s="138"/>
    </row>
    <row r="36" spans="1:5" ht="15.75" thickBot="1" x14ac:dyDescent="0.3">
      <c r="B36" s="119"/>
      <c r="E36" s="119"/>
    </row>
    <row r="37" spans="1:5" ht="18" x14ac:dyDescent="0.25">
      <c r="A37" s="173" t="s">
        <v>2500</v>
      </c>
      <c r="B37" s="174"/>
      <c r="C37" s="174"/>
      <c r="D37" s="174"/>
      <c r="E37" s="175"/>
    </row>
    <row r="38" spans="1:5" ht="18" x14ac:dyDescent="0.25">
      <c r="A38" s="122" t="s">
        <v>15</v>
      </c>
      <c r="B38" s="116" t="s">
        <v>2426</v>
      </c>
      <c r="C38" s="118" t="s">
        <v>46</v>
      </c>
      <c r="D38" s="133" t="s">
        <v>2429</v>
      </c>
      <c r="E38" s="128" t="s">
        <v>2427</v>
      </c>
    </row>
    <row r="39" spans="1:5" ht="18" x14ac:dyDescent="0.25">
      <c r="A39" s="111" t="str">
        <f>VLOOKUP(B39,'[1]LISTADO ATM'!$A$2:$C$821,3,0)</f>
        <v>ESTE</v>
      </c>
      <c r="B39" s="114">
        <v>385</v>
      </c>
      <c r="C39" s="114" t="str">
        <f>VLOOKUP(B39,'[1]LISTADO ATM'!$A$2:$B$821,2,0)</f>
        <v xml:space="preserve">ATM Plaza Verón I </v>
      </c>
      <c r="D39" s="108" t="s">
        <v>2537</v>
      </c>
      <c r="E39" s="112">
        <v>335845393</v>
      </c>
    </row>
    <row r="40" spans="1:5" ht="18" x14ac:dyDescent="0.25">
      <c r="A40" s="111" t="str">
        <f>VLOOKUP(B40,'[1]LISTADO ATM'!$A$2:$C$821,3,0)</f>
        <v>NORTE</v>
      </c>
      <c r="B40" s="114">
        <v>990</v>
      </c>
      <c r="C40" s="114" t="str">
        <f>VLOOKUP(B40,'[1]LISTADO ATM'!$A$2:$B$821,2,0)</f>
        <v xml:space="preserve">ATM Autoservicio Bonao II </v>
      </c>
      <c r="D40" s="107" t="s">
        <v>2511</v>
      </c>
      <c r="E40" s="112">
        <v>335846364</v>
      </c>
    </row>
    <row r="41" spans="1:5" ht="18" x14ac:dyDescent="0.25">
      <c r="A41" s="111" t="str">
        <f>VLOOKUP(B41,'[1]LISTADO ATM'!$A$2:$C$821,3,0)</f>
        <v>DISTRITO NACIONAL</v>
      </c>
      <c r="B41" s="114">
        <v>70</v>
      </c>
      <c r="C41" s="114" t="str">
        <f>VLOOKUP(B41,'[1]LISTADO ATM'!$A$2:$B$821,2,0)</f>
        <v xml:space="preserve">ATM Autoservicio Plaza Lama Zona Oriental </v>
      </c>
      <c r="D41" s="107" t="s">
        <v>2511</v>
      </c>
      <c r="E41" s="112">
        <v>335846403</v>
      </c>
    </row>
    <row r="42" spans="1:5" ht="18" x14ac:dyDescent="0.25">
      <c r="A42" s="111" t="str">
        <f>VLOOKUP(B42,'[1]LISTADO ATM'!$A$2:$C$821,3,0)</f>
        <v>ESTE</v>
      </c>
      <c r="B42" s="114">
        <v>386</v>
      </c>
      <c r="C42" s="114" t="str">
        <f>VLOOKUP(B42,'[1]LISTADO ATM'!$A$2:$B$821,2,0)</f>
        <v xml:space="preserve">ATM Plaza Verón II </v>
      </c>
      <c r="D42" s="108" t="s">
        <v>2537</v>
      </c>
      <c r="E42" s="112">
        <v>335847134</v>
      </c>
    </row>
    <row r="43" spans="1:5" ht="18" x14ac:dyDescent="0.25">
      <c r="A43" s="111" t="str">
        <f>VLOOKUP(B43,'[1]LISTADO ATM'!$A$2:$C$821,3,0)</f>
        <v>DISTRITO NACIONAL</v>
      </c>
      <c r="B43" s="114">
        <v>160</v>
      </c>
      <c r="C43" s="114" t="str">
        <f>VLOOKUP(B43,'[1]LISTADO ATM'!$A$2:$B$821,2,0)</f>
        <v xml:space="preserve">ATM Oficina Herrera </v>
      </c>
      <c r="D43" s="108" t="s">
        <v>2537</v>
      </c>
      <c r="E43" s="112">
        <v>335847159</v>
      </c>
    </row>
    <row r="44" spans="1:5" ht="18" x14ac:dyDescent="0.25">
      <c r="A44" s="111" t="str">
        <f>VLOOKUP(B44,'[1]LISTADO ATM'!$A$2:$C$821,3,0)</f>
        <v>ESTE</v>
      </c>
      <c r="B44" s="146">
        <v>117</v>
      </c>
      <c r="C44" s="114" t="str">
        <f>VLOOKUP(B44,'[1]LISTADO ATM'!$A$2:$B$821,2,0)</f>
        <v xml:space="preserve">ATM Oficina El Seybo </v>
      </c>
      <c r="D44" s="107" t="s">
        <v>2511</v>
      </c>
      <c r="E44" s="112">
        <v>335847171</v>
      </c>
    </row>
    <row r="45" spans="1:5" ht="18.75" thickBot="1" x14ac:dyDescent="0.3">
      <c r="A45" s="117" t="s">
        <v>2496</v>
      </c>
      <c r="B45" s="121">
        <f>COUNT(B39:B44)</f>
        <v>6</v>
      </c>
      <c r="C45" s="136"/>
      <c r="D45" s="132"/>
      <c r="E45" s="132"/>
    </row>
    <row r="46" spans="1:5" ht="15.75" thickBot="1" x14ac:dyDescent="0.3">
      <c r="B46" s="119"/>
      <c r="E46" s="119"/>
    </row>
    <row r="47" spans="1:5" ht="18.75" thickBot="1" x14ac:dyDescent="0.3">
      <c r="A47" s="161" t="s">
        <v>2501</v>
      </c>
      <c r="B47" s="162"/>
      <c r="D47" s="119"/>
      <c r="E47" s="119"/>
    </row>
    <row r="48" spans="1:5" ht="18.75" thickBot="1" x14ac:dyDescent="0.3">
      <c r="A48" s="154">
        <f>+B26+B35+B45</f>
        <v>15</v>
      </c>
      <c r="B48" s="155"/>
    </row>
    <row r="49" spans="1:5" ht="15.75" thickBot="1" x14ac:dyDescent="0.3">
      <c r="B49" s="119"/>
      <c r="E49" s="119"/>
    </row>
    <row r="50" spans="1:5" ht="18.75" thickBot="1" x14ac:dyDescent="0.3">
      <c r="A50" s="156" t="s">
        <v>2502</v>
      </c>
      <c r="B50" s="157"/>
      <c r="C50" s="157"/>
      <c r="D50" s="157"/>
      <c r="E50" s="158"/>
    </row>
    <row r="51" spans="1:5" ht="18" x14ac:dyDescent="0.25">
      <c r="A51" s="122" t="s">
        <v>15</v>
      </c>
      <c r="B51" s="128" t="s">
        <v>2426</v>
      </c>
      <c r="C51" s="118" t="s">
        <v>46</v>
      </c>
      <c r="D51" s="159" t="s">
        <v>2429</v>
      </c>
      <c r="E51" s="160"/>
    </row>
    <row r="52" spans="1:5" ht="18" x14ac:dyDescent="0.25">
      <c r="A52" s="114" t="str">
        <f>VLOOKUP(B52,'[1]LISTADO ATM'!$A$2:$C$821,3,0)</f>
        <v>ESTE</v>
      </c>
      <c r="B52" s="114">
        <v>630</v>
      </c>
      <c r="C52" s="114" t="str">
        <f>VLOOKUP(B52,'[1]LISTADO ATM'!$A$2:$B$821,2,0)</f>
        <v xml:space="preserve">ATM Oficina Plaza Zaglul (SPM) </v>
      </c>
      <c r="D52" s="152" t="s">
        <v>2504</v>
      </c>
      <c r="E52" s="153"/>
    </row>
    <row r="53" spans="1:5" ht="18" x14ac:dyDescent="0.25">
      <c r="A53" s="114" t="str">
        <f>VLOOKUP(B53,'[1]LISTADO ATM'!$A$2:$C$821,3,0)</f>
        <v>DISTRITO NACIONAL</v>
      </c>
      <c r="B53" s="114">
        <v>547</v>
      </c>
      <c r="C53" s="114" t="str">
        <f>VLOOKUP(B53,'[1]LISTADO ATM'!$A$2:$B$821,2,0)</f>
        <v xml:space="preserve">ATM Plaza Lama Herrera </v>
      </c>
      <c r="D53" s="152" t="s">
        <v>2507</v>
      </c>
      <c r="E53" s="153"/>
    </row>
    <row r="54" spans="1:5" ht="18" x14ac:dyDescent="0.25">
      <c r="A54" s="114" t="str">
        <f>VLOOKUP(B54,'[1]LISTADO ATM'!$A$2:$C$821,3,0)</f>
        <v>DISTRITO NACIONAL</v>
      </c>
      <c r="B54" s="114">
        <v>578</v>
      </c>
      <c r="C54" s="114" t="str">
        <f>VLOOKUP(B54,'[1]LISTADO ATM'!$A$2:$B$821,2,0)</f>
        <v xml:space="preserve">ATM Procuraduría General de la República </v>
      </c>
      <c r="D54" s="152" t="s">
        <v>2507</v>
      </c>
      <c r="E54" s="153"/>
    </row>
    <row r="55" spans="1:5" ht="18" x14ac:dyDescent="0.25">
      <c r="A55" s="114" t="str">
        <f>VLOOKUP(B55,'[1]LISTADO ATM'!$A$2:$C$821,3,0)</f>
        <v>NORTE</v>
      </c>
      <c r="B55" s="114">
        <v>432</v>
      </c>
      <c r="C55" s="114" t="str">
        <f>VLOOKUP(B55,'[1]LISTADO ATM'!$A$2:$B$821,2,0)</f>
        <v xml:space="preserve">ATM Oficina Puerto Plata II </v>
      </c>
      <c r="D55" s="152" t="s">
        <v>2507</v>
      </c>
      <c r="E55" s="153"/>
    </row>
    <row r="56" spans="1:5" ht="18" x14ac:dyDescent="0.25">
      <c r="A56" s="114" t="str">
        <f>VLOOKUP(B56,'[1]LISTADO ATM'!$A$2:$C$821,3,0)</f>
        <v>ESTE</v>
      </c>
      <c r="B56" s="114">
        <v>294</v>
      </c>
      <c r="C56" s="114" t="str">
        <f>VLOOKUP(B56,'[1]LISTADO ATM'!$A$2:$B$821,2,0)</f>
        <v xml:space="preserve">ATM Plaza Zaglul San Pedro II </v>
      </c>
      <c r="D56" s="152" t="s">
        <v>2507</v>
      </c>
      <c r="E56" s="153"/>
    </row>
    <row r="57" spans="1:5" ht="18.75" thickBot="1" x14ac:dyDescent="0.3">
      <c r="A57" s="117" t="s">
        <v>2496</v>
      </c>
      <c r="B57" s="121">
        <f>COUNT(B52:B56)</f>
        <v>5</v>
      </c>
      <c r="C57" s="136"/>
      <c r="D57" s="150"/>
      <c r="E57" s="151"/>
    </row>
  </sheetData>
  <mergeCells count="19">
    <mergeCell ref="A47:B47"/>
    <mergeCell ref="A1:E1"/>
    <mergeCell ref="A2:E2"/>
    <mergeCell ref="A7:E7"/>
    <mergeCell ref="A28:E28"/>
    <mergeCell ref="C10:E10"/>
    <mergeCell ref="A12:E12"/>
    <mergeCell ref="C15:E15"/>
    <mergeCell ref="A17:E17"/>
    <mergeCell ref="A37:E37"/>
    <mergeCell ref="D57:E57"/>
    <mergeCell ref="D54:E54"/>
    <mergeCell ref="D55:E55"/>
    <mergeCell ref="D56:E56"/>
    <mergeCell ref="A48:B48"/>
    <mergeCell ref="A50:E50"/>
    <mergeCell ref="D51:E51"/>
    <mergeCell ref="D52:E52"/>
    <mergeCell ref="D53:E53"/>
  </mergeCells>
  <phoneticPr fontId="46" type="noConversion"/>
  <conditionalFormatting sqref="B39:B1048576 B19:B28 B14:B17 B9:B12 B30:B37 B1:B7">
    <cfRule type="duplicateValues" dxfId="63" priority="10"/>
  </conditionalFormatting>
  <conditionalFormatting sqref="B61:B74">
    <cfRule type="duplicateValues" dxfId="62" priority="11"/>
  </conditionalFormatting>
  <conditionalFormatting sqref="E57:E1048576 E1:E7 E26:E28 E19:E22 E9:E12 E14:E17 E30:E32 E34:E41 E45:E54">
    <cfRule type="duplicateValues" dxfId="61" priority="9"/>
  </conditionalFormatting>
  <conditionalFormatting sqref="E55">
    <cfRule type="duplicateValues" dxfId="60" priority="8"/>
  </conditionalFormatting>
  <conditionalFormatting sqref="E56">
    <cfRule type="duplicateValues" dxfId="59" priority="7"/>
  </conditionalFormatting>
  <conditionalFormatting sqref="E23 E25">
    <cfRule type="duplicateValues" dxfId="58" priority="6"/>
  </conditionalFormatting>
  <conditionalFormatting sqref="B39:B44">
    <cfRule type="duplicateValues" dxfId="57" priority="12"/>
  </conditionalFormatting>
  <conditionalFormatting sqref="E42">
    <cfRule type="duplicateValues" dxfId="56" priority="5"/>
  </conditionalFormatting>
  <conditionalFormatting sqref="E24">
    <cfRule type="duplicateValues" dxfId="55" priority="4"/>
  </conditionalFormatting>
  <conditionalFormatting sqref="E33">
    <cfRule type="duplicateValues" dxfId="54" priority="3"/>
  </conditionalFormatting>
  <conditionalFormatting sqref="E43">
    <cfRule type="duplicateValues" dxfId="53" priority="2"/>
  </conditionalFormatting>
  <conditionalFormatting sqref="E44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6" t="s">
        <v>2433</v>
      </c>
      <c r="B1" s="177"/>
      <c r="C1" s="177"/>
      <c r="D1" s="17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2516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2516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2516</v>
      </c>
      <c r="D5" s="65" t="s">
        <v>2478</v>
      </c>
    </row>
    <row r="6" spans="1:5" ht="15.75" x14ac:dyDescent="0.25">
      <c r="A6" s="53" t="s">
        <v>2527</v>
      </c>
      <c r="B6" s="53">
        <v>98</v>
      </c>
      <c r="C6" s="53" t="s">
        <v>2516</v>
      </c>
      <c r="D6" s="65" t="s">
        <v>2478</v>
      </c>
    </row>
    <row r="7" spans="1:5" ht="15.75" x14ac:dyDescent="0.25">
      <c r="A7" s="53" t="s">
        <v>2526</v>
      </c>
      <c r="B7" s="53">
        <v>824</v>
      </c>
      <c r="C7" s="53" t="s">
        <v>2516</v>
      </c>
      <c r="D7" s="65" t="s">
        <v>2478</v>
      </c>
    </row>
    <row r="8" spans="1:5" ht="15.75" x14ac:dyDescent="0.25">
      <c r="A8" s="53" t="s">
        <v>2525</v>
      </c>
      <c r="B8" s="53">
        <v>736</v>
      </c>
      <c r="C8" s="53" t="s">
        <v>2516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6" t="s">
        <v>2443</v>
      </c>
      <c r="B18" s="177"/>
      <c r="C18" s="177"/>
      <c r="D18" s="17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2520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2531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2530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2529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2528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2532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8" t="s">
        <v>58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2508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2509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2510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2021-04-09T12:05:49Z</dcterms:modified>
</cp:coreProperties>
</file>