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A5" i="1"/>
  <c r="A6" i="1"/>
  <c r="B38" i="16" l="1"/>
  <c r="A7" i="1" l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B16" i="16" l="1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5" i="16"/>
  <c r="A15" i="16"/>
  <c r="B11" i="16"/>
  <c r="C10" i="16"/>
  <c r="A10" i="16"/>
  <c r="C9" i="16"/>
  <c r="A9" i="16"/>
  <c r="A55" i="16" l="1"/>
  <c r="A30" i="1"/>
  <c r="A31" i="1"/>
  <c r="A32" i="1"/>
  <c r="A33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A34" i="1" l="1"/>
  <c r="A35" i="1"/>
  <c r="A36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A37" i="1" l="1"/>
  <c r="A38" i="1"/>
  <c r="A39" i="1"/>
  <c r="A40" i="1"/>
  <c r="A41" i="1"/>
  <c r="A42" i="1"/>
  <c r="A43" i="1"/>
  <c r="A44" i="1"/>
  <c r="A45" i="1"/>
  <c r="A4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A47" i="1"/>
  <c r="A48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A49" i="1"/>
  <c r="A50" i="1"/>
  <c r="A51" i="1"/>
  <c r="A52" i="1" l="1"/>
  <c r="F52" i="1"/>
  <c r="G52" i="1"/>
  <c r="H52" i="1"/>
  <c r="I52" i="1"/>
  <c r="J52" i="1"/>
  <c r="K52" i="1"/>
  <c r="A53" i="1" l="1"/>
  <c r="F53" i="1"/>
  <c r="G53" i="1"/>
  <c r="H53" i="1"/>
  <c r="I53" i="1"/>
  <c r="J53" i="1"/>
  <c r="K53" i="1"/>
  <c r="A55" i="1" l="1"/>
  <c r="A54" i="1"/>
  <c r="F55" i="1"/>
  <c r="G55" i="1"/>
  <c r="H55" i="1"/>
  <c r="I55" i="1"/>
  <c r="J55" i="1"/>
  <c r="K55" i="1"/>
  <c r="F54" i="1"/>
  <c r="G54" i="1"/>
  <c r="H54" i="1"/>
  <c r="I54" i="1"/>
  <c r="J54" i="1"/>
  <c r="K54" i="1"/>
  <c r="A56" i="1" l="1"/>
  <c r="F56" i="1"/>
  <c r="G56" i="1"/>
  <c r="H56" i="1"/>
  <c r="I56" i="1"/>
  <c r="J56" i="1"/>
  <c r="K56" i="1"/>
  <c r="F58" i="1" l="1"/>
  <c r="G58" i="1"/>
  <c r="H58" i="1"/>
  <c r="I58" i="1"/>
  <c r="J58" i="1"/>
  <c r="K58" i="1"/>
  <c r="F59" i="1"/>
  <c r="G59" i="1"/>
  <c r="H59" i="1"/>
  <c r="I59" i="1"/>
  <c r="J59" i="1"/>
  <c r="K59" i="1"/>
  <c r="F57" i="1"/>
  <c r="G57" i="1"/>
  <c r="H57" i="1"/>
  <c r="I57" i="1"/>
  <c r="J57" i="1"/>
  <c r="K57" i="1"/>
  <c r="F60" i="1"/>
  <c r="G60" i="1"/>
  <c r="H60" i="1"/>
  <c r="I60" i="1"/>
  <c r="J60" i="1"/>
  <c r="K60" i="1"/>
  <c r="F61" i="1"/>
  <c r="G61" i="1"/>
  <c r="H61" i="1"/>
  <c r="I61" i="1"/>
  <c r="J61" i="1"/>
  <c r="K61" i="1"/>
  <c r="A58" i="1"/>
  <c r="A59" i="1"/>
  <c r="A57" i="1"/>
  <c r="A60" i="1"/>
  <c r="A61" i="1"/>
  <c r="F62" i="1" l="1"/>
  <c r="G62" i="1"/>
  <c r="H62" i="1"/>
  <c r="I62" i="1"/>
  <c r="J62" i="1"/>
  <c r="K62" i="1"/>
  <c r="F63" i="1"/>
  <c r="G63" i="1"/>
  <c r="H63" i="1"/>
  <c r="I63" i="1"/>
  <c r="J63" i="1"/>
  <c r="K63" i="1"/>
  <c r="A62" i="1"/>
  <c r="A63" i="1"/>
  <c r="F64" i="1"/>
  <c r="G64" i="1"/>
  <c r="H64" i="1"/>
  <c r="I64" i="1"/>
  <c r="J64" i="1"/>
  <c r="K64" i="1"/>
  <c r="A64" i="1"/>
  <c r="F65" i="1" l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A65" i="1"/>
  <c r="A66" i="1"/>
  <c r="A67" i="1"/>
  <c r="F68" i="1" l="1"/>
  <c r="G68" i="1"/>
  <c r="H68" i="1"/>
  <c r="I68" i="1"/>
  <c r="J68" i="1"/>
  <c r="K68" i="1"/>
  <c r="F69" i="1"/>
  <c r="G69" i="1"/>
  <c r="H69" i="1"/>
  <c r="I69" i="1"/>
  <c r="J69" i="1"/>
  <c r="K69" i="1"/>
  <c r="A68" i="1" l="1"/>
  <c r="A69" i="1"/>
  <c r="F70" i="1" l="1"/>
  <c r="G70" i="1"/>
  <c r="H70" i="1"/>
  <c r="I70" i="1"/>
  <c r="J70" i="1"/>
  <c r="K70" i="1"/>
  <c r="A70" i="1"/>
  <c r="D35" i="15" l="1"/>
  <c r="F71" i="1" l="1"/>
  <c r="G71" i="1"/>
  <c r="H71" i="1"/>
  <c r="I71" i="1"/>
  <c r="J71" i="1"/>
  <c r="K71" i="1"/>
  <c r="A71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<sst xmlns="http://schemas.openxmlformats.org/spreadsheetml/2006/main" count="13245" uniqueCount="2562">
  <si>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</si>
  <si>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</si>
  <si>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</si>
  <si>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</si>
  <si>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</si>
  <si>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</si>
  <si>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</si>
  <si>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</si>
  <si>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</si>
  <si>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</si>
  <si>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</si>
  <si>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</si>
  <si>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</si>
  <si>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</si>
  <si>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</si>
  <si>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</si>
  <si>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</si>
  <si>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</si>
  <si>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</si>
  <si>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</si>
  <si>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</si>
  <si>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</si>
  <si>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</si>
  <si>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</si>
  <si>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</si>
  <si>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</si>
  <si>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</si>
  <si>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</si>
  <si>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</si>
  <si>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</si>
  <si>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</si>
  <si>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</si>
  <si>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</si>
  <si>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</si>
  <si>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</si>
  <si>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</si>
  <si>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</si>
  <si>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</si>
  <si>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</si>
  <si>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</si>
  <si>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</si>
  <si>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</si>
  <si>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</si>
  <si>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</si>
  <si>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</si>
  <si>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</si>
  <si>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</si>
  <si>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</si>
  <si>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</si>
  <si>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</si>
  <si>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</si>
  <si>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</si>
  <si>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</si>
  <si>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</si>
  <si>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</si>
  <si>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</si>
  <si>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</si>
  <si>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</si>
  <si>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</si>
  <si>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</si>
  <si>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</si>
  <si>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</si>
  <si>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</si>
  <si>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</si>
  <si>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</si>
  <si>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</si>
  <si>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</si>
  <si>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</si>
  <si>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</si>
  <si>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</si>
  <si>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</si>
  <si>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</si>
  <si>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</si>
  <si>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</si>
  <si>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</si>
  <si>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</si>
  <si>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</si>
  <si>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</si>
  <si>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</si>
  <si>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</si>
  <si>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</si>
  <si>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</si>
  <si>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</si>
  <si>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</si>
  <si>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</si>
  <si>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</si>
  <si>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</si>
  <si>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</si>
  <si>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</si>
  <si>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</si>
  <si>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</si>
  <si>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</si>
  <si>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</si>
  <si>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</si>
  <si>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</si>
  <si>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</si>
  <si>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</si>
  <si>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</si>
  <si>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</si>
  <si>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</si>
  <si>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</si>
  <si>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</si>
  <si>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</si>
  <si>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</si>
  <si>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</si>
  <si>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</si>
  <si>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</si>
  <si>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</si>
  <si>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</si>
  <si>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</si>
  <si>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</si>
  <si>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</si>
  <si>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</si>
  <si>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</si>
  <si>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</si>
  <si>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</si>
  <si>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</si>
  <si>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</si>
  <si>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</si>
  <si>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</si>
  <si>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</si>
  <si>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</si>
  <si>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</si>
  <si>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</si>
  <si>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</si>
  <si>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</si>
  <si>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</si>
  <si>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</si>
  <si>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</si>
  <si>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</si>
  <si>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</si>
  <si>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</si>
  <si>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</si>
  <si>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</si>
  <si>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</si>
  <si>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</si>
  <si>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</si>
  <si>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</si>
  <si>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</si>
  <si>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</si>
  <si>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</si>
  <si>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</si>
  <si>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</si>
  <si>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</si>
  <si>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</si>
  <si>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</si>
  <si>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</si>
  <si>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</si>
  <si>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</si>
  <si>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</si>
  <si>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</si>
  <si>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</si>
  <si>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</si>
  <si>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</si>
  <si>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</si>
  <si>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</si>
  <si>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</si>
  <si>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</si>
  <si>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</si>
  <si>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</si>
  <si>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</si>
  <si>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</si>
  <si>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</si>
  <si>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</si>
  <si>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</si>
  <si>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</si>
  <si>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</si>
  <si>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</si>
  <si>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</si>
  <si>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</si>
  <si>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</si>
  <si>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</si>
  <si>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</si>
  <si>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</si>
  <si>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</si>
  <si>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</si>
  <si>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</si>
  <si>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</si>
  <si>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</si>
  <si>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</si>
  <si>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</si>
  <si>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</si>
  <si>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</si>
  <si>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</si>
  <si>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</si>
  <si>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</si>
  <si>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</si>
  <si>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</si>
  <si>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</si>
  <si>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</si>
  <si>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</si>
  <si>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</si>
  <si>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</si>
  <si>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</si>
  <si>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</si>
  <si>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</si>
  <si>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</si>
  <si>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</si>
  <si>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</si>
  <si>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</si>
  <si>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</si>
  <si>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</si>
  <si>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</si>
  <si>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</si>
  <si>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</si>
  <si>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</si>
  <si>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</si>
  <si>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</si>
  <si>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</si>
  <si>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</si>
  <si>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</si>
  <si>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</si>
  <si>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</si>
  <si>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</si>
  <si>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</si>
  <si>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</si>
  <si>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</si>
  <si>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</si>
  <si>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</si>
  <si>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</si>
  <si>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</si>
  <si>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</si>
  <si>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</si>
  <si>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</si>
  <si>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</si>
  <si>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</si>
  <si>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</si>
  <si>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</si>
  <si>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</si>
  <si>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</si>
  <si>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</si>
  <si>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</si>
  <si>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</si>
  <si>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</si>
  <si>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</si>
  <si>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</si>
  <si>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</si>
  <si>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</si>
  <si>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</si>
  <si>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</si>
  <si>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</si>
  <si>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</si>
  <si>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</si>
  <si>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</si>
  <si>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</si>
  <si>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</si>
  <si>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</si>
  <si>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</si>
  <si>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</si>
  <si>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</si>
  <si>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</si>
  <si>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</si>
  <si>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</si>
  <si>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</si>
  <si>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</si>
  <si>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</si>
  <si>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</si>
  <si>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</si>
  <si>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</si>
  <si>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</si>
  <si>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</si>
  <si>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</si>
  <si>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</si>
  <si>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</si>
  <si>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</si>
  <si>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</si>
  <si>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</si>
  <si>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</si>
  <si>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</si>
  <si>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</si>
  <si>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</si>
  <si>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</si>
  <si>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</si>
  <si>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</si>
  <si>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</si>
  <si>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</si>
  <si>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</si>
  <si>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</si>
  <si>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</si>
  <si>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</si>
  <si>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</si>
  <si>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</si>
  <si>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</si>
  <si>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</si>
  <si>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</si>
  <si>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</si>
  <si>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</si>
  <si>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</si>
  <si>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</si>
  <si>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</si>
  <si>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</si>
  <si>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</si>
  <si>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</si>
  <si>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</si>
  <si>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</si>
  <si>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</si>
  <si>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</si>
  <si>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</si>
  <si>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</si>
  <si>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</si>
  <si>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</si>
  <si>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</si>
  <si>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</si>
  <si>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</si>
  <si>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</si>
  <si>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</si>
  <si>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</si>
  <si>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</si>
  <si>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</si>
  <si>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</si>
  <si>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</si>
  <si>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</si>
  <si>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</si>
  <si>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</si>
  <si>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</si>
  <si>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</si>
  <si>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</si>
  <si>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</si>
  <si>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</si>
  <si>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</si>
  <si>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</si>
  <si>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</si>
  <si>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</si>
  <si>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</si>
  <si>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</si>
  <si>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</si>
  <si>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</si>
  <si>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</si>
  <si>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</si>
  <si>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</si>
  <si>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</si>
  <si>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</si>
  <si>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</si>
  <si>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</si>
  <si>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</si>
  <si>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</si>
  <si>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</si>
  <si>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</si>
  <si>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</si>
  <si>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</si>
  <si>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</si>
  <si>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</si>
  <si>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</si>
  <si>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</si>
  <si>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</si>
  <si>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</si>
  <si>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</si>
  <si>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</si>
  <si>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</si>
  <si>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</si>
  <si>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</si>
  <si>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</si>
  <si>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</si>
  <si>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</si>
  <si>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</si>
  <si>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</si>
  <si>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</si>
  <si>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</si>
  <si>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</si>
  <si>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</si>
  <si>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</si>
  <si>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</si>
  <si>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</si>
  <si>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</si>
  <si>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</si>
  <si>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</si>
  <si>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</si>
  <si>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</si>
  <si>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</si>
  <si>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</si>
  <si>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</si>
  <si>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</si>
  <si>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</si>
  <si>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</si>
  <si>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</si>
  <si>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</si>
  <si>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</si>
  <si>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</si>
  <si>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</si>
  <si>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</si>
  <si>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</si>
  <si>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</si>
  <si>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</si>
  <si>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</si>
  <si>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</si>
  <si>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</si>
  <si>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</si>
  <si>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</si>
  <si>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</si>
  <si>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</si>
  <si>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</si>
  <si>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</si>
  <si>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</si>
  <si>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</si>
  <si>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</si>
  <si>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</si>
  <si>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</si>
  <si>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</si>
  <si>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</si>
  <si>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</si>
  <si>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</si>
  <si>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</si>
  <si>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</si>
  <si>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</si>
  <si>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</si>
  <si>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</si>
  <si>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</si>
  <si>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</si>
  <si>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</si>
  <si>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</si>
  <si>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</si>
  <si>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</si>
  <si>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</si>
  <si>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</si>
  <si>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</si>
  <si>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</si>
  <si>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</si>
  <si>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</si>
  <si>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</si>
  <si>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</si>
  <si>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</si>
  <si>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</si>
  <si>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</si>
  <si>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</si>
  <si>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</si>
  <si>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</si>
  <si>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</si>
  <si>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</si>
  <si>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</si>
  <si>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</si>
  <si>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</si>
  <si>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</si>
  <si>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</si>
  <si>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</si>
  <si>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</si>
  <si>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</si>
  <si>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</si>
  <si>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</si>
  <si>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</si>
  <si>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</si>
  <si>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</si>
  <si>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</si>
  <si>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</si>
  <si>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</si>
  <si>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</si>
  <si>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</si>
  <si>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</si>
  <si>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</si>
  <si>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</si>
  <si>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</si>
  <si>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</si>
  <si>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</si>
  <si>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</si>
  <si>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</si>
  <si>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</si>
  <si>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</si>
  <si>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</si>
  <si>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</si>
  <si>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</si>
  <si>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</si>
  <si>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</si>
  <si>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</si>
  <si>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</si>
  <si>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</si>
  <si>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</si>
  <si>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</si>
  <si>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</si>
  <si>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</si>
  <si>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</si>
  <si>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</si>
  <si>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</si>
  <si>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</si>
  <si>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</si>
  <si>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</si>
  <si>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</si>
  <si>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</si>
  <si>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</si>
  <si>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</si>
  <si>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</si>
  <si>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</si>
  <si>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</si>
  <si>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</si>
  <si>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</si>
  <si>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</si>
  <si>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</si>
  <si>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</si>
  <si>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</si>
  <si>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</si>
  <si>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</si>
  <si>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</si>
  <si>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</si>
  <si>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</si>
  <si>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</si>
  <si>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</si>
  <si>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</si>
  <si>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</si>
  <si>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</si>
  <si>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</si>
  <si>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</si>
  <si>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</si>
  <si>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</si>
  <si>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</si>
  <si>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</si>
  <si>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</si>
  <si>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</si>
  <si>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</si>
  <si>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</si>
  <si>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</si>
  <si>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</si>
  <si>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</si>
  <si>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</si>
  <si>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</si>
  <si>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</si>
  <si>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</si>
  <si>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</si>
  <si>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</si>
  <si>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</si>
  <si>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</si>
  <si>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</si>
  <si>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</si>
  <si>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</si>
  <si>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</si>
  <si>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</si>
  <si>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</si>
  <si>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</si>
  <si>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</si>
  <si>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</si>
  <si>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</si>
  <si>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</si>
  <si>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</si>
  <si>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</si>
  <si>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</si>
  <si>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</si>
  <si>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</si>
  <si>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</si>
  <si>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</si>
  <si>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</si>
  <si>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</si>
  <si>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</si>
  <si>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</si>
  <si>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</si>
  <si>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</si>
  <si>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</si>
  <si>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</si>
  <si>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</si>
  <si>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</si>
  <si>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</si>
  <si>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</si>
  <si>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</si>
  <si>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</si>
  <si>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</si>
  <si>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</si>
  <si>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</si>
  <si>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</si>
  <si>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</si>
  <si>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</si>
  <si>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</si>
  <si>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</si>
  <si>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</si>
  <si>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</si>
  <si>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</si>
  <si>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</si>
  <si>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</si>
  <si>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</si>
  <si>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</si>
  <si>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</si>
  <si>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</si>
  <si>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</si>
  <si>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</si>
  <si>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</si>
  <si>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</si>
  <si>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</si>
  <si>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</si>
  <si>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</si>
  <si>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</si>
  <si>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</si>
  <si>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</si>
  <si>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</si>
  <si>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</si>
  <si>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</si>
  <si>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</si>
  <si>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</si>
  <si>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</si>
  <si>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</si>
  <si>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</si>
  <si>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</si>
  <si>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</si>
  <si>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</si>
  <si>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</si>
  <si>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</si>
  <si>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</si>
  <si>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</si>
  <si>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</si>
  <si>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</si>
  <si>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</si>
  <si>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</si>
  <si>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</si>
  <si>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</si>
  <si>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</si>
  <si>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</si>
  <si>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</si>
  <si>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</si>
  <si>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</si>
  <si>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</si>
  <si>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</si>
  <si>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</si>
  <si>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</si>
  <si>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</si>
  <si>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</si>
  <si>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</si>
  <si>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</si>
  <si>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</si>
  <si>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</si>
  <si>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</si>
  <si>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</si>
  <si>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</si>
  <si>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</si>
  <si>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</si>
  <si>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</si>
  <si>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</si>
  <si>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</si>
  <si>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</si>
  <si>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</si>
  <si>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</si>
  <si>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</si>
  <si>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</si>
  <si>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</si>
  <si>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</si>
  <si>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</si>
  <si>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</si>
  <si>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</si>
  <si>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</si>
  <si>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</si>
  <si>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</si>
  <si>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</si>
  <si>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</si>
  <si>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</si>
  <si>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</si>
  <si>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</si>
  <si>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</si>
  <si>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</si>
  <si>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</si>
  <si>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</si>
  <si>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</si>
  <si>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</si>
  <si>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</si>
  <si>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</si>
  <si>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</si>
  <si>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</si>
  <si>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</si>
  <si>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</si>
  <si>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</si>
  <si>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</si>
  <si>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</si>
  <si>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</si>
  <si>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</si>
  <si>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</si>
  <si>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</si>
  <si>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</si>
  <si>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</si>
  <si>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</si>
  <si>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</si>
  <si>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</si>
  <si>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</si>
  <si>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</si>
  <si>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</si>
  <si>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</si>
  <si>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</si>
  <si>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</si>
  <si>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</si>
  <si>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</si>
  <si>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</si>
  <si>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</si>
  <si>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</si>
  <si>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</si>
  <si>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</si>
  <si>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</si>
  <si>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</si>
  <si>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</si>
  <si>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</si>
  <si>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</si>
  <si>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</si>
  <si>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</si>
  <si>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</si>
  <si>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</si>
  <si>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</si>
  <si>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</si>
  <si>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</si>
  <si>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</si>
  <si>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</si>
  <si>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</si>
  <si>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</si>
  <si>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</si>
  <si>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</si>
  <si>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</si>
  <si>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</si>
  <si>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</si>
  <si>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</si>
  <si>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</si>
  <si>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</si>
  <si>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</si>
  <si>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</si>
  <si>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</si>
  <si>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</si>
  <si>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</si>
  <si>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</si>
  <si>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</si>
  <si>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</si>
  <si>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</si>
  <si>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</si>
  <si>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</si>
  <si>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</si>
  <si>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</si>
  <si>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</si>
  <si>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</si>
  <si>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</si>
  <si>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</si>
  <si>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</si>
  <si>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</si>
  <si>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</si>
  <si>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</si>
  <si>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</si>
  <si>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</si>
  <si>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</si>
  <si>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</si>
  <si>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</si>
  <si>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</si>
  <si>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</si>
  <si>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</si>
  <si>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</si>
  <si>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</si>
  <si>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</si>
  <si>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</si>
  <si>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</si>
  <si>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</si>
  <si>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</si>
  <si>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</si>
  <si>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</si>
  <si>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</si>
  <si>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</si>
  <si>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</si>
  <si>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</si>
  <si>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</si>
  <si>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</si>
  <si>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</si>
  <si>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</si>
  <si>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</si>
  <si>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</si>
  <si>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</si>
  <si>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</si>
  <si>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</si>
  <si>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</si>
  <si>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</si>
  <si>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</si>
  <si>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</si>
  <si>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</si>
  <si>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</si>
  <si>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</si>
  <si>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</si>
  <si>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</si>
  <si>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</si>
  <si>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</si>
  <si>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</si>
  <si>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</si>
  <si>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</si>
  <si>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</si>
  <si>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</si>
  <si>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</si>
  <si>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</si>
  <si>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</si>
  <si>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</si>
  <si>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</si>
  <si>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</si>
  <si>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</si>
  <si>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</si>
  <si>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</si>
  <si>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</si>
  <si>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</si>
  <si>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</si>
  <si>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</si>
  <si>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</si>
  <si>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</si>
  <si>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</si>
  <si>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</si>
  <si>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</si>
  <si>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</si>
  <si>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</si>
  <si>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</si>
  <si>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</si>
  <si>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</si>
  <si>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</si>
  <si>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</si>
  <si>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</si>
  <si>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</si>
  <si>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</si>
  <si>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</si>
  <si>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</si>
  <si>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</si>
  <si>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</si>
  <si>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</si>
  <si>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</si>
  <si>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</si>
  <si>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</si>
  <si>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</si>
  <si>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</si>
  <si>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</si>
  <si>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</si>
  <si>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</si>
  <si>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</si>
  <si>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</si>
  <si>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</si>
  <si>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</si>
  <si>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</si>
  <si>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</si>
  <si>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</si>
  <si>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</si>
  <si>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</si>
  <si>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</si>
  <si>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</si>
  <si>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</si>
  <si>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</si>
  <si>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</si>
  <si>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</si>
  <si>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</si>
  <si>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</si>
  <si>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</si>
  <si>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</si>
  <si>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</si>
  <si>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</si>
  <si>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</si>
  <si>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</si>
  <si>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</si>
  <si>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</si>
  <si>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</si>
  <si>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</si>
  <si>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</si>
  <si>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</si>
  <si>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</si>
  <si>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</si>
  <si>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</si>
  <si>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</si>
  <si>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</si>
  <si>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</si>
  <si>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</si>
  <si>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</si>
  <si>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</si>
  <si>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</si>
  <si>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</si>
  <si>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</si>
  <si>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</si>
  <si>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</si>
  <si>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</si>
  <si>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</si>
  <si>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</si>
  <si>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</si>
  <si>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</si>
  <si>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</si>
  <si>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</si>
  <si>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</si>
  <si>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</si>
  <si>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</si>
  <si>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</si>
  <si>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</si>
  <si>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</si>
  <si>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</si>
  <si>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</si>
  <si>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</si>
  <si>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</si>
  <si>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</si>
  <si>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</si>
  <si>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</si>
  <si>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</si>
  <si>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</si>
  <si>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</si>
  <si>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</si>
  <si>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</si>
  <si>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</si>
  <si>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</si>
  <si>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</si>
  <si>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</si>
  <si>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</si>
  <si>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</si>
  <si>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</si>
  <si>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</si>
  <si>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</si>
  <si>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</si>
  <si>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</si>
  <si>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</si>
  <si>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</si>
  <si>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</si>
  <si>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</si>
  <si>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</si>
  <si>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</si>
  <si>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</si>
  <si>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</si>
  <si>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</si>
  <si>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</si>
  <si>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</si>
  <si>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</si>
  <si>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</si>
  <si>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</si>
  <si>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</si>
  <si>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</si>
  <si>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</si>
  <si>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</si>
  <si>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</si>
  <si>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</si>
  <si>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</si>
  <si>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</si>
  <si>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</si>
  <si>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</si>
  <si>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</si>
  <si>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</si>
  <si>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</si>
  <si>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</si>
  <si>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</si>
  <si>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</si>
  <si>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</si>
  <si>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</si>
  <si>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</si>
  <si>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</si>
  <si>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</si>
  <si>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</si>
  <si>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</si>
  <si>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</si>
  <si>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</si>
  <si>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</si>
  <si>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</si>
  <si>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</si>
  <si>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</si>
  <si>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</si>
  <si>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</si>
  <si>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</si>
  <si>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</si>
  <si>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</si>
  <si>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</si>
  <si>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</si>
  <si>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</si>
  <si>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</si>
  <si>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</si>
  <si>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</si>
  <si>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</si>
  <si>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</si>
  <si>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</si>
  <si>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</si>
  <si>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</si>
  <si>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</si>
  <si>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</si>
  <si>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</si>
  <si>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</si>
  <si>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</si>
  <si>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</si>
  <si>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</si>
  <si>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</si>
  <si>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</si>
  <si>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</si>
  <si>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</si>
  <si>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</si>
  <si>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</si>
  <si>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</si>
  <si>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</si>
  <si>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</si>
  <si>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</si>
  <si>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</si>
  <si>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</si>
  <si>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</si>
  <si>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</si>
  <si>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</si>
  <si>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</si>
  <si>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</si>
  <si>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</si>
  <si>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</si>
  <si>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</si>
  <si>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</si>
  <si>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</si>
  <si>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</si>
  <si>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</si>
  <si>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</si>
  <si>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</si>
  <si>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</si>
  <si>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</si>
  <si>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</si>
  <si>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</si>
  <si>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</si>
  <si>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</si>
  <si>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</si>
  <si>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</si>
  <si>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</si>
  <si>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</si>
  <si>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</si>
  <si>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</si>
  <si>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</si>
  <si>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</si>
  <si>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</si>
  <si>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</si>
  <si>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</si>
  <si>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</si>
  <si>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</si>
  <si>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</si>
  <si>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</si>
  <si>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</si>
  <si>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</si>
  <si>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</si>
  <si>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</si>
  <si>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</si>
  <si>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</si>
  <si>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</si>
  <si>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</si>
  <si>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</si>
  <si>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</si>
  <si>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</si>
  <si>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</si>
  <si>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</si>
  <si>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</si>
  <si>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</si>
  <si>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</si>
  <si>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</si>
  <si>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</si>
  <si>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</si>
  <si>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</si>
  <si>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</si>
  <si>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</si>
  <si>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</si>
  <si>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</si>
  <si>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</si>
  <si>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</si>
  <si>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</si>
  <si>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</si>
  <si>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</si>
  <si>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</si>
  <si>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</si>
  <si>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</si>
  <si>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</si>
  <si>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</si>
  <si>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</si>
  <si>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</si>
  <si>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</si>
  <si>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</si>
  <si>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</si>
  <si>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</si>
  <si>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</si>
  <si>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</si>
  <si>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</si>
  <si>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</si>
  <si>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</si>
  <si>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</si>
  <si>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</si>
  <si>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</si>
  <si>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</si>
  <si>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</si>
  <si>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</si>
  <si>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</si>
  <si>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</si>
  <si>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</si>
  <si>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</si>
  <si>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</si>
  <si>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</si>
  <si>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</si>
  <si>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</si>
  <si>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</si>
  <si>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</si>
  <si>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</si>
  <si>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</si>
  <si>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</si>
  <si>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</si>
  <si>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</si>
  <si>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</si>
  <si>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</si>
  <si>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</si>
  <si>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</si>
  <si>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</si>
  <si>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</si>
  <si>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</si>
  <si>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</si>
  <si>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</si>
  <si>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</si>
  <si>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</si>
  <si>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</si>
  <si>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</si>
  <si>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</si>
  <si>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</si>
  <si>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</si>
  <si>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</si>
  <si>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</si>
  <si>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</si>
  <si>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</si>
  <si>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</si>
  <si>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</si>
  <si>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</si>
  <si>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</si>
  <si>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</si>
  <si>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</si>
  <si>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</si>
  <si>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</si>
  <si>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</si>
  <si>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</si>
  <si>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</si>
  <si>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</si>
  <si>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</si>
  <si>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</si>
  <si>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</si>
  <si>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</si>
  <si>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</si>
  <si>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</si>
  <si>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</si>
  <si>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</si>
  <si>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</si>
  <si>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</si>
  <si>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</si>
  <si>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</si>
  <si>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</si>
  <si>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</si>
  <si>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</si>
  <si>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</si>
  <si>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</si>
  <si>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</si>
  <si>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</si>
  <si>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</si>
  <si>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</si>
  <si>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</si>
  <si>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</si>
  <si>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</si>
  <si>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</si>
  <si>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</si>
  <si>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</si>
  <si>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</si>
  <si>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</si>
  <si>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</si>
  <si>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</si>
  <si>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</si>
  <si>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</si>
  <si>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</si>
  <si>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</si>
  <si>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</si>
  <si>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</si>
  <si>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</si>
  <si>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</si>
  <si>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</si>
  <si>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</si>
  <si>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</si>
  <si>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</si>
  <si>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</si>
  <si>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</si>
  <si>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</si>
  <si>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</si>
  <si>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</si>
  <si>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</si>
  <si>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</si>
  <si>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</si>
  <si>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</si>
  <si>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</si>
  <si>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</si>
  <si>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</si>
  <si>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</si>
  <si>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</si>
  <si>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</si>
  <si>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</si>
  <si>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</si>
  <si>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</si>
  <si>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</si>
  <si>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</si>
  <si>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</si>
  <si>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</si>
  <si>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</si>
  <si>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</si>
  <si>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</si>
  <si>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</si>
  <si>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</si>
  <si>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</si>
  <si>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</si>
  <si>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</si>
  <si>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</si>
  <si>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</si>
  <si>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</si>
  <si>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</si>
  <si>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</si>
  <si>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</si>
  <si>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</si>
  <si>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</si>
  <si>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</si>
  <si>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</si>
  <si>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</si>
  <si>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</si>
  <si>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</si>
  <si>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</si>
  <si>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</si>
  <si>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</si>
  <si>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</si>
  <si>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</si>
  <si>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</si>
  <si>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</si>
  <si>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</si>
  <si>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</si>
  <si>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</si>
  <si>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</si>
  <si>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</si>
  <si>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</si>
  <si>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</si>
  <si>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</si>
  <si>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</si>
  <si>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</si>
  <si>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</si>
  <si>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</si>
  <si>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</si>
  <si>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</si>
  <si>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</si>
  <si>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</si>
  <si>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</si>
  <si>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</si>
  <si>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</si>
  <si>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</si>
  <si>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</si>
  <si>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</si>
  <si>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</si>
  <si>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</si>
  <si>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</si>
  <si>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</si>
  <si>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</si>
  <si>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</si>
  <si>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</si>
  <si>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</si>
  <si>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</si>
  <si>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</si>
  <si>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</si>
  <si>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</si>
  <si>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</si>
  <si>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</si>
  <si>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</si>
  <si>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</si>
  <si>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</si>
  <si>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</si>
  <si>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</si>
  <si>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</si>
  <si>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</si>
  <si>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</si>
  <si>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</si>
  <si>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</si>
  <si>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</si>
  <si>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</si>
  <si>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</si>
  <si>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</si>
  <si>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</si>
  <si>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</si>
  <si>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</si>
  <si>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</si>
  <si>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</si>
  <si>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</si>
  <si>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</si>
  <si>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</si>
  <si>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</si>
  <si>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</si>
  <si>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</si>
  <si>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</si>
  <si>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</si>
  <si>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</si>
  <si>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</si>
  <si>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</si>
  <si>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</si>
  <si>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</si>
  <si>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</si>
  <si>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</si>
  <si>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</si>
  <si>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</si>
  <si>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</si>
  <si>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</si>
  <si>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</si>
  <si>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</si>
  <si>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</si>
  <si>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</si>
  <si>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</si>
  <si>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</si>
  <si>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</si>
  <si>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</si>
  <si>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</si>
  <si>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</si>
  <si>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</si>
  <si>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</si>
  <si>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</si>
  <si>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</si>
  <si>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</si>
  <si>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</si>
  <si>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</si>
  <si>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</si>
  <si>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</si>
  <si>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</si>
  <si>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</si>
  <si>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</si>
  <si>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</si>
  <si>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</si>
  <si>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</si>
  <si>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</si>
  <si>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</si>
  <si>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</si>
  <si>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</si>
  <si>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</si>
  <si>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</si>
  <si>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</si>
  <si>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</si>
  <si>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</si>
  <si>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</si>
  <si>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</si>
  <si>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</si>
  <si>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</si>
  <si>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</si>
  <si>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</si>
  <si>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</si>
  <si>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</si>
  <si>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</si>
  <si>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</si>
  <si>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</si>
  <si>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</si>
  <si>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</si>
  <si>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</si>
  <si>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</si>
  <si>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</si>
  <si>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</si>
  <si>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</si>
  <si>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</si>
  <si>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</si>
  <si>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</si>
  <si>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</si>
  <si>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</si>
  <si>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</si>
  <si>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</si>
  <si>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</si>
  <si>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</si>
  <si>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</si>
  <si>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</si>
  <si>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</si>
  <si>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</si>
  <si>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</si>
  <si>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</si>
  <si>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</si>
  <si>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</si>
  <si>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</si>
  <si>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</si>
  <si>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</si>
  <si>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</si>
  <si>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</si>
  <si>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</si>
  <si>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</si>
  <si>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</si>
  <si>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</si>
  <si>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</si>
  <si>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</si>
  <si>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</si>
  <si>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</si>
  <si>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</si>
  <si>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</si>
  <si>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</si>
  <si>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</si>
  <si>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</si>
  <si>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</si>
  <si>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</si>
  <si>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</si>
  <si>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</si>
  <si>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</si>
  <si>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</si>
  <si>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</si>
  <si>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</si>
  <si>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</si>
  <si>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</si>
  <si>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</si>
  <si>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</si>
  <si>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</si>
  <si>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</si>
  <si>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</si>
  <si>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</si>
  <si>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</si>
  <si>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</si>
  <si>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</si>
  <si>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</si>
  <si>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</si>
  <si>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</si>
  <si>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</si>
  <si>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</si>
  <si>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</si>
  <si>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</si>
  <si>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</si>
  <si>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</si>
  <si>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</si>
  <si>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</si>
  <si>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</si>
  <si>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</si>
  <si>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</si>
  <si>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</si>
  <si>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</si>
  <si>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</si>
  <si>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</si>
  <si>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</si>
  <si>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</si>
  <si>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</si>
  <si>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</si>
  <si>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</si>
  <si>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</si>
  <si>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</si>
  <si>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</si>
  <si>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</si>
  <si>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</si>
  <si>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</si>
  <si>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</si>
  <si>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</si>
  <si>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</si>
  <si>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</si>
  <si>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</si>
  <si>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</si>
  <si>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</si>
  <si>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</si>
  <si>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</si>
  <si>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</si>
  <si>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</si>
  <si>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</si>
  <si>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</si>
  <si>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</si>
  <si>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</si>
  <si>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</si>
  <si>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</si>
  <si>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</si>
  <si>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</si>
  <si>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</si>
  <si>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</si>
  <si>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</si>
  <si>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</si>
  <si>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</si>
  <si>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</si>
  <si>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</si>
  <si>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</si>
  <si>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</si>
  <si>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</si>
  <si>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</si>
  <si>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</si>
  <si>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</si>
  <si>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</si>
  <si>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</si>
  <si>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</si>
  <si>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</si>
  <si>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</si>
  <si>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</si>
  <si>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</si>
  <si>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</si>
  <si>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</si>
  <si>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</si>
  <si>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</si>
  <si>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</si>
  <si>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</si>
  <si>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</si>
  <si>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</si>
  <si>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</si>
  <si>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</si>
  <si>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</si>
  <si>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</si>
  <si>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</si>
  <si>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</si>
  <si>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</si>
  <si>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</si>
  <si>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</si>
  <si>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</si>
  <si>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</si>
  <si>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</si>
  <si>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</si>
  <si>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</si>
  <si>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</si>
  <si>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</si>
  <si>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</si>
  <si>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</si>
  <si>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</si>
  <si>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</si>
  <si>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</si>
  <si>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</si>
  <si>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</si>
  <si>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</si>
  <si>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</si>
  <si>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</si>
  <si>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</si>
  <si>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</si>
  <si>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</si>
  <si>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</si>
  <si>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</si>
  <si>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</si>
  <si>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</si>
  <si>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</si>
  <si>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</si>
  <si>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</si>
  <si>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</si>
  <si>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</si>
  <si>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</si>
  <si>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</si>
  <si>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</si>
  <si>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</si>
  <si>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</si>
  <si>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</si>
  <si>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</si>
  <si>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</si>
  <si>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</si>
  <si>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</si>
  <si>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</si>
  <si>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</si>
  <si>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</si>
  <si>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</si>
  <si>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</si>
  <si>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</si>
  <si>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</si>
  <si>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</si>
  <si>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</si>
  <si>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</si>
  <si>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</si>
  <si>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</si>
  <si>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</si>
  <si>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</si>
  <si>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</si>
  <si>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</si>
  <si>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</si>
  <si>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</si>
  <si>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</si>
  <si>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</si>
  <si>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</si>
  <si>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</si>
  <si>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</si>
  <si>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</si>
  <si>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</si>
  <si>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</si>
  <si>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</si>
  <si>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</si>
  <si>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</si>
  <si>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</si>
  <si>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</si>
  <si>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</si>
  <si>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</si>
  <si>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</si>
  <si>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</si>
  <si>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</si>
  <si>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</si>
  <si>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</si>
  <si>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</si>
  <si>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</si>
  <si>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</si>
  <si>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</si>
  <si>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</si>
  <si>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</si>
  <si>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</si>
  <si>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</si>
  <si>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</si>
  <si>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</si>
  <si>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</si>
  <si>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</si>
  <si>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</si>
  <si>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</si>
  <si>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</si>
  <si>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</si>
  <si>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</si>
  <si>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</si>
  <si>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</si>
  <si>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</si>
  <si>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</si>
  <si>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</si>
  <si>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</si>
  <si>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</si>
  <si>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</si>
  <si>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</si>
  <si>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</si>
  <si>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</si>
  <si>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</si>
  <si>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</si>
  <si>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</si>
  <si>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</si>
  <si>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</si>
  <si>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</si>
  <si>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</si>
  <si>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</si>
  <si>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</si>
  <si>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</si>
  <si>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</si>
  <si>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</si>
  <si>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</si>
  <si>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</si>
  <si>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</si>
  <si>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</si>
  <si>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</si>
  <si>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</si>
  <si>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</si>
  <si>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</si>
  <si>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</si>
  <si>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</si>
  <si>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</si>
  <si>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</si>
  <si>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</si>
  <si>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</si>
  <si>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</si>
  <si>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</si>
  <si>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</si>
  <si>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</si>
  <si>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</si>
  <si>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</si>
  <si>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</si>
  <si>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</si>
  <si>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</si>
  <si>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</si>
  <si>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</si>
  <si>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</si>
  <si>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</si>
  <si>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</si>
  <si>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</si>
  <si>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</si>
  <si>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</si>
  <si>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</si>
  <si>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</si>
  <si>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</si>
  <si>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</si>
  <si>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</si>
  <si>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</si>
  <si>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</si>
  <si>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</si>
  <si>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</si>
  <si>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</si>
  <si>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</si>
  <si>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</si>
  <si>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</si>
  <si>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</si>
  <si>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</si>
  <si>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</si>
  <si>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</si>
  <si>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</si>
  <si>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</si>
  <si>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</si>
  <si>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</si>
  <si>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</si>
  <si>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</si>
  <si>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</si>
  <si>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</si>
  <si>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</si>
  <si>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</si>
  <si>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</si>
  <si>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</si>
  <si>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</si>
  <si>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</si>
  <si>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</si>
  <si>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</si>
  <si>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</si>
  <si>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</si>
  <si>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</si>
  <si>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</si>
  <si>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</si>
  <si>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</si>
  <si>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</si>
  <si>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</si>
  <si>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</si>
  <si>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</si>
  <si>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</si>
  <si>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</si>
  <si>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</si>
  <si>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</si>
  <si>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</si>
  <si>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</si>
  <si>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</si>
  <si>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</si>
  <si>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</si>
  <si>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</si>
  <si>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</si>
  <si>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</si>
  <si>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</si>
  <si>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</si>
  <si>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</si>
  <si>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</si>
  <si>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</si>
  <si>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</si>
  <si>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</si>
  <si>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</si>
  <si>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</si>
  <si>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</si>
  <si>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</si>
  <si>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</si>
  <si>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</si>
  <si>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</si>
  <si>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</si>
  <si>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</si>
  <si>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</si>
  <si>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</si>
  <si>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</si>
  <si>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</si>
  <si>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</si>
  <si>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</si>
  <si>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</si>
  <si>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</si>
  <si>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</si>
  <si>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</si>
  <si>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</si>
  <si>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</si>
  <si>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</si>
  <si>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</si>
  <si>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</si>
  <si>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</si>
  <si>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</si>
  <si>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</si>
  <si>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</si>
  <si>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</si>
  <si>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</si>
  <si>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</si>
  <si>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</si>
  <si>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</si>
  <si>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</si>
  <si>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</si>
  <si>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</si>
  <si>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</si>
  <si>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</si>
  <si>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</si>
  <si>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</si>
  <si>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</si>
  <si>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</si>
  <si>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</si>
  <si>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</si>
  <si>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</si>
  <si>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</si>
  <si>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</si>
  <si>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</si>
  <si>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</si>
  <si>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</si>
  <si>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</si>
  <si>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</si>
  <si>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</si>
  <si>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</si>
  <si>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</si>
  <si>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</si>
  <si>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</si>
  <si>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</si>
  <si>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</si>
  <si>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</si>
  <si>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</si>
  <si>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</si>
  <si>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</si>
  <si>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</si>
  <si>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</si>
  <si>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</si>
  <si>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</si>
  <si>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</si>
  <si>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</si>
  <si>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</si>
  <si>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</si>
  <si>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</si>
  <si>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</si>
  <si>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</si>
  <si>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</si>
  <si>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</si>
  <si>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</si>
  <si>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</si>
  <si>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</si>
  <si>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</si>
  <si>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</si>
  <si>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</si>
  <si>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</si>
  <si>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</si>
  <si>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</si>
  <si>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</si>
  <si>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</si>
  <si>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</si>
  <si>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</si>
  <si>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</si>
  <si>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</si>
  <si>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</si>
  <si>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</si>
  <si>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</si>
  <si>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</si>
  <si>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</si>
  <si>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</si>
  <si>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</si>
  <si>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</si>
  <si>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</si>
  <si>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</si>
  <si>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</si>
  <si>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</si>
  <si>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</si>
  <si>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</si>
  <si>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</si>
  <si>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</si>
  <si>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</si>
  <si>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</si>
  <si>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</si>
  <si>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</si>
  <si>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</si>
  <si>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</si>
  <si>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</si>
  <si>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</si>
  <si>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</si>
  <si>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</si>
  <si>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</si>
  <si>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</si>
  <si>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</si>
  <si>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</si>
  <si>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</si>
  <si>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</si>
  <si>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</si>
  <si>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</si>
  <si>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</si>
  <si>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</si>
  <si>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</si>
  <si>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</si>
  <si>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</si>
  <si>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</si>
  <si>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</si>
  <si>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</si>
  <si>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</si>
  <si>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</si>
  <si>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</si>
  <si>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</si>
  <si>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</si>
  <si>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</si>
  <si>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</si>
  <si>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</si>
  <si>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</si>
  <si>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</si>
  <si>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</si>
  <si>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</si>
  <si>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</si>
  <si>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</si>
  <si>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</si>
  <si>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</si>
  <si>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</si>
  <si>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</si>
  <si>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</si>
  <si>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</si>
  <si>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</si>
  <si>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</si>
  <si>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</si>
  <si>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</si>
  <si>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</si>
  <si>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</si>
  <si>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</si>
  <si>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</si>
  <si>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</si>
  <si>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</si>
  <si>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</si>
  <si>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</si>
  <si>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</si>
  <si>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</si>
  <si>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</si>
  <si>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</si>
  <si>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</si>
  <si>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</si>
  <si>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</si>
  <si>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</si>
  <si>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</si>
  <si>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</si>
  <si>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</si>
  <si>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</si>
  <si>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</si>
  <si>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</si>
  <si>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</si>
  <si>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</si>
  <si>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</si>
  <si>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</si>
  <si>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</si>
  <si>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</si>
  <si>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</si>
  <si>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</si>
  <si>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</si>
  <si>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</si>
  <si>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</si>
  <si>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</si>
  <si>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</si>
  <si>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</si>
  <si>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</si>
  <si>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</si>
  <si>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</si>
  <si>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</si>
  <si>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</si>
  <si>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</si>
  <si>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</si>
  <si>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</si>
  <si>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</si>
  <si>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</si>
  <si>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</si>
  <si>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</si>
  <si>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</si>
  <si>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</si>
  <si>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</si>
  <si>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</si>
  <si>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</si>
  <si>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</si>
  <si>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</si>
  <si>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</si>
  <si>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</si>
  <si>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</si>
  <si>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</si>
  <si>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</si>
  <si>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</si>
  <si>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</si>
  <si>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</si>
  <si>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</si>
  <si>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</si>
  <si>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</si>
  <si>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</si>
  <si>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</si>
  <si>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</si>
  <si>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</si>
  <si>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</si>
  <si>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</si>
  <si>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</si>
  <si>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</si>
  <si>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</si>
  <si>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</si>
  <si>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</si>
  <si>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</si>
  <si>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</si>
  <si>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</si>
  <si>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</si>
  <si>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</si>
  <si>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</si>
  <si>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</si>
  <si>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</si>
  <si>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</si>
  <si>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</si>
  <si>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</si>
  <si>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</si>
  <si>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</si>
  <si>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</si>
  <si>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</si>
  <si>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</si>
  <si>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</si>
  <si>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</si>
  <si>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</si>
  <si>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</si>
  <si>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</si>
  <si>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</si>
  <si>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</si>
  <si>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</si>
  <si>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</si>
  <si>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</si>
  <si>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</si>
  <si>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</si>
  <si>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</si>
  <si>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</si>
  <si>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</si>
  <si>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</si>
  <si>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</si>
  <si>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</si>
  <si>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</si>
  <si>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</si>
  <si>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</si>
  <si>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</si>
  <si>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</si>
  <si>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</si>
  <si>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</si>
  <si>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</si>
  <si>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</si>
  <si>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</si>
  <si>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</si>
  <si>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</si>
  <si>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</si>
  <si>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</si>
  <si>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</si>
  <si>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</si>
  <si>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</si>
  <si>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</si>
  <si>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</si>
  <si>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</si>
  <si>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</si>
  <si>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</si>
  <si>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</si>
  <si>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</si>
  <si>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</si>
  <si>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</si>
  <si>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</si>
  <si>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</si>
  <si>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</si>
  <si>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</si>
  <si>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</si>
  <si>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</si>
  <si>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</si>
  <si>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</si>
  <si>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</si>
  <si>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</si>
  <si>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</si>
  <si>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</si>
  <si>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</si>
  <si>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</si>
  <si>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</si>
  <si>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</si>
  <si>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</si>
  <si>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</si>
  <si>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</si>
  <si>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</si>
  <si>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</si>
  <si>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</si>
  <si>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</si>
  <si>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</si>
  <si>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</si>
  <si>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</si>
  <si>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</si>
  <si>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</si>
  <si>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</si>
  <si>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</si>
  <si>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</si>
  <si>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</si>
  <si>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</si>
  <si>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</si>
  <si>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</si>
  <si>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</si>
  <si>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</si>
  <si>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</si>
  <si>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</si>
  <si>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</si>
  <si>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</si>
  <si>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</si>
  <si>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</si>
  <si>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</si>
  <si>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</si>
  <si>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</si>
  <si>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</si>
  <si>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</si>
  <si>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</si>
  <si>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</si>
  <si>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</si>
  <si>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</si>
  <si>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</si>
  <si>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</si>
  <si>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</si>
  <si>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</si>
  <si>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</si>
  <si>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</si>
  <si>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</si>
  <si>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</si>
  <si>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</si>
  <si>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</si>
  <si>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</si>
  <si>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</si>
  <si>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</si>
  <si>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</si>
  <si>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</si>
  <si>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</si>
  <si>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</si>
  <si>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</si>
  <si>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</si>
  <si>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</si>
  <si>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</si>
  <si>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</si>
  <si>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</si>
  <si>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</si>
  <si>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</si>
  <si>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</si>
  <si>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</si>
  <si>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</si>
  <si>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</si>
  <si>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</si>
  <si>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</si>
  <si>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</si>
  <si>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</si>
  <si>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</si>
  <si>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</si>
  <si>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</si>
  <si>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</si>
  <si>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</si>
  <si>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</si>
  <si>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</si>
  <si>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</si>
  <si>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</si>
  <si>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</si>
  <si>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</si>
  <si>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</si>
  <si>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</si>
  <si>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</si>
  <si>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</si>
  <si>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</si>
  <si>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</si>
  <si>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</si>
  <si>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</si>
  <si>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</si>
  <si>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</si>
  <si>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</si>
  <si>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</si>
  <si>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</si>
  <si>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</si>
  <si>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</si>
  <si>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</si>
  <si>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</si>
  <si>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</si>
  <si>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</si>
  <si>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</si>
  <si>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</si>
  <si>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</si>
  <si>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</si>
  <si>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</si>
  <si>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</si>
  <si>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</si>
  <si>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</si>
  <si>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</si>
  <si>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</si>
  <si>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</si>
  <si>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</si>
  <si>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</si>
  <si>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</si>
  <si>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</si>
  <si>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</si>
  <si>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</si>
  <si>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</si>
  <si>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</si>
  <si>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</si>
  <si>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</si>
  <si>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</si>
  <si>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</si>
  <si>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</si>
  <si>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</si>
  <si>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</si>
  <si>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</si>
  <si>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</si>
  <si>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</si>
  <si>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</si>
  <si>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</si>
  <si>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</si>
  <si>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</si>
  <si>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</si>
  <si>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</si>
  <si>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</si>
  <si>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</si>
  <si>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</si>
  <si>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</si>
  <si>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</si>
  <si>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</si>
  <si>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</si>
  <si>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</si>
  <si>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</si>
  <si>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</si>
  <si>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</si>
  <si>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</si>
  <si>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</si>
  <si>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</si>
  <si>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</si>
  <si>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</si>
  <si>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</si>
  <si>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</si>
  <si>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</si>
  <si>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</si>
  <si>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</si>
  <si>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</si>
  <si>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</si>
  <si>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</si>
  <si>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</si>
  <si>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</si>
  <si>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</si>
  <si>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</si>
  <si>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</si>
  <si>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</si>
  <si>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</si>
  <si>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</si>
  <si>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</si>
  <si>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</si>
  <si>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</si>
  <si>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</si>
  <si>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</si>
  <si>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</si>
  <si>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</si>
  <si>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</si>
  <si>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</si>
  <si>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</si>
  <si>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</si>
  <si>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</si>
  <si>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</si>
  <si>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</si>
  <si>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</si>
  <si>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</si>
  <si>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</si>
  <si>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</si>
  <si>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</si>
  <si>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</si>
  <si>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</si>
  <si>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</si>
  <si>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</si>
  <si>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</si>
  <si>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</si>
  <si>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</si>
  <si>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</si>
  <si>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</si>
  <si>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</si>
  <si>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</si>
  <si>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</si>
  <si>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</si>
  <si>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</si>
  <si>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</si>
  <si>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</si>
  <si>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</si>
  <si>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</si>
  <si>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</si>
  <si>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</si>
  <si>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</si>
  <si>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</si>
  <si>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</si>
  <si>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</si>
  <si>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</si>
  <si>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</si>
  <si>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</si>
  <si>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</si>
  <si>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</si>
  <si>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</si>
  <si>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</si>
  <si>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</si>
  <si>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</si>
  <si>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</si>
  <si>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</si>
  <si>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</si>
  <si>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</si>
  <si>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</si>
  <si>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</si>
  <si>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</si>
  <si>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</si>
  <si>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</si>
  <si>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</si>
  <si>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</si>
  <si>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</si>
  <si>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</si>
  <si>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</si>
  <si>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</si>
  <si>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</si>
  <si>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</si>
  <si>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</si>
  <si>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</si>
  <si>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</si>
  <si>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</si>
  <si>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</si>
  <si>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</si>
  <si>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</si>
  <si>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</si>
  <si>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</si>
  <si>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</si>
  <si>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</si>
  <si>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</si>
  <si>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</si>
  <si>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</si>
  <si>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</si>
  <si>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</si>
  <si>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</si>
  <si>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</si>
  <si>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</si>
  <si>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</si>
  <si>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</si>
  <si>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</si>
  <si>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</si>
  <si>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</si>
  <si>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</si>
  <si>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</si>
  <si>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</si>
  <si>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</si>
  <si>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</si>
  <si>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</si>
  <si>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</si>
  <si>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</si>
  <si>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</si>
  <si>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</si>
  <si>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</si>
  <si>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</si>
  <si>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</si>
  <si>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</si>
  <si>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</si>
  <si>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</si>
  <si>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</si>
  <si>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</si>
  <si>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</si>
  <si>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</si>
  <si>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</si>
  <si>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</si>
  <si>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</si>
  <si>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</si>
  <si>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</si>
  <si>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</si>
  <si>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</si>
  <si>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</si>
  <si>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</si>
  <si>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</si>
  <si>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</si>
  <si>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</si>
  <si>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</si>
  <si>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</si>
  <si>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</si>
  <si>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</si>
  <si>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</si>
  <si>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</si>
  <si>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</si>
  <si>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</si>
  <si>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</si>
  <si>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</si>
  <si>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</si>
  <si>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</si>
  <si>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</si>
  <si>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</si>
  <si>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</si>
  <si>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</si>
  <si>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</si>
  <si>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</si>
  <si>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</si>
  <si>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</si>
  <si>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</si>
  <si>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</si>
  <si>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</si>
  <si>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</si>
  <si>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</si>
  <si>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</si>
  <si>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</si>
  <si>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</si>
  <si>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</si>
  <si>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</si>
  <si>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</si>
  <si>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</si>
  <si>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</si>
  <si>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</si>
  <si>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</si>
  <si>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</si>
  <si>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</si>
  <si>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</si>
  <si>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</si>
  <si>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</si>
  <si>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</si>
  <si>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</si>
  <si>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</si>
  <si>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</si>
  <si>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</si>
  <si>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</si>
  <si>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</si>
  <si>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</si>
  <si>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</si>
  <si>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</si>
  <si>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</si>
  <si>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</si>
  <si>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</si>
  <si>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</si>
  <si>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</si>
  <si>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</si>
  <si>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</si>
  <si>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</si>
  <si>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</si>
  <si>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</si>
  <si>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</si>
  <si>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</si>
  <si>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</si>
  <si>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</si>
  <si>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</si>
  <si>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</si>
  <si>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</si>
  <si>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</si>
  <si>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</si>
  <si>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</si>
  <si>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</si>
  <si>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</si>
  <si>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</si>
  <si>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</si>
  <si>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</si>
  <si>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</si>
  <si>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</si>
  <si>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</si>
  <si>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</si>
  <si>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</si>
  <si>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</si>
  <si>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</si>
  <si>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</si>
  <si>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</si>
  <si>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</si>
  <si>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</si>
  <si>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</si>
  <si>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</si>
  <si>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</si>
  <si>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</si>
  <si>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</si>
  <si>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</si>
  <si>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</si>
  <si>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</si>
  <si>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</si>
  <si>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</si>
  <si>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</si>
  <si>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</si>
  <si>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</si>
  <si>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</si>
  <si>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</si>
  <si>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</si>
  <si>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</si>
  <si>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</si>
  <si>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</si>
  <si>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</si>
  <si>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</si>
  <si>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</si>
  <si>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</si>
  <si>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</si>
  <si>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</si>
  <si>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</si>
  <si>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</si>
  <si>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</si>
  <si>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</si>
  <si>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</si>
  <si>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</si>
  <si>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</si>
  <si>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</si>
  <si>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</si>
  <si>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</si>
  <si>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</si>
  <si>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</si>
  <si>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</si>
  <si>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</si>
  <si>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</si>
  <si>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</si>
  <si>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</si>
  <si>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</si>
  <si>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</si>
  <si>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</si>
  <si>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</si>
  <si>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</si>
  <si>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</si>
  <si>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</si>
  <si>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</si>
  <si>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</si>
  <si>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</si>
  <si>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</si>
  <si>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</si>
  <si>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</si>
  <si>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</si>
  <si>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</si>
  <si>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</si>
  <si>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</si>
  <si>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</si>
  <si>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</si>
  <si>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</si>
  <si>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</si>
  <si>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</si>
  <si>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</si>
  <si>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</si>
  <si>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</si>
  <si>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</si>
  <si>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</si>
  <si>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</si>
  <si>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</si>
  <si>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</si>
  <si>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</si>
  <si>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</si>
  <si>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</si>
  <si>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</si>
  <si>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</si>
  <si>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</si>
  <si>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</si>
  <si>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</si>
  <si>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</si>
  <si>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</si>
  <si>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</si>
  <si>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</si>
  <si>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</si>
  <si>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</si>
  <si>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</si>
  <si>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</si>
  <si>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</si>
  <si>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</si>
  <si>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</si>
  <si>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</si>
  <si>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</si>
  <si>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</si>
  <si>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</si>
  <si>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</si>
  <si>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</si>
  <si>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</si>
  <si>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</si>
  <si>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</si>
  <si>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</si>
  <si>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</si>
  <si>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</si>
  <si>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</si>
  <si>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</si>
  <si>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</si>
  <si>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</si>
  <si>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</si>
  <si>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</si>
  <si>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</si>
  <si>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</si>
  <si>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</si>
  <si>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</si>
  <si>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</si>
  <si>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</si>
  <si>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</si>
  <si>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</si>
  <si>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</si>
  <si>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</si>
  <si>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</si>
  <si>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</si>
  <si>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</si>
  <si>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</si>
  <si>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</si>
  <si>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</si>
  <si>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</si>
  <si>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</si>
  <si>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</si>
  <si>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</si>
  <si>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</si>
  <si>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</si>
  <si>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</si>
  <si>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</si>
  <si>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</si>
  <si>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</si>
  <si>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</si>
  <si>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</si>
  <si>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</si>
  <si>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</si>
  <si>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</si>
  <si>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</si>
  <si>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</si>
  <si>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</si>
  <si>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</si>
  <si>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</si>
  <si>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</si>
  <si>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</si>
  <si>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</si>
  <si>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</si>
  <si>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</si>
  <si>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</si>
  <si>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</si>
  <si>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</si>
  <si>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</si>
  <si>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</si>
  <si>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</si>
  <si>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</si>
  <si>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</si>
  <si>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</si>
  <si>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</si>
  <si>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Abastecido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</si>
  <si>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</si>
  <si>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</si>
  <si>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</si>
  <si>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</si>
  <si>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</si>
  <si>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</si>
  <si>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</si>
  <si>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</si>
  <si>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</si>
  <si>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</si>
  <si>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</si>
  <si>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</si>
  <si>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</si>
  <si>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</si>
  <si>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</si>
  <si>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RECHAZO LLENA</t>
  </si>
  <si>
    <t xml:space="preserve">DISPENSADOR </t>
  </si>
  <si>
    <t>GAVETA DE DEPOSITOS LLENA</t>
  </si>
  <si>
    <t xml:space="preserve">GAVETA DE RECHAZO LLENA </t>
  </si>
  <si>
    <t xml:space="preserve">GAVETAS VACIAS + GAVETAS FALLANDO </t>
  </si>
  <si>
    <t>GAVETA VACIAS + GAVETAS FALLANDO</t>
  </si>
  <si>
    <t>335848566</t>
  </si>
  <si>
    <t>335848565</t>
  </si>
  <si>
    <t>335848564</t>
  </si>
  <si>
    <t>335848561</t>
  </si>
  <si>
    <t>335848559</t>
  </si>
  <si>
    <t>335848558</t>
  </si>
  <si>
    <t>335848552</t>
  </si>
  <si>
    <t>335848551</t>
  </si>
  <si>
    <t>335848515</t>
  </si>
  <si>
    <t>335848507</t>
  </si>
  <si>
    <t>335848505</t>
  </si>
  <si>
    <t>335848479</t>
  </si>
  <si>
    <t>335848464</t>
  </si>
  <si>
    <t>335848448</t>
  </si>
  <si>
    <t>335848423</t>
  </si>
  <si>
    <t>335848417</t>
  </si>
  <si>
    <t>335848375</t>
  </si>
  <si>
    <t>335848579</t>
  </si>
  <si>
    <t>335848578</t>
  </si>
  <si>
    <t>335848574</t>
  </si>
  <si>
    <t>335848572</t>
  </si>
  <si>
    <t>335848571</t>
  </si>
  <si>
    <t>335848570</t>
  </si>
  <si>
    <t>10 Abril de 2021</t>
  </si>
  <si>
    <t>335848588</t>
  </si>
  <si>
    <t>335848587</t>
  </si>
  <si>
    <t>FALLA NO CONFIRMADA.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</si>
</sst>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3" fillId="5" borderId="65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 wrapText="1"/>
    </xf>
    <xf numFmtId="0" fontId="0" fillId="0" borderId="0" xfId="0"/>
    <xf numFmtId="0" fontId="30" fillId="4" borderId="65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50" fillId="5" borderId="65" xfId="0" applyFont="1" applyFill="1" applyBorder="1" applyAlignment="1">
      <alignment horizontal="center" vertical="center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/>
    </xf>
    <xf numFmtId="0" fontId="30" fillId="5" borderId="37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56" xfId="0" applyFont="1" applyFill="1" applyBorder="1" applyAlignment="1">
      <alignment horizontal="center" vertic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9"/>
      <tableStyleElement type="headerRow" dxfId="458"/>
      <tableStyleElement type="totalRow" dxfId="457"/>
      <tableStyleElement type="firstColumn" dxfId="456"/>
      <tableStyleElement type="lastColumn" dxfId="455"/>
      <tableStyleElement type="firstRowStripe" dxfId="454"/>
      <tableStyleElement type="firstColumnStripe" dxfId="4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1"/>
  <sheetViews>
    <sheetView tabSelected="1" zoomScale="86" zoomScaleNormal="86" workbookViewId="0">
      <pane ySplit="4" topLeftCell="A5" activePane="bottomLeft" state="frozen"/>
      <selection pane="bottomLeft" sqref="A1:Q1"/>
    </sheetView>
  </sheetViews>
  <sheetFormatPr baseColWidth="10" defaultColWidth="25.5703125" defaultRowHeight="15" x14ac:dyDescent="0.25"/>
  <cols>
    <col min="1" max="1" width="24.5703125" style="90" bestFit="1" customWidth="1"/>
    <col min="2" max="2" width="19" style="143" bestFit="1" customWidth="1"/>
    <col min="3" max="3" width="17" style="46" customWidth="1"/>
    <col min="4" max="4" width="28.7109375" style="90" bestFit="1" customWidth="1"/>
    <col min="5" max="5" width="10.5703125" style="85" customWidth="1"/>
    <col min="6" max="6" width="11.42578125" style="47" customWidth="1"/>
    <col min="7" max="7" width="57.42578125" style="47" customWidth="1"/>
    <col min="8" max="11" width="5.140625" style="47" customWidth="1"/>
    <col min="12" max="12" width="47.28515625" style="47" customWidth="1"/>
    <col min="13" max="13" width="19.7109375" style="90" bestFit="1" customWidth="1"/>
    <col min="14" max="14" width="16.42578125" style="90" customWidth="1"/>
    <col min="15" max="15" width="42" style="90" bestFit="1" customWidth="1"/>
    <col min="16" max="16" width="22" style="92" customWidth="1"/>
    <col min="17" max="17" width="47.85546875" style="78" bestFit="1" customWidth="1"/>
    <col min="18" max="16384" width="25.5703125" style="44"/>
  </cols>
  <sheetData>
    <row r="1" spans="1:18" ht="18" x14ac:dyDescent="0.25">
      <c r="A1" s="146" t="s">
        <v>2161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</row>
    <row r="2" spans="1:18" ht="18" x14ac:dyDescent="0.25">
      <c r="A2" s="145" t="s">
        <v>2158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</row>
    <row r="3" spans="1:18" ht="18.75" thickBot="1" x14ac:dyDescent="0.3">
      <c r="A3" s="147" t="s">
        <v>2558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90"/>
    </row>
    <row r="4" spans="1:18" s="25" customFormat="1" ht="18" x14ac:dyDescent="0.25">
      <c r="A4" s="33" t="s">
        <v>2404</v>
      </c>
      <c r="B4" s="142" t="s">
        <v>2224</v>
      </c>
      <c r="C4" s="37" t="s">
        <v>11</v>
      </c>
      <c r="D4" s="37" t="s">
        <v>12</v>
      </c>
      <c r="E4" s="139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2495</v>
      </c>
      <c r="Q4" s="72" t="s">
        <v>2453</v>
      </c>
    </row>
    <row r="5" spans="1:18" ht="18" x14ac:dyDescent="0.25">
      <c r="A5" s="106" t="str">
        <f>VLOOKUP(E5,'LISTADO ATM'!$A$2:$C$901,3,0)</f>
        <v>NORTE</v>
      </c>
      <c r="B5" s="105" t="s">
        <v>2559</v>
      </c>
      <c r="C5" s="135">
        <v>44296.249328703707</v>
      </c>
      <c r="D5" s="106" t="s">
        <v>2190</v>
      </c>
      <c r="E5" s="107">
        <v>851</v>
      </c>
      <c r="F5" s="106" t="str">
        <f>VLOOKUP(E5,VIP!$A$2:$O12576,2,0)</f>
        <v>DRBR851</v>
      </c>
      <c r="G5" s="106" t="str">
        <f>VLOOKUP(E5,'LISTADO ATM'!$A$2:$B$900,2,0)</f>
        <v xml:space="preserve">ATM Hospital Vinicio Calventi </v>
      </c>
      <c r="H5" s="106" t="str">
        <f>VLOOKUP(E5,VIP!$A$2:$O17497,7,FALSE)</f>
        <v>Si</v>
      </c>
      <c r="I5" s="106" t="str">
        <f>VLOOKUP(E5,VIP!$A$2:$O9462,8,FALSE)</f>
        <v>Si</v>
      </c>
      <c r="J5" s="106" t="str">
        <f>VLOOKUP(E5,VIP!$A$2:$O9412,8,FALSE)</f>
        <v>Si</v>
      </c>
      <c r="K5" s="106" t="str">
        <f>VLOOKUP(E5,VIP!$A$2:$O12986,6,0)</f>
        <v>NO</v>
      </c>
      <c r="L5" s="136" t="s">
        <v>2228</v>
      </c>
      <c r="M5" s="93" t="s">
        <v>2465</v>
      </c>
      <c r="N5" s="137" t="s">
        <v>2472</v>
      </c>
      <c r="O5" s="132" t="s">
        <v>2510</v>
      </c>
      <c r="P5" s="141"/>
      <c r="Q5" s="186" t="s">
        <v>2228</v>
      </c>
    </row>
    <row r="6" spans="1:18" ht="18" x14ac:dyDescent="0.25">
      <c r="A6" s="106" t="str">
        <f>VLOOKUP(E6,'LISTADO ATM'!$A$2:$C$901,3,0)</f>
        <v>SUR</v>
      </c>
      <c r="B6" s="105" t="s">
        <v>2560</v>
      </c>
      <c r="C6" s="135">
        <v>44296.247488425928</v>
      </c>
      <c r="D6" s="106" t="s">
        <v>2189</v>
      </c>
      <c r="E6" s="107">
        <v>733</v>
      </c>
      <c r="F6" s="106" t="str">
        <f>VLOOKUP(E6,VIP!$A$2:$O12577,2,0)</f>
        <v>DRBR484</v>
      </c>
      <c r="G6" s="106" t="str">
        <f>VLOOKUP(E6,'LISTADO ATM'!$A$2:$B$900,2,0)</f>
        <v xml:space="preserve">ATM Zona Franca Perdenales </v>
      </c>
      <c r="H6" s="106" t="str">
        <f>VLOOKUP(E6,VIP!$A$2:$O17498,7,FALSE)</f>
        <v>Si</v>
      </c>
      <c r="I6" s="106" t="str">
        <f>VLOOKUP(E6,VIP!$A$2:$O9463,8,FALSE)</f>
        <v>Si</v>
      </c>
      <c r="J6" s="106" t="str">
        <f>VLOOKUP(E6,VIP!$A$2:$O9413,8,FALSE)</f>
        <v>Si</v>
      </c>
      <c r="K6" s="106" t="str">
        <f>VLOOKUP(E6,VIP!$A$2:$O12987,6,0)</f>
        <v>NO</v>
      </c>
      <c r="L6" s="136" t="s">
        <v>2561</v>
      </c>
      <c r="M6" s="93" t="s">
        <v>2465</v>
      </c>
      <c r="N6" s="137" t="s">
        <v>2472</v>
      </c>
      <c r="O6" s="132" t="s">
        <v>2474</v>
      </c>
      <c r="P6" s="141"/>
      <c r="Q6" s="136" t="s">
        <v>2254</v>
      </c>
    </row>
    <row r="7" spans="1:18" ht="18" x14ac:dyDescent="0.25">
      <c r="A7" s="106" t="str">
        <f>VLOOKUP(E7,'LISTADO ATM'!$A$2:$C$901,3,0)</f>
        <v>NORTE</v>
      </c>
      <c r="B7" s="105" t="s">
        <v>2552</v>
      </c>
      <c r="C7" s="135">
        <v>44295.875219907408</v>
      </c>
      <c r="D7" s="106" t="s">
        <v>2190</v>
      </c>
      <c r="E7" s="107">
        <v>689</v>
      </c>
      <c r="F7" s="106" t="str">
        <f>VLOOKUP(E7,VIP!$A$2:$O12575,2,0)</f>
        <v>DRBR689</v>
      </c>
      <c r="G7" s="106" t="str">
        <f>VLOOKUP(E7,'LISTADO ATM'!$A$2:$B$900,2,0)</f>
        <v>ATM Eco Petroleo Villa Gonzalez</v>
      </c>
      <c r="H7" s="106" t="str">
        <f>VLOOKUP(E7,VIP!$A$2:$O17496,7,FALSE)</f>
        <v>NO</v>
      </c>
      <c r="I7" s="106" t="str">
        <f>VLOOKUP(E7,VIP!$A$2:$O9461,8,FALSE)</f>
        <v>NO</v>
      </c>
      <c r="J7" s="106" t="str">
        <f>VLOOKUP(E7,VIP!$A$2:$O9411,8,FALSE)</f>
        <v>NO</v>
      </c>
      <c r="K7" s="106" t="str">
        <f>VLOOKUP(E7,VIP!$A$2:$O12985,6,0)</f>
        <v>NO</v>
      </c>
      <c r="L7" s="136" t="s">
        <v>2228</v>
      </c>
      <c r="M7" s="93" t="s">
        <v>2465</v>
      </c>
      <c r="N7" s="137" t="s">
        <v>2472</v>
      </c>
      <c r="O7" s="132" t="s">
        <v>2503</v>
      </c>
      <c r="P7" s="141"/>
      <c r="Q7" s="138" t="s">
        <v>2228</v>
      </c>
    </row>
    <row r="8" spans="1:18" ht="18" x14ac:dyDescent="0.25">
      <c r="A8" s="106" t="str">
        <f>VLOOKUP(E8,'LISTADO ATM'!$A$2:$C$901,3,0)</f>
        <v>ESTE</v>
      </c>
      <c r="B8" s="105" t="s">
        <v>2553</v>
      </c>
      <c r="C8" s="135">
        <v>44295.874513888892</v>
      </c>
      <c r="D8" s="106" t="s">
        <v>2189</v>
      </c>
      <c r="E8" s="107">
        <v>293</v>
      </c>
      <c r="F8" s="106" t="str">
        <f>VLOOKUP(E8,VIP!$A$2:$O12576,2,0)</f>
        <v>DRBR293</v>
      </c>
      <c r="G8" s="106" t="str">
        <f>VLOOKUP(E8,'LISTADO ATM'!$A$2:$B$900,2,0)</f>
        <v xml:space="preserve">ATM S/M Nueva Visión (San Pedro) </v>
      </c>
      <c r="H8" s="106" t="str">
        <f>VLOOKUP(E8,VIP!$A$2:$O17497,7,FALSE)</f>
        <v>Si</v>
      </c>
      <c r="I8" s="106" t="str">
        <f>VLOOKUP(E8,VIP!$A$2:$O9462,8,FALSE)</f>
        <v>Si</v>
      </c>
      <c r="J8" s="106" t="str">
        <f>VLOOKUP(E8,VIP!$A$2:$O9412,8,FALSE)</f>
        <v>Si</v>
      </c>
      <c r="K8" s="106" t="str">
        <f>VLOOKUP(E8,VIP!$A$2:$O12986,6,0)</f>
        <v>NO</v>
      </c>
      <c r="L8" s="136" t="s">
        <v>2228</v>
      </c>
      <c r="M8" s="93" t="s">
        <v>2465</v>
      </c>
      <c r="N8" s="137" t="s">
        <v>2472</v>
      </c>
      <c r="O8" s="132" t="s">
        <v>2474</v>
      </c>
      <c r="P8" s="141"/>
      <c r="Q8" s="138" t="s">
        <v>2228</v>
      </c>
    </row>
    <row r="9" spans="1:18" ht="18" x14ac:dyDescent="0.25">
      <c r="A9" s="106" t="str">
        <f>VLOOKUP(E9,'LISTADO ATM'!$A$2:$C$901,3,0)</f>
        <v>NORTE</v>
      </c>
      <c r="B9" s="105" t="s">
        <v>2554</v>
      </c>
      <c r="C9" s="135">
        <v>44295.865324074075</v>
      </c>
      <c r="D9" s="106" t="s">
        <v>2190</v>
      </c>
      <c r="E9" s="107">
        <v>775</v>
      </c>
      <c r="F9" s="106" t="str">
        <f>VLOOKUP(E9,VIP!$A$2:$O12577,2,0)</f>
        <v>DRBR450</v>
      </c>
      <c r="G9" s="106" t="str">
        <f>VLOOKUP(E9,'LISTADO ATM'!$A$2:$B$900,2,0)</f>
        <v xml:space="preserve">ATM S/M Lilo (Montecristi) </v>
      </c>
      <c r="H9" s="106" t="str">
        <f>VLOOKUP(E9,VIP!$A$2:$O17498,7,FALSE)</f>
        <v>Si</v>
      </c>
      <c r="I9" s="106" t="str">
        <f>VLOOKUP(E9,VIP!$A$2:$O9463,8,FALSE)</f>
        <v>Si</v>
      </c>
      <c r="J9" s="106" t="str">
        <f>VLOOKUP(E9,VIP!$A$2:$O9413,8,FALSE)</f>
        <v>Si</v>
      </c>
      <c r="K9" s="106" t="str">
        <f>VLOOKUP(E9,VIP!$A$2:$O12987,6,0)</f>
        <v>NO</v>
      </c>
      <c r="L9" s="136" t="s">
        <v>2431</v>
      </c>
      <c r="M9" s="93" t="s">
        <v>2465</v>
      </c>
      <c r="N9" s="137" t="s">
        <v>2472</v>
      </c>
      <c r="O9" s="132" t="s">
        <v>2503</v>
      </c>
      <c r="P9" s="141"/>
      <c r="Q9" s="138" t="s">
        <v>2431</v>
      </c>
    </row>
    <row r="10" spans="1:18" ht="18" x14ac:dyDescent="0.25">
      <c r="A10" s="106" t="str">
        <f>VLOOKUP(E10,'LISTADO ATM'!$A$2:$C$901,3,0)</f>
        <v>NORTE</v>
      </c>
      <c r="B10" s="105" t="s">
        <v>2555</v>
      </c>
      <c r="C10" s="135">
        <v>44295.842222222222</v>
      </c>
      <c r="D10" s="106" t="s">
        <v>2190</v>
      </c>
      <c r="E10" s="107">
        <v>746</v>
      </c>
      <c r="F10" s="106" t="str">
        <f>VLOOKUP(E10,VIP!$A$2:$O12578,2,0)</f>
        <v>DRBR156</v>
      </c>
      <c r="G10" s="106" t="str">
        <f>VLOOKUP(E10,'LISTADO ATM'!$A$2:$B$900,2,0)</f>
        <v xml:space="preserve">ATM Oficina Las Terrenas </v>
      </c>
      <c r="H10" s="106" t="str">
        <f>VLOOKUP(E10,VIP!$A$2:$O17499,7,FALSE)</f>
        <v>Si</v>
      </c>
      <c r="I10" s="106" t="str">
        <f>VLOOKUP(E10,VIP!$A$2:$O9464,8,FALSE)</f>
        <v>Si</v>
      </c>
      <c r="J10" s="106" t="str">
        <f>VLOOKUP(E10,VIP!$A$2:$O9414,8,FALSE)</f>
        <v>Si</v>
      </c>
      <c r="K10" s="106" t="str">
        <f>VLOOKUP(E10,VIP!$A$2:$O12988,6,0)</f>
        <v>SI</v>
      </c>
      <c r="L10" s="136" t="s">
        <v>2254</v>
      </c>
      <c r="M10" s="137" t="s">
        <v>2465</v>
      </c>
      <c r="N10" s="137" t="s">
        <v>2472</v>
      </c>
      <c r="O10" s="132" t="s">
        <v>2503</v>
      </c>
      <c r="P10" s="141"/>
      <c r="Q10" s="138" t="s">
        <v>2254</v>
      </c>
    </row>
    <row r="11" spans="1:18" ht="18" x14ac:dyDescent="0.25">
      <c r="A11" s="106" t="str">
        <f>VLOOKUP(E11,'LISTADO ATM'!$A$2:$C$901,3,0)</f>
        <v>NORTE</v>
      </c>
      <c r="B11" s="105" t="s">
        <v>2556</v>
      </c>
      <c r="C11" s="135">
        <v>44295.841319444444</v>
      </c>
      <c r="D11" s="106" t="s">
        <v>2190</v>
      </c>
      <c r="E11" s="107">
        <v>854</v>
      </c>
      <c r="F11" s="106" t="str">
        <f>VLOOKUP(E11,VIP!$A$2:$O12579,2,0)</f>
        <v>DRBR854</v>
      </c>
      <c r="G11" s="106" t="str">
        <f>VLOOKUP(E11,'LISTADO ATM'!$A$2:$B$900,2,0)</f>
        <v xml:space="preserve">ATM Centro Comercial Blanco Batista </v>
      </c>
      <c r="H11" s="106" t="str">
        <f>VLOOKUP(E11,VIP!$A$2:$O17500,7,FALSE)</f>
        <v>Si</v>
      </c>
      <c r="I11" s="106" t="str">
        <f>VLOOKUP(E11,VIP!$A$2:$O9465,8,FALSE)</f>
        <v>Si</v>
      </c>
      <c r="J11" s="106" t="str">
        <f>VLOOKUP(E11,VIP!$A$2:$O9415,8,FALSE)</f>
        <v>Si</v>
      </c>
      <c r="K11" s="106" t="str">
        <f>VLOOKUP(E11,VIP!$A$2:$O12989,6,0)</f>
        <v>NO</v>
      </c>
      <c r="L11" s="136" t="s">
        <v>2228</v>
      </c>
      <c r="M11" s="137" t="s">
        <v>2465</v>
      </c>
      <c r="N11" s="137" t="s">
        <v>2472</v>
      </c>
      <c r="O11" s="132" t="s">
        <v>2503</v>
      </c>
      <c r="P11" s="141"/>
      <c r="Q11" s="138" t="s">
        <v>2228</v>
      </c>
    </row>
    <row r="12" spans="1:18" ht="18" x14ac:dyDescent="0.25">
      <c r="A12" s="106" t="str">
        <f>VLOOKUP(E12,'LISTADO ATM'!$A$2:$C$901,3,0)</f>
        <v>DISTRITO NACIONAL</v>
      </c>
      <c r="B12" s="105" t="s">
        <v>2557</v>
      </c>
      <c r="C12" s="135">
        <v>44295.830972222226</v>
      </c>
      <c r="D12" s="106" t="s">
        <v>2468</v>
      </c>
      <c r="E12" s="107">
        <v>486</v>
      </c>
      <c r="F12" s="106" t="str">
        <f>VLOOKUP(E12,VIP!$A$2:$O12580,2,0)</f>
        <v>DRBR486</v>
      </c>
      <c r="G12" s="106" t="str">
        <f>VLOOKUP(E12,'LISTADO ATM'!$A$2:$B$900,2,0)</f>
        <v xml:space="preserve">ATM Olé La Caleta </v>
      </c>
      <c r="H12" s="106" t="str">
        <f>VLOOKUP(E12,VIP!$A$2:$O17501,7,FALSE)</f>
        <v>Si</v>
      </c>
      <c r="I12" s="106" t="str">
        <f>VLOOKUP(E12,VIP!$A$2:$O9466,8,FALSE)</f>
        <v>Si</v>
      </c>
      <c r="J12" s="106" t="str">
        <f>VLOOKUP(E12,VIP!$A$2:$O9416,8,FALSE)</f>
        <v>Si</v>
      </c>
      <c r="K12" s="106" t="str">
        <f>VLOOKUP(E12,VIP!$A$2:$O12990,6,0)</f>
        <v>NO</v>
      </c>
      <c r="L12" s="136" t="s">
        <v>2428</v>
      </c>
      <c r="M12" s="137" t="s">
        <v>2465</v>
      </c>
      <c r="N12" s="137" t="s">
        <v>2472</v>
      </c>
      <c r="O12" s="132" t="s">
        <v>2473</v>
      </c>
      <c r="P12" s="141"/>
      <c r="Q12" s="138" t="s">
        <v>2428</v>
      </c>
    </row>
    <row r="13" spans="1:18" ht="18" x14ac:dyDescent="0.25">
      <c r="A13" s="106" t="str">
        <f>VLOOKUP(E13,'LISTADO ATM'!$A$2:$C$901,3,0)</f>
        <v>ESTE</v>
      </c>
      <c r="B13" s="105" t="s">
        <v>2535</v>
      </c>
      <c r="C13" s="135">
        <v>44295.819722222222</v>
      </c>
      <c r="D13" s="106" t="s">
        <v>2189</v>
      </c>
      <c r="E13" s="107">
        <v>776</v>
      </c>
      <c r="F13" s="106" t="str">
        <f>VLOOKUP(E13,VIP!$A$2:$O12564,2,0)</f>
        <v>DRBR03D</v>
      </c>
      <c r="G13" s="106" t="str">
        <f>VLOOKUP(E13,'LISTADO ATM'!$A$2:$B$900,2,0)</f>
        <v xml:space="preserve">ATM Oficina Monte Plata </v>
      </c>
      <c r="H13" s="106" t="str">
        <f>VLOOKUP(E13,VIP!$A$2:$O17485,7,FALSE)</f>
        <v>Si</v>
      </c>
      <c r="I13" s="106" t="str">
        <f>VLOOKUP(E13,VIP!$A$2:$O9450,8,FALSE)</f>
        <v>Si</v>
      </c>
      <c r="J13" s="106" t="str">
        <f>VLOOKUP(E13,VIP!$A$2:$O9400,8,FALSE)</f>
        <v>Si</v>
      </c>
      <c r="K13" s="106" t="str">
        <f>VLOOKUP(E13,VIP!$A$2:$O12974,6,0)</f>
        <v>SI</v>
      </c>
      <c r="L13" s="136" t="s">
        <v>2254</v>
      </c>
      <c r="M13" s="137" t="s">
        <v>2465</v>
      </c>
      <c r="N13" s="137" t="s">
        <v>2472</v>
      </c>
      <c r="O13" s="132" t="s">
        <v>2474</v>
      </c>
      <c r="P13" s="141"/>
      <c r="Q13" s="138" t="s">
        <v>2254</v>
      </c>
    </row>
    <row r="14" spans="1:18" ht="18" x14ac:dyDescent="0.25">
      <c r="A14" s="106" t="str">
        <f>VLOOKUP(E14,'LISTADO ATM'!$A$2:$C$901,3,0)</f>
        <v>ESTE</v>
      </c>
      <c r="B14" s="105" t="s">
        <v>2536</v>
      </c>
      <c r="C14" s="135">
        <v>44295.819062499999</v>
      </c>
      <c r="D14" s="106" t="s">
        <v>2189</v>
      </c>
      <c r="E14" s="107">
        <v>830</v>
      </c>
      <c r="F14" s="106" t="str">
        <f>VLOOKUP(E14,VIP!$A$2:$O12565,2,0)</f>
        <v>DRBR830</v>
      </c>
      <c r="G14" s="106" t="str">
        <f>VLOOKUP(E14,'LISTADO ATM'!$A$2:$B$900,2,0)</f>
        <v xml:space="preserve">ATM UNP Sabana Grande de Boyá </v>
      </c>
      <c r="H14" s="106" t="str">
        <f>VLOOKUP(E14,VIP!$A$2:$O17486,7,FALSE)</f>
        <v>Si</v>
      </c>
      <c r="I14" s="106" t="str">
        <f>VLOOKUP(E14,VIP!$A$2:$O9451,8,FALSE)</f>
        <v>Si</v>
      </c>
      <c r="J14" s="106" t="str">
        <f>VLOOKUP(E14,VIP!$A$2:$O9401,8,FALSE)</f>
        <v>Si</v>
      </c>
      <c r="K14" s="106" t="str">
        <f>VLOOKUP(E14,VIP!$A$2:$O12975,6,0)</f>
        <v>NO</v>
      </c>
      <c r="L14" s="136" t="s">
        <v>2228</v>
      </c>
      <c r="M14" s="137" t="s">
        <v>2465</v>
      </c>
      <c r="N14" s="137" t="s">
        <v>2472</v>
      </c>
      <c r="O14" s="132" t="s">
        <v>2474</v>
      </c>
      <c r="P14" s="141"/>
      <c r="Q14" s="138" t="s">
        <v>2228</v>
      </c>
    </row>
    <row r="15" spans="1:18" ht="18" x14ac:dyDescent="0.25">
      <c r="A15" s="106" t="str">
        <f>VLOOKUP(E15,'LISTADO ATM'!$A$2:$C$901,3,0)</f>
        <v>DISTRITO NACIONAL</v>
      </c>
      <c r="B15" s="105" t="s">
        <v>2537</v>
      </c>
      <c r="C15" s="135">
        <v>44295.818356481483</v>
      </c>
      <c r="D15" s="106" t="s">
        <v>2189</v>
      </c>
      <c r="E15" s="107">
        <v>493</v>
      </c>
      <c r="F15" s="106" t="str">
        <f>VLOOKUP(E15,VIP!$A$2:$O12566,2,0)</f>
        <v>DRBR493</v>
      </c>
      <c r="G15" s="106" t="str">
        <f>VLOOKUP(E15,'LISTADO ATM'!$A$2:$B$900,2,0)</f>
        <v xml:space="preserve">ATM Oficina Haina Occidental II </v>
      </c>
      <c r="H15" s="106" t="str">
        <f>VLOOKUP(E15,VIP!$A$2:$O17487,7,FALSE)</f>
        <v>Si</v>
      </c>
      <c r="I15" s="106" t="str">
        <f>VLOOKUP(E15,VIP!$A$2:$O9452,8,FALSE)</f>
        <v>Si</v>
      </c>
      <c r="J15" s="106" t="str">
        <f>VLOOKUP(E15,VIP!$A$2:$O9402,8,FALSE)</f>
        <v>Si</v>
      </c>
      <c r="K15" s="106" t="str">
        <f>VLOOKUP(E15,VIP!$A$2:$O12976,6,0)</f>
        <v>NO</v>
      </c>
      <c r="L15" s="136" t="s">
        <v>2431</v>
      </c>
      <c r="M15" s="137" t="s">
        <v>2465</v>
      </c>
      <c r="N15" s="137" t="s">
        <v>2472</v>
      </c>
      <c r="O15" s="132" t="s">
        <v>2474</v>
      </c>
      <c r="P15" s="141"/>
      <c r="Q15" s="138" t="s">
        <v>2431</v>
      </c>
    </row>
    <row r="16" spans="1:18" ht="18" x14ac:dyDescent="0.25">
      <c r="A16" s="106" t="str">
        <f>VLOOKUP(E16,'LISTADO ATM'!$A$2:$C$901,3,0)</f>
        <v>NORTE</v>
      </c>
      <c r="B16" s="105" t="s">
        <v>2538</v>
      </c>
      <c r="C16" s="135">
        <v>44295.809953703705</v>
      </c>
      <c r="D16" s="106" t="s">
        <v>2190</v>
      </c>
      <c r="E16" s="107">
        <v>189</v>
      </c>
      <c r="F16" s="106" t="str">
        <f>VLOOKUP(E16,VIP!$A$2:$O12567,2,0)</f>
        <v>DRBR189</v>
      </c>
      <c r="G16" s="106" t="str">
        <f>VLOOKUP(E16,'LISTADO ATM'!$A$2:$B$900,2,0)</f>
        <v xml:space="preserve">ATM Comando Regional Cibao Central P.N. </v>
      </c>
      <c r="H16" s="106" t="str">
        <f>VLOOKUP(E16,VIP!$A$2:$O17488,7,FALSE)</f>
        <v>Si</v>
      </c>
      <c r="I16" s="106" t="str">
        <f>VLOOKUP(E16,VIP!$A$2:$O9453,8,FALSE)</f>
        <v>Si</v>
      </c>
      <c r="J16" s="106" t="str">
        <f>VLOOKUP(E16,VIP!$A$2:$O9403,8,FALSE)</f>
        <v>Si</v>
      </c>
      <c r="K16" s="106" t="str">
        <f>VLOOKUP(E16,VIP!$A$2:$O12977,6,0)</f>
        <v>NO</v>
      </c>
      <c r="L16" s="136" t="s">
        <v>2431</v>
      </c>
      <c r="M16" s="137" t="s">
        <v>2465</v>
      </c>
      <c r="N16" s="137" t="s">
        <v>2472</v>
      </c>
      <c r="O16" s="132" t="s">
        <v>2503</v>
      </c>
      <c r="P16" s="141"/>
      <c r="Q16" s="138" t="s">
        <v>2431</v>
      </c>
    </row>
    <row r="17" spans="1:17" ht="18" x14ac:dyDescent="0.25">
      <c r="A17" s="106" t="str">
        <f>VLOOKUP(E17,'LISTADO ATM'!$A$2:$C$901,3,0)</f>
        <v>DISTRITO NACIONAL</v>
      </c>
      <c r="B17" s="105" t="s">
        <v>2539</v>
      </c>
      <c r="C17" s="135">
        <v>44295.80841435185</v>
      </c>
      <c r="D17" s="106" t="s">
        <v>2189</v>
      </c>
      <c r="E17" s="107">
        <v>139</v>
      </c>
      <c r="F17" s="106" t="str">
        <f>VLOOKUP(E17,VIP!$A$2:$O12568,2,0)</f>
        <v>DRBR139</v>
      </c>
      <c r="G17" s="106" t="str">
        <f>VLOOKUP(E17,'LISTADO ATM'!$A$2:$B$900,2,0)</f>
        <v xml:space="preserve">ATM Oficina Plaza Lama Zona Oriental I </v>
      </c>
      <c r="H17" s="106" t="str">
        <f>VLOOKUP(E17,VIP!$A$2:$O17489,7,FALSE)</f>
        <v>Si</v>
      </c>
      <c r="I17" s="106" t="str">
        <f>VLOOKUP(E17,VIP!$A$2:$O9454,8,FALSE)</f>
        <v>Si</v>
      </c>
      <c r="J17" s="106" t="str">
        <f>VLOOKUP(E17,VIP!$A$2:$O9404,8,FALSE)</f>
        <v>Si</v>
      </c>
      <c r="K17" s="106" t="str">
        <f>VLOOKUP(E17,VIP!$A$2:$O12978,6,0)</f>
        <v>NO</v>
      </c>
      <c r="L17" s="136" t="s">
        <v>2431</v>
      </c>
      <c r="M17" s="137" t="s">
        <v>2465</v>
      </c>
      <c r="N17" s="137" t="s">
        <v>2472</v>
      </c>
      <c r="O17" s="132" t="s">
        <v>2474</v>
      </c>
      <c r="P17" s="141"/>
      <c r="Q17" s="138" t="s">
        <v>2431</v>
      </c>
    </row>
    <row r="18" spans="1:17" ht="18" x14ac:dyDescent="0.25">
      <c r="A18" s="106" t="str">
        <f>VLOOKUP(E18,'LISTADO ATM'!$A$2:$C$901,3,0)</f>
        <v>NORTE</v>
      </c>
      <c r="B18" s="105" t="s">
        <v>2540</v>
      </c>
      <c r="C18" s="135">
        <v>44295.807546296295</v>
      </c>
      <c r="D18" s="106" t="s">
        <v>2190</v>
      </c>
      <c r="E18" s="107">
        <v>756</v>
      </c>
      <c r="F18" s="106" t="str">
        <f>VLOOKUP(E18,VIP!$A$2:$O12569,2,0)</f>
        <v>DRBR756</v>
      </c>
      <c r="G18" s="106" t="str">
        <f>VLOOKUP(E18,'LISTADO ATM'!$A$2:$B$900,2,0)</f>
        <v xml:space="preserve">ATM UNP Villa La Mata (Cotuí) </v>
      </c>
      <c r="H18" s="106" t="str">
        <f>VLOOKUP(E18,VIP!$A$2:$O17490,7,FALSE)</f>
        <v>Si</v>
      </c>
      <c r="I18" s="106" t="str">
        <f>VLOOKUP(E18,VIP!$A$2:$O9455,8,FALSE)</f>
        <v>Si</v>
      </c>
      <c r="J18" s="106" t="str">
        <f>VLOOKUP(E18,VIP!$A$2:$O9405,8,FALSE)</f>
        <v>Si</v>
      </c>
      <c r="K18" s="106" t="str">
        <f>VLOOKUP(E18,VIP!$A$2:$O12979,6,0)</f>
        <v>NO</v>
      </c>
      <c r="L18" s="136" t="s">
        <v>2228</v>
      </c>
      <c r="M18" s="137" t="s">
        <v>2465</v>
      </c>
      <c r="N18" s="137" t="s">
        <v>2472</v>
      </c>
      <c r="O18" s="132" t="s">
        <v>2503</v>
      </c>
      <c r="P18" s="141"/>
      <c r="Q18" s="138" t="s">
        <v>2228</v>
      </c>
    </row>
    <row r="19" spans="1:17" ht="18" x14ac:dyDescent="0.25">
      <c r="A19" s="106" t="str">
        <f>VLOOKUP(E19,'LISTADO ATM'!$A$2:$C$901,3,0)</f>
        <v>DISTRITO NACIONAL</v>
      </c>
      <c r="B19" s="105" t="s">
        <v>2541</v>
      </c>
      <c r="C19" s="135">
        <v>44295.794710648152</v>
      </c>
      <c r="D19" s="106" t="s">
        <v>2189</v>
      </c>
      <c r="E19" s="107">
        <v>32</v>
      </c>
      <c r="F19" s="106" t="str">
        <f>VLOOKUP(E19,VIP!$A$2:$O12570,2,0)</f>
        <v>DRBR032</v>
      </c>
      <c r="G19" s="106" t="str">
        <f>VLOOKUP(E19,'LISTADO ATM'!$A$2:$B$900,2,0)</f>
        <v xml:space="preserve">ATM Oficina San Martín II </v>
      </c>
      <c r="H19" s="106" t="str">
        <f>VLOOKUP(E19,VIP!$A$2:$O17491,7,FALSE)</f>
        <v>Si</v>
      </c>
      <c r="I19" s="106" t="str">
        <f>VLOOKUP(E19,VIP!$A$2:$O9456,8,FALSE)</f>
        <v>Si</v>
      </c>
      <c r="J19" s="106" t="str">
        <f>VLOOKUP(E19,VIP!$A$2:$O9406,8,FALSE)</f>
        <v>Si</v>
      </c>
      <c r="K19" s="106" t="str">
        <f>VLOOKUP(E19,VIP!$A$2:$O12980,6,0)</f>
        <v>NO</v>
      </c>
      <c r="L19" s="136" t="s">
        <v>2431</v>
      </c>
      <c r="M19" s="137" t="s">
        <v>2465</v>
      </c>
      <c r="N19" s="137" t="s">
        <v>2472</v>
      </c>
      <c r="O19" s="132" t="s">
        <v>2474</v>
      </c>
      <c r="P19" s="141"/>
      <c r="Q19" s="138" t="s">
        <v>2431</v>
      </c>
    </row>
    <row r="20" spans="1:17" ht="18" x14ac:dyDescent="0.25">
      <c r="A20" s="106" t="str">
        <f>VLOOKUP(E20,'LISTADO ATM'!$A$2:$C$901,3,0)</f>
        <v>DISTRITO NACIONAL</v>
      </c>
      <c r="B20" s="105" t="s">
        <v>2542</v>
      </c>
      <c r="C20" s="135">
        <v>44295.793553240743</v>
      </c>
      <c r="D20" s="106" t="s">
        <v>2189</v>
      </c>
      <c r="E20" s="107">
        <v>338</v>
      </c>
      <c r="F20" s="106" t="str">
        <f>VLOOKUP(E20,VIP!$A$2:$O12571,2,0)</f>
        <v>DRBR338</v>
      </c>
      <c r="G20" s="106" t="str">
        <f>VLOOKUP(E20,'LISTADO ATM'!$A$2:$B$900,2,0)</f>
        <v>ATM S/M Aprezio Pantoja</v>
      </c>
      <c r="H20" s="106" t="str">
        <f>VLOOKUP(E20,VIP!$A$2:$O17492,7,FALSE)</f>
        <v>Si</v>
      </c>
      <c r="I20" s="106" t="str">
        <f>VLOOKUP(E20,VIP!$A$2:$O9457,8,FALSE)</f>
        <v>Si</v>
      </c>
      <c r="J20" s="106" t="str">
        <f>VLOOKUP(E20,VIP!$A$2:$O9407,8,FALSE)</f>
        <v>Si</v>
      </c>
      <c r="K20" s="106" t="str">
        <f>VLOOKUP(E20,VIP!$A$2:$O12981,6,0)</f>
        <v>NO</v>
      </c>
      <c r="L20" s="136" t="s">
        <v>2254</v>
      </c>
      <c r="M20" s="137" t="s">
        <v>2465</v>
      </c>
      <c r="N20" s="137" t="s">
        <v>2472</v>
      </c>
      <c r="O20" s="132" t="s">
        <v>2474</v>
      </c>
      <c r="P20" s="141"/>
      <c r="Q20" s="138" t="s">
        <v>2254</v>
      </c>
    </row>
    <row r="21" spans="1:17" ht="18" x14ac:dyDescent="0.25">
      <c r="A21" s="106" t="str">
        <f>VLOOKUP(E21,'LISTADO ATM'!$A$2:$C$901,3,0)</f>
        <v>SUR</v>
      </c>
      <c r="B21" s="105" t="s">
        <v>2543</v>
      </c>
      <c r="C21" s="135">
        <v>44295.736030092594</v>
      </c>
      <c r="D21" s="106" t="s">
        <v>2189</v>
      </c>
      <c r="E21" s="107">
        <v>677</v>
      </c>
      <c r="F21" s="106" t="str">
        <f>VLOOKUP(E21,VIP!$A$2:$O12572,2,0)</f>
        <v>DRBR677</v>
      </c>
      <c r="G21" s="106" t="str">
        <f>VLOOKUP(E21,'LISTADO ATM'!$A$2:$B$900,2,0)</f>
        <v>ATM PBG Villa Jaragua</v>
      </c>
      <c r="H21" s="106" t="str">
        <f>VLOOKUP(E21,VIP!$A$2:$O17493,7,FALSE)</f>
        <v>Si</v>
      </c>
      <c r="I21" s="106" t="str">
        <f>VLOOKUP(E21,VIP!$A$2:$O9458,8,FALSE)</f>
        <v>Si</v>
      </c>
      <c r="J21" s="106" t="str">
        <f>VLOOKUP(E21,VIP!$A$2:$O9408,8,FALSE)</f>
        <v>Si</v>
      </c>
      <c r="K21" s="106" t="str">
        <f>VLOOKUP(E21,VIP!$A$2:$O12982,6,0)</f>
        <v>SI</v>
      </c>
      <c r="L21" s="136" t="s">
        <v>2228</v>
      </c>
      <c r="M21" s="137" t="s">
        <v>2465</v>
      </c>
      <c r="N21" s="137" t="s">
        <v>2472</v>
      </c>
      <c r="O21" s="132" t="s">
        <v>2474</v>
      </c>
      <c r="P21" s="141"/>
      <c r="Q21" s="138" t="s">
        <v>2228</v>
      </c>
    </row>
    <row r="22" spans="1:17" ht="18" x14ac:dyDescent="0.25">
      <c r="A22" s="106" t="str">
        <f>VLOOKUP(E22,'LISTADO ATM'!$A$2:$C$901,3,0)</f>
        <v>DISTRITO NACIONAL</v>
      </c>
      <c r="B22" s="105" t="s">
        <v>2544</v>
      </c>
      <c r="C22" s="135">
        <v>44295.729687500003</v>
      </c>
      <c r="D22" s="106" t="s">
        <v>2189</v>
      </c>
      <c r="E22" s="107">
        <v>355</v>
      </c>
      <c r="F22" s="106" t="str">
        <f>VLOOKUP(E22,VIP!$A$2:$O12573,2,0)</f>
        <v>DRBR355</v>
      </c>
      <c r="G22" s="106" t="str">
        <f>VLOOKUP(E22,'LISTADO ATM'!$A$2:$B$900,2,0)</f>
        <v xml:space="preserve">ATM UNP Metro II </v>
      </c>
      <c r="H22" s="106" t="str">
        <f>VLOOKUP(E22,VIP!$A$2:$O17494,7,FALSE)</f>
        <v>Si</v>
      </c>
      <c r="I22" s="106" t="str">
        <f>VLOOKUP(E22,VIP!$A$2:$O9459,8,FALSE)</f>
        <v>Si</v>
      </c>
      <c r="J22" s="106" t="str">
        <f>VLOOKUP(E22,VIP!$A$2:$O9409,8,FALSE)</f>
        <v>Si</v>
      </c>
      <c r="K22" s="106" t="str">
        <f>VLOOKUP(E22,VIP!$A$2:$O12983,6,0)</f>
        <v>SI</v>
      </c>
      <c r="L22" s="136" t="s">
        <v>2228</v>
      </c>
      <c r="M22" s="137" t="s">
        <v>2465</v>
      </c>
      <c r="N22" s="137" t="s">
        <v>2472</v>
      </c>
      <c r="O22" s="132" t="s">
        <v>2474</v>
      </c>
      <c r="P22" s="141"/>
      <c r="Q22" s="138" t="s">
        <v>2228</v>
      </c>
    </row>
    <row r="23" spans="1:17" ht="18" x14ac:dyDescent="0.25">
      <c r="A23" s="106" t="str">
        <f>VLOOKUP(E23,'LISTADO ATM'!$A$2:$C$901,3,0)</f>
        <v>SUR</v>
      </c>
      <c r="B23" s="105" t="s">
        <v>2545</v>
      </c>
      <c r="C23" s="135">
        <v>44295.728773148148</v>
      </c>
      <c r="D23" s="106" t="s">
        <v>2189</v>
      </c>
      <c r="E23" s="107">
        <v>962</v>
      </c>
      <c r="F23" s="106" t="str">
        <f>VLOOKUP(E23,VIP!$A$2:$O12574,2,0)</f>
        <v>DRBR962</v>
      </c>
      <c r="G23" s="106" t="str">
        <f>VLOOKUP(E23,'LISTADO ATM'!$A$2:$B$900,2,0)</f>
        <v xml:space="preserve">ATM Oficina Villa Ofelia II (San Juan) </v>
      </c>
      <c r="H23" s="106" t="str">
        <f>VLOOKUP(E23,VIP!$A$2:$O17495,7,FALSE)</f>
        <v>Si</v>
      </c>
      <c r="I23" s="106" t="str">
        <f>VLOOKUP(E23,VIP!$A$2:$O9460,8,FALSE)</f>
        <v>Si</v>
      </c>
      <c r="J23" s="106" t="str">
        <f>VLOOKUP(E23,VIP!$A$2:$O9410,8,FALSE)</f>
        <v>Si</v>
      </c>
      <c r="K23" s="106" t="str">
        <f>VLOOKUP(E23,VIP!$A$2:$O12984,6,0)</f>
        <v>NO</v>
      </c>
      <c r="L23" s="136" t="s">
        <v>2228</v>
      </c>
      <c r="M23" s="137" t="s">
        <v>2465</v>
      </c>
      <c r="N23" s="137" t="s">
        <v>2472</v>
      </c>
      <c r="O23" s="132" t="s">
        <v>2474</v>
      </c>
      <c r="P23" s="141"/>
      <c r="Q23" s="138" t="s">
        <v>2228</v>
      </c>
    </row>
    <row r="24" spans="1:17" ht="18" x14ac:dyDescent="0.25">
      <c r="A24" s="106" t="str">
        <f>VLOOKUP(E24,'LISTADO ATM'!$A$2:$C$901,3,0)</f>
        <v>ESTE</v>
      </c>
      <c r="B24" s="105" t="s">
        <v>2546</v>
      </c>
      <c r="C24" s="135">
        <v>44295.708877314813</v>
      </c>
      <c r="D24" s="106" t="s">
        <v>2468</v>
      </c>
      <c r="E24" s="107">
        <v>480</v>
      </c>
      <c r="F24" s="106" t="str">
        <f>VLOOKUP(E24,VIP!$A$2:$O12575,2,0)</f>
        <v>DRBR480</v>
      </c>
      <c r="G24" s="106" t="str">
        <f>VLOOKUP(E24,'LISTADO ATM'!$A$2:$B$900,2,0)</f>
        <v>ATM UNP Farmaconal Higuey</v>
      </c>
      <c r="H24" s="106" t="str">
        <f>VLOOKUP(E24,VIP!$A$2:$O17496,7,FALSE)</f>
        <v>N/A</v>
      </c>
      <c r="I24" s="106" t="str">
        <f>VLOOKUP(E24,VIP!$A$2:$O9461,8,FALSE)</f>
        <v>N/A</v>
      </c>
      <c r="J24" s="106" t="str">
        <f>VLOOKUP(E24,VIP!$A$2:$O9411,8,FALSE)</f>
        <v>N/A</v>
      </c>
      <c r="K24" s="106" t="str">
        <f>VLOOKUP(E24,VIP!$A$2:$O12985,6,0)</f>
        <v>N/A</v>
      </c>
      <c r="L24" s="136" t="s">
        <v>2459</v>
      </c>
      <c r="M24" s="137" t="s">
        <v>2465</v>
      </c>
      <c r="N24" s="137" t="s">
        <v>2472</v>
      </c>
      <c r="O24" s="132" t="s">
        <v>2473</v>
      </c>
      <c r="P24" s="141"/>
      <c r="Q24" s="138" t="s">
        <v>2459</v>
      </c>
    </row>
    <row r="25" spans="1:17" ht="18" x14ac:dyDescent="0.25">
      <c r="A25" s="106" t="str">
        <f>VLOOKUP(E25,'LISTADO ATM'!$A$2:$C$901,3,0)</f>
        <v>DISTRITO NACIONAL</v>
      </c>
      <c r="B25" s="105" t="s">
        <v>2547</v>
      </c>
      <c r="C25" s="135">
        <v>44295.704733796294</v>
      </c>
      <c r="D25" s="106" t="s">
        <v>2468</v>
      </c>
      <c r="E25" s="107">
        <v>938</v>
      </c>
      <c r="F25" s="106" t="str">
        <f>VLOOKUP(E25,VIP!$A$2:$O12576,2,0)</f>
        <v>DRBR938</v>
      </c>
      <c r="G25" s="106" t="str">
        <f>VLOOKUP(E25,'LISTADO ATM'!$A$2:$B$900,2,0)</f>
        <v xml:space="preserve">ATM Autobanco Oficina Filadelfia Plaza </v>
      </c>
      <c r="H25" s="106" t="str">
        <f>VLOOKUP(E25,VIP!$A$2:$O17497,7,FALSE)</f>
        <v>Si</v>
      </c>
      <c r="I25" s="106" t="str">
        <f>VLOOKUP(E25,VIP!$A$2:$O9462,8,FALSE)</f>
        <v>Si</v>
      </c>
      <c r="J25" s="106" t="str">
        <f>VLOOKUP(E25,VIP!$A$2:$O9412,8,FALSE)</f>
        <v>Si</v>
      </c>
      <c r="K25" s="106" t="str">
        <f>VLOOKUP(E25,VIP!$A$2:$O12986,6,0)</f>
        <v>NO</v>
      </c>
      <c r="L25" s="136" t="s">
        <v>2459</v>
      </c>
      <c r="M25" s="137" t="s">
        <v>2465</v>
      </c>
      <c r="N25" s="137" t="s">
        <v>2472</v>
      </c>
      <c r="O25" s="132" t="s">
        <v>2473</v>
      </c>
      <c r="P25" s="141"/>
      <c r="Q25" s="138" t="s">
        <v>2459</v>
      </c>
    </row>
    <row r="26" spans="1:17" ht="18" x14ac:dyDescent="0.25">
      <c r="A26" s="106" t="str">
        <f>VLOOKUP(E26,'LISTADO ATM'!$A$2:$C$901,3,0)</f>
        <v>DISTRITO NACIONAL</v>
      </c>
      <c r="B26" s="105" t="s">
        <v>2548</v>
      </c>
      <c r="C26" s="135">
        <v>44295.69667824074</v>
      </c>
      <c r="D26" s="106" t="s">
        <v>2189</v>
      </c>
      <c r="E26" s="107">
        <v>957</v>
      </c>
      <c r="F26" s="106" t="str">
        <f>VLOOKUP(E26,VIP!$A$2:$O12577,2,0)</f>
        <v>DRBR23F</v>
      </c>
      <c r="G26" s="106" t="str">
        <f>VLOOKUP(E26,'LISTADO ATM'!$A$2:$B$900,2,0)</f>
        <v xml:space="preserve">ATM Oficina Venezuela </v>
      </c>
      <c r="H26" s="106" t="str">
        <f>VLOOKUP(E26,VIP!$A$2:$O17498,7,FALSE)</f>
        <v>Si</v>
      </c>
      <c r="I26" s="106" t="str">
        <f>VLOOKUP(E26,VIP!$A$2:$O9463,8,FALSE)</f>
        <v>Si</v>
      </c>
      <c r="J26" s="106" t="str">
        <f>VLOOKUP(E26,VIP!$A$2:$O9413,8,FALSE)</f>
        <v>Si</v>
      </c>
      <c r="K26" s="106" t="str">
        <f>VLOOKUP(E26,VIP!$A$2:$O12987,6,0)</f>
        <v>SI</v>
      </c>
      <c r="L26" s="136" t="s">
        <v>2228</v>
      </c>
      <c r="M26" s="137" t="s">
        <v>2465</v>
      </c>
      <c r="N26" s="137" t="s">
        <v>2472</v>
      </c>
      <c r="O26" s="132" t="s">
        <v>2474</v>
      </c>
      <c r="P26" s="141"/>
      <c r="Q26" s="138" t="s">
        <v>2228</v>
      </c>
    </row>
    <row r="27" spans="1:17" ht="18" x14ac:dyDescent="0.25">
      <c r="A27" s="106" t="str">
        <f>VLOOKUP(E27,'LISTADO ATM'!$A$2:$C$901,3,0)</f>
        <v>SUR</v>
      </c>
      <c r="B27" s="105" t="s">
        <v>2549</v>
      </c>
      <c r="C27" s="135">
        <v>44295.68577546296</v>
      </c>
      <c r="D27" s="106" t="s">
        <v>2189</v>
      </c>
      <c r="E27" s="107">
        <v>44</v>
      </c>
      <c r="F27" s="106" t="str">
        <f>VLOOKUP(E27,VIP!$A$2:$O12578,2,0)</f>
        <v>DRBR044</v>
      </c>
      <c r="G27" s="106" t="str">
        <f>VLOOKUP(E27,'LISTADO ATM'!$A$2:$B$900,2,0)</f>
        <v xml:space="preserve">ATM Oficina Pedernales </v>
      </c>
      <c r="H27" s="106" t="str">
        <f>VLOOKUP(E27,VIP!$A$2:$O17499,7,FALSE)</f>
        <v>Si</v>
      </c>
      <c r="I27" s="106" t="str">
        <f>VLOOKUP(E27,VIP!$A$2:$O9464,8,FALSE)</f>
        <v>Si</v>
      </c>
      <c r="J27" s="106" t="str">
        <f>VLOOKUP(E27,VIP!$A$2:$O9414,8,FALSE)</f>
        <v>Si</v>
      </c>
      <c r="K27" s="106" t="str">
        <f>VLOOKUP(E27,VIP!$A$2:$O12988,6,0)</f>
        <v>SI</v>
      </c>
      <c r="L27" s="136" t="s">
        <v>2228</v>
      </c>
      <c r="M27" s="137" t="s">
        <v>2465</v>
      </c>
      <c r="N27" s="137" t="s">
        <v>2472</v>
      </c>
      <c r="O27" s="132" t="s">
        <v>2474</v>
      </c>
      <c r="P27" s="141"/>
      <c r="Q27" s="138" t="s">
        <v>2228</v>
      </c>
    </row>
    <row r="28" spans="1:17" ht="18" x14ac:dyDescent="0.25">
      <c r="A28" s="106" t="str">
        <f>VLOOKUP(E28,'LISTADO ATM'!$A$2:$C$901,3,0)</f>
        <v>DISTRITO NACIONAL</v>
      </c>
      <c r="B28" s="105" t="s">
        <v>2550</v>
      </c>
      <c r="C28" s="135">
        <v>44295.684432870374</v>
      </c>
      <c r="D28" s="106" t="s">
        <v>2189</v>
      </c>
      <c r="E28" s="107">
        <v>415</v>
      </c>
      <c r="F28" s="106" t="str">
        <f>VLOOKUP(E28,VIP!$A$2:$O12579,2,0)</f>
        <v>DRBR415</v>
      </c>
      <c r="G28" s="106" t="str">
        <f>VLOOKUP(E28,'LISTADO ATM'!$A$2:$B$900,2,0)</f>
        <v xml:space="preserve">ATM Autobanco San Martín I </v>
      </c>
      <c r="H28" s="106" t="str">
        <f>VLOOKUP(E28,VIP!$A$2:$O17500,7,FALSE)</f>
        <v>Si</v>
      </c>
      <c r="I28" s="106" t="str">
        <f>VLOOKUP(E28,VIP!$A$2:$O9465,8,FALSE)</f>
        <v>Si</v>
      </c>
      <c r="J28" s="106" t="str">
        <f>VLOOKUP(E28,VIP!$A$2:$O9415,8,FALSE)</f>
        <v>Si</v>
      </c>
      <c r="K28" s="106" t="str">
        <f>VLOOKUP(E28,VIP!$A$2:$O12989,6,0)</f>
        <v>NO</v>
      </c>
      <c r="L28" s="136" t="s">
        <v>2431</v>
      </c>
      <c r="M28" s="137" t="s">
        <v>2465</v>
      </c>
      <c r="N28" s="137" t="s">
        <v>2472</v>
      </c>
      <c r="O28" s="132" t="s">
        <v>2474</v>
      </c>
      <c r="P28" s="141"/>
      <c r="Q28" s="138" t="s">
        <v>2431</v>
      </c>
    </row>
    <row r="29" spans="1:17" ht="18" x14ac:dyDescent="0.25">
      <c r="A29" s="106" t="str">
        <f>VLOOKUP(E29,'LISTADO ATM'!$A$2:$C$901,3,0)</f>
        <v>DISTRITO NACIONAL</v>
      </c>
      <c r="B29" s="105" t="s">
        <v>2551</v>
      </c>
      <c r="C29" s="135">
        <v>44295.673483796294</v>
      </c>
      <c r="D29" s="106" t="s">
        <v>2468</v>
      </c>
      <c r="E29" s="107">
        <v>60</v>
      </c>
      <c r="F29" s="106" t="str">
        <f>VLOOKUP(E29,VIP!$A$2:$O12580,2,0)</f>
        <v>DRBR060</v>
      </c>
      <c r="G29" s="106" t="str">
        <f>VLOOKUP(E29,'LISTADO ATM'!$A$2:$B$900,2,0)</f>
        <v xml:space="preserve">ATM Autobanco 27 de Febrero </v>
      </c>
      <c r="H29" s="106" t="str">
        <f>VLOOKUP(E29,VIP!$A$2:$O17501,7,FALSE)</f>
        <v>Si</v>
      </c>
      <c r="I29" s="106" t="str">
        <f>VLOOKUP(E29,VIP!$A$2:$O9466,8,FALSE)</f>
        <v>Si</v>
      </c>
      <c r="J29" s="106" t="str">
        <f>VLOOKUP(E29,VIP!$A$2:$O9416,8,FALSE)</f>
        <v>Si</v>
      </c>
      <c r="K29" s="106" t="str">
        <f>VLOOKUP(E29,VIP!$A$2:$O12990,6,0)</f>
        <v>NO</v>
      </c>
      <c r="L29" s="136" t="s">
        <v>2534</v>
      </c>
      <c r="M29" s="137" t="s">
        <v>2465</v>
      </c>
      <c r="N29" s="137" t="s">
        <v>2472</v>
      </c>
      <c r="O29" s="132" t="s">
        <v>2473</v>
      </c>
      <c r="P29" s="141"/>
      <c r="Q29" s="138" t="s">
        <v>2534</v>
      </c>
    </row>
    <row r="30" spans="1:17" ht="18" x14ac:dyDescent="0.25">
      <c r="A30" s="106" t="str">
        <f>VLOOKUP(E30,'LISTADO ATM'!$A$2:$C$901,3,0)</f>
        <v>NORTE</v>
      </c>
      <c r="B30" s="105">
        <v>335848310</v>
      </c>
      <c r="C30" s="135">
        <v>44295.651979166665</v>
      </c>
      <c r="D30" s="106" t="s">
        <v>2190</v>
      </c>
      <c r="E30" s="107">
        <v>482</v>
      </c>
      <c r="F30" s="106" t="str">
        <f>VLOOKUP(E30,VIP!$A$2:$O12562,2,0)</f>
        <v>DRBR482</v>
      </c>
      <c r="G30" s="106" t="str">
        <f>VLOOKUP(E30,'LISTADO ATM'!$A$2:$B$900,2,0)</f>
        <v xml:space="preserve">ATM Centro de Caja Plaza Lama (Santiago) </v>
      </c>
      <c r="H30" s="106" t="str">
        <f>VLOOKUP(E30,VIP!$A$2:$O17483,7,FALSE)</f>
        <v>Si</v>
      </c>
      <c r="I30" s="106" t="str">
        <f>VLOOKUP(E30,VIP!$A$2:$O9448,8,FALSE)</f>
        <v>Si</v>
      </c>
      <c r="J30" s="106" t="str">
        <f>VLOOKUP(E30,VIP!$A$2:$O9398,8,FALSE)</f>
        <v>Si</v>
      </c>
      <c r="K30" s="106" t="str">
        <f>VLOOKUP(E30,VIP!$A$2:$O12972,6,0)</f>
        <v>NO</v>
      </c>
      <c r="L30" s="136" t="s">
        <v>2228</v>
      </c>
      <c r="M30" s="137" t="s">
        <v>2465</v>
      </c>
      <c r="N30" s="137" t="s">
        <v>2472</v>
      </c>
      <c r="O30" s="132" t="s">
        <v>2510</v>
      </c>
      <c r="P30" s="141"/>
      <c r="Q30" s="138" t="s">
        <v>2228</v>
      </c>
    </row>
    <row r="31" spans="1:17" ht="18" x14ac:dyDescent="0.25">
      <c r="A31" s="106" t="str">
        <f>VLOOKUP(E31,'LISTADO ATM'!$A$2:$C$901,3,0)</f>
        <v>DISTRITO NACIONAL</v>
      </c>
      <c r="B31" s="105">
        <v>335848306</v>
      </c>
      <c r="C31" s="135">
        <v>44295.65084490741</v>
      </c>
      <c r="D31" s="106" t="s">
        <v>2189</v>
      </c>
      <c r="E31" s="107">
        <v>280</v>
      </c>
      <c r="F31" s="106" t="str">
        <f>VLOOKUP(E31,VIP!$A$2:$O12563,2,0)</f>
        <v>DRBR752</v>
      </c>
      <c r="G31" s="106" t="str">
        <f>VLOOKUP(E31,'LISTADO ATM'!$A$2:$B$900,2,0)</f>
        <v xml:space="preserve">ATM Cooperativa BR </v>
      </c>
      <c r="H31" s="106" t="str">
        <f>VLOOKUP(E31,VIP!$A$2:$O17484,7,FALSE)</f>
        <v>Si</v>
      </c>
      <c r="I31" s="106" t="str">
        <f>VLOOKUP(E31,VIP!$A$2:$O9449,8,FALSE)</f>
        <v>Si</v>
      </c>
      <c r="J31" s="106" t="str">
        <f>VLOOKUP(E31,VIP!$A$2:$O9399,8,FALSE)</f>
        <v>Si</v>
      </c>
      <c r="K31" s="106" t="str">
        <f>VLOOKUP(E31,VIP!$A$2:$O12973,6,0)</f>
        <v>NO</v>
      </c>
      <c r="L31" s="136" t="s">
        <v>2228</v>
      </c>
      <c r="M31" s="137" t="s">
        <v>2465</v>
      </c>
      <c r="N31" s="137" t="s">
        <v>2472</v>
      </c>
      <c r="O31" s="132" t="s">
        <v>2474</v>
      </c>
      <c r="P31" s="141"/>
      <c r="Q31" s="138" t="s">
        <v>2228</v>
      </c>
    </row>
    <row r="32" spans="1:17" ht="18" x14ac:dyDescent="0.25">
      <c r="A32" s="106" t="str">
        <f>VLOOKUP(E32,'LISTADO ATM'!$A$2:$C$901,3,0)</f>
        <v>NORTE</v>
      </c>
      <c r="B32" s="105">
        <v>335848277</v>
      </c>
      <c r="C32" s="135">
        <v>44295.644930555558</v>
      </c>
      <c r="D32" s="106" t="s">
        <v>2190</v>
      </c>
      <c r="E32" s="107">
        <v>88</v>
      </c>
      <c r="F32" s="106" t="str">
        <f>VLOOKUP(E32,VIP!$A$2:$O12565,2,0)</f>
        <v>DRBR088</v>
      </c>
      <c r="G32" s="106" t="str">
        <f>VLOOKUP(E32,'LISTADO ATM'!$A$2:$B$900,2,0)</f>
        <v xml:space="preserve">ATM S/M La Fuente (Santiago) </v>
      </c>
      <c r="H32" s="106" t="str">
        <f>VLOOKUP(E32,VIP!$A$2:$O17486,7,FALSE)</f>
        <v>Si</v>
      </c>
      <c r="I32" s="106" t="str">
        <f>VLOOKUP(E32,VIP!$A$2:$O9451,8,FALSE)</f>
        <v>Si</v>
      </c>
      <c r="J32" s="106" t="str">
        <f>VLOOKUP(E32,VIP!$A$2:$O9401,8,FALSE)</f>
        <v>Si</v>
      </c>
      <c r="K32" s="106" t="str">
        <f>VLOOKUP(E32,VIP!$A$2:$O12975,6,0)</f>
        <v>NO</v>
      </c>
      <c r="L32" s="136" t="s">
        <v>2228</v>
      </c>
      <c r="M32" s="137" t="s">
        <v>2465</v>
      </c>
      <c r="N32" s="137" t="s">
        <v>2472</v>
      </c>
      <c r="O32" s="132" t="s">
        <v>2510</v>
      </c>
      <c r="P32" s="141"/>
      <c r="Q32" s="138" t="s">
        <v>2228</v>
      </c>
    </row>
    <row r="33" spans="1:17" ht="18" x14ac:dyDescent="0.25">
      <c r="A33" s="106" t="str">
        <f>VLOOKUP(E33,'LISTADO ATM'!$A$2:$C$901,3,0)</f>
        <v>DISTRITO NACIONAL</v>
      </c>
      <c r="B33" s="105">
        <v>335848269</v>
      </c>
      <c r="C33" s="135">
        <v>44295.640648148146</v>
      </c>
      <c r="D33" s="106" t="s">
        <v>2468</v>
      </c>
      <c r="E33" s="107">
        <v>600</v>
      </c>
      <c r="F33" s="106" t="str">
        <f>VLOOKUP(E33,VIP!$A$2:$O12566,2,0)</f>
        <v>DRBR600</v>
      </c>
      <c r="G33" s="106" t="str">
        <f>VLOOKUP(E33,'LISTADO ATM'!$A$2:$B$900,2,0)</f>
        <v>ATM S/M Bravo Hipica</v>
      </c>
      <c r="H33" s="106" t="str">
        <f>VLOOKUP(E33,VIP!$A$2:$O17487,7,FALSE)</f>
        <v>N/A</v>
      </c>
      <c r="I33" s="106" t="str">
        <f>VLOOKUP(E33,VIP!$A$2:$O9452,8,FALSE)</f>
        <v>N/A</v>
      </c>
      <c r="J33" s="106" t="str">
        <f>VLOOKUP(E33,VIP!$A$2:$O9402,8,FALSE)</f>
        <v>N/A</v>
      </c>
      <c r="K33" s="106" t="str">
        <f>VLOOKUP(E33,VIP!$A$2:$O12976,6,0)</f>
        <v>N/A</v>
      </c>
      <c r="L33" s="136" t="s">
        <v>2459</v>
      </c>
      <c r="M33" s="137" t="s">
        <v>2465</v>
      </c>
      <c r="N33" s="137" t="s">
        <v>2472</v>
      </c>
      <c r="O33" s="132" t="s">
        <v>2473</v>
      </c>
      <c r="P33" s="141"/>
      <c r="Q33" s="138" t="s">
        <v>2534</v>
      </c>
    </row>
    <row r="34" spans="1:17" ht="18" x14ac:dyDescent="0.25">
      <c r="A34" s="106" t="str">
        <f>VLOOKUP(E34,'LISTADO ATM'!$A$2:$C$901,3,0)</f>
        <v>DISTRITO NACIONAL</v>
      </c>
      <c r="B34" s="105">
        <v>335848170</v>
      </c>
      <c r="C34" s="135">
        <v>44295.607164351852</v>
      </c>
      <c r="D34" s="106" t="s">
        <v>2189</v>
      </c>
      <c r="E34" s="107">
        <v>18</v>
      </c>
      <c r="F34" s="106" t="str">
        <f>VLOOKUP(E34,VIP!$A$2:$O12561,2,0)</f>
        <v>DRBR018</v>
      </c>
      <c r="G34" s="106" t="str">
        <f>VLOOKUP(E34,'LISTADO ATM'!$A$2:$B$900,2,0)</f>
        <v xml:space="preserve">ATM Oficina Haina Occidental I </v>
      </c>
      <c r="H34" s="106" t="str">
        <f>VLOOKUP(E34,VIP!$A$2:$O17482,7,FALSE)</f>
        <v>Si</v>
      </c>
      <c r="I34" s="106" t="str">
        <f>VLOOKUP(E34,VIP!$A$2:$O9447,8,FALSE)</f>
        <v>Si</v>
      </c>
      <c r="J34" s="106" t="str">
        <f>VLOOKUP(E34,VIP!$A$2:$O9397,8,FALSE)</f>
        <v>Si</v>
      </c>
      <c r="K34" s="106" t="str">
        <f>VLOOKUP(E34,VIP!$A$2:$O12971,6,0)</f>
        <v>SI</v>
      </c>
      <c r="L34" s="136" t="s">
        <v>2228</v>
      </c>
      <c r="M34" s="137" t="s">
        <v>2465</v>
      </c>
      <c r="N34" s="137" t="s">
        <v>2472</v>
      </c>
      <c r="O34" s="132" t="s">
        <v>2474</v>
      </c>
      <c r="P34" s="141"/>
      <c r="Q34" s="138" t="s">
        <v>2228</v>
      </c>
    </row>
    <row r="35" spans="1:17" ht="18" x14ac:dyDescent="0.25">
      <c r="A35" s="106" t="str">
        <f>VLOOKUP(E35,'LISTADO ATM'!$A$2:$C$901,3,0)</f>
        <v>ESTE</v>
      </c>
      <c r="B35" s="105">
        <v>335848122</v>
      </c>
      <c r="C35" s="135">
        <v>44295.596307870372</v>
      </c>
      <c r="D35" s="106" t="s">
        <v>2190</v>
      </c>
      <c r="E35" s="107">
        <v>798</v>
      </c>
      <c r="F35" s="106" t="str">
        <f>VLOOKUP(E35,VIP!$A$2:$O12562,2,0)</f>
        <v>DRBR798</v>
      </c>
      <c r="G35" s="106" t="str">
        <f>VLOOKUP(E35,'LISTADO ATM'!$A$2:$B$900,2,0)</f>
        <v>ATM Hotel Grand Paradise Samana</v>
      </c>
      <c r="H35" s="106" t="str">
        <f>VLOOKUP(E35,VIP!$A$2:$O17483,7,FALSE)</f>
        <v>Si</v>
      </c>
      <c r="I35" s="106" t="str">
        <f>VLOOKUP(E35,VIP!$A$2:$O9448,8,FALSE)</f>
        <v>Si</v>
      </c>
      <c r="J35" s="106" t="str">
        <f>VLOOKUP(E35,VIP!$A$2:$O9398,8,FALSE)</f>
        <v>Si</v>
      </c>
      <c r="K35" s="106" t="str">
        <f>VLOOKUP(E35,VIP!$A$2:$O12972,6,0)</f>
        <v>NO</v>
      </c>
      <c r="L35" s="136" t="s">
        <v>2511</v>
      </c>
      <c r="M35" s="137" t="s">
        <v>2465</v>
      </c>
      <c r="N35" s="137" t="s">
        <v>2472</v>
      </c>
      <c r="O35" s="132" t="s">
        <v>2503</v>
      </c>
      <c r="P35" s="141"/>
      <c r="Q35" s="138" t="s">
        <v>2511</v>
      </c>
    </row>
    <row r="36" spans="1:17" ht="18" x14ac:dyDescent="0.25">
      <c r="A36" s="106" t="str">
        <f>VLOOKUP(E36,'LISTADO ATM'!$A$2:$C$901,3,0)</f>
        <v>SUR</v>
      </c>
      <c r="B36" s="105">
        <v>335848114</v>
      </c>
      <c r="C36" s="135">
        <v>44295.592118055552</v>
      </c>
      <c r="D36" s="106" t="s">
        <v>2189</v>
      </c>
      <c r="E36" s="107">
        <v>84</v>
      </c>
      <c r="F36" s="106" t="str">
        <f>VLOOKUP(E36,VIP!$A$2:$O12563,2,0)</f>
        <v>DRBR084</v>
      </c>
      <c r="G36" s="106" t="str">
        <f>VLOOKUP(E36,'LISTADO ATM'!$A$2:$B$900,2,0)</f>
        <v xml:space="preserve">ATM Oficina Multicentro Sirena San Cristóbal </v>
      </c>
      <c r="H36" s="106" t="str">
        <f>VLOOKUP(E36,VIP!$A$2:$O17484,7,FALSE)</f>
        <v>Si</v>
      </c>
      <c r="I36" s="106" t="str">
        <f>VLOOKUP(E36,VIP!$A$2:$O9449,8,FALSE)</f>
        <v>Si</v>
      </c>
      <c r="J36" s="106" t="str">
        <f>VLOOKUP(E36,VIP!$A$2:$O9399,8,FALSE)</f>
        <v>Si</v>
      </c>
      <c r="K36" s="106" t="str">
        <f>VLOOKUP(E36,VIP!$A$2:$O12973,6,0)</f>
        <v>SI</v>
      </c>
      <c r="L36" s="136" t="s">
        <v>2228</v>
      </c>
      <c r="M36" s="137" t="s">
        <v>2465</v>
      </c>
      <c r="N36" s="137" t="s">
        <v>2472</v>
      </c>
      <c r="O36" s="132" t="s">
        <v>2474</v>
      </c>
      <c r="P36" s="141"/>
      <c r="Q36" s="138" t="s">
        <v>2228</v>
      </c>
    </row>
    <row r="37" spans="1:17" ht="18" x14ac:dyDescent="0.25">
      <c r="A37" s="106" t="str">
        <f>VLOOKUP(E37,'LISTADO ATM'!$A$2:$C$901,3,0)</f>
        <v>DISTRITO NACIONAL</v>
      </c>
      <c r="B37" s="105">
        <v>335848052</v>
      </c>
      <c r="C37" s="135">
        <v>44295.555104166669</v>
      </c>
      <c r="D37" s="106" t="s">
        <v>2189</v>
      </c>
      <c r="E37" s="107">
        <v>900</v>
      </c>
      <c r="F37" s="106" t="str">
        <f>VLOOKUP(E37,VIP!$A$2:$O12562,2,0)</f>
        <v>DRBR900</v>
      </c>
      <c r="G37" s="106" t="str">
        <f>VLOOKUP(E37,'LISTADO ATM'!$A$2:$B$900,2,0)</f>
        <v xml:space="preserve">ATM UNP Merca Santo Domingo </v>
      </c>
      <c r="H37" s="106" t="str">
        <f>VLOOKUP(E37,VIP!$A$2:$O17483,7,FALSE)</f>
        <v>Si</v>
      </c>
      <c r="I37" s="106" t="str">
        <f>VLOOKUP(E37,VIP!$A$2:$O9448,8,FALSE)</f>
        <v>Si</v>
      </c>
      <c r="J37" s="106" t="str">
        <f>VLOOKUP(E37,VIP!$A$2:$O9398,8,FALSE)</f>
        <v>Si</v>
      </c>
      <c r="K37" s="106" t="str">
        <f>VLOOKUP(E37,VIP!$A$2:$O12972,6,0)</f>
        <v>NO</v>
      </c>
      <c r="L37" s="136" t="s">
        <v>2531</v>
      </c>
      <c r="M37" s="137" t="s">
        <v>2465</v>
      </c>
      <c r="N37" s="137" t="s">
        <v>2472</v>
      </c>
      <c r="O37" s="132" t="s">
        <v>2474</v>
      </c>
      <c r="P37" s="141"/>
      <c r="Q37" s="138" t="s">
        <v>2531</v>
      </c>
    </row>
    <row r="38" spans="1:17" ht="18" x14ac:dyDescent="0.25">
      <c r="A38" s="106" t="str">
        <f>VLOOKUP(E38,'LISTADO ATM'!$A$2:$C$901,3,0)</f>
        <v>DISTRITO NACIONAL</v>
      </c>
      <c r="B38" s="105">
        <v>335848037</v>
      </c>
      <c r="C38" s="135">
        <v>44295.546238425923</v>
      </c>
      <c r="D38" s="106" t="s">
        <v>2468</v>
      </c>
      <c r="E38" s="107">
        <v>487</v>
      </c>
      <c r="F38" s="106" t="str">
        <f>VLOOKUP(E38,VIP!$A$2:$O12563,2,0)</f>
        <v>DRBR487</v>
      </c>
      <c r="G38" s="106" t="str">
        <f>VLOOKUP(E38,'LISTADO ATM'!$A$2:$B$900,2,0)</f>
        <v xml:space="preserve">ATM Olé Hainamosa </v>
      </c>
      <c r="H38" s="106" t="str">
        <f>VLOOKUP(E38,VIP!$A$2:$O17484,7,FALSE)</f>
        <v>Si</v>
      </c>
      <c r="I38" s="106" t="str">
        <f>VLOOKUP(E38,VIP!$A$2:$O9449,8,FALSE)</f>
        <v>Si</v>
      </c>
      <c r="J38" s="106" t="str">
        <f>VLOOKUP(E38,VIP!$A$2:$O9399,8,FALSE)</f>
        <v>Si</v>
      </c>
      <c r="K38" s="106" t="str">
        <f>VLOOKUP(E38,VIP!$A$2:$O12973,6,0)</f>
        <v>SI</v>
      </c>
      <c r="L38" s="136" t="s">
        <v>2459</v>
      </c>
      <c r="M38" s="137" t="s">
        <v>2465</v>
      </c>
      <c r="N38" s="137" t="s">
        <v>2472</v>
      </c>
      <c r="O38" s="132" t="s">
        <v>2473</v>
      </c>
      <c r="P38" s="141"/>
      <c r="Q38" s="138" t="s">
        <v>2533</v>
      </c>
    </row>
    <row r="39" spans="1:17" ht="18" x14ac:dyDescent="0.25">
      <c r="A39" s="106" t="str">
        <f>VLOOKUP(E39,'LISTADO ATM'!$A$2:$C$901,3,0)</f>
        <v>DISTRITO NACIONAL</v>
      </c>
      <c r="B39" s="105">
        <v>335847995</v>
      </c>
      <c r="C39" s="135">
        <v>44295.524131944447</v>
      </c>
      <c r="D39" s="106" t="s">
        <v>2189</v>
      </c>
      <c r="E39" s="107">
        <v>272</v>
      </c>
      <c r="F39" s="106" t="str">
        <f>VLOOKUP(E39,VIP!$A$2:$O12565,2,0)</f>
        <v>DRBR272</v>
      </c>
      <c r="G39" s="106" t="str">
        <f>VLOOKUP(E39,'LISTADO ATM'!$A$2:$B$900,2,0)</f>
        <v xml:space="preserve">ATM Cámara de Diputados </v>
      </c>
      <c r="H39" s="106" t="str">
        <f>VLOOKUP(E39,VIP!$A$2:$O17486,7,FALSE)</f>
        <v>Si</v>
      </c>
      <c r="I39" s="106" t="str">
        <f>VLOOKUP(E39,VIP!$A$2:$O9451,8,FALSE)</f>
        <v>Si</v>
      </c>
      <c r="J39" s="106" t="str">
        <f>VLOOKUP(E39,VIP!$A$2:$O9401,8,FALSE)</f>
        <v>Si</v>
      </c>
      <c r="K39" s="106" t="str">
        <f>VLOOKUP(E39,VIP!$A$2:$O12975,6,0)</f>
        <v>NO</v>
      </c>
      <c r="L39" s="136" t="s">
        <v>2254</v>
      </c>
      <c r="M39" s="137" t="s">
        <v>2465</v>
      </c>
      <c r="N39" s="137" t="s">
        <v>2472</v>
      </c>
      <c r="O39" s="132" t="s">
        <v>2474</v>
      </c>
      <c r="P39" s="141"/>
      <c r="Q39" s="138" t="s">
        <v>2254</v>
      </c>
    </row>
    <row r="40" spans="1:17" ht="18" x14ac:dyDescent="0.25">
      <c r="A40" s="106" t="str">
        <f>VLOOKUP(E40,'LISTADO ATM'!$A$2:$C$901,3,0)</f>
        <v>DISTRITO NACIONAL</v>
      </c>
      <c r="B40" s="105">
        <v>335847992</v>
      </c>
      <c r="C40" s="135">
        <v>44295.523449074077</v>
      </c>
      <c r="D40" s="106" t="s">
        <v>2189</v>
      </c>
      <c r="E40" s="107">
        <v>785</v>
      </c>
      <c r="F40" s="106" t="str">
        <f>VLOOKUP(E40,VIP!$A$2:$O12566,2,0)</f>
        <v>DRBR785</v>
      </c>
      <c r="G40" s="106" t="str">
        <f>VLOOKUP(E40,'LISTADO ATM'!$A$2:$B$900,2,0)</f>
        <v xml:space="preserve">ATM S/M Nacional Máximo Gómez </v>
      </c>
      <c r="H40" s="106" t="str">
        <f>VLOOKUP(E40,VIP!$A$2:$O17487,7,FALSE)</f>
        <v>Si</v>
      </c>
      <c r="I40" s="106" t="str">
        <f>VLOOKUP(E40,VIP!$A$2:$O9452,8,FALSE)</f>
        <v>Si</v>
      </c>
      <c r="J40" s="106" t="str">
        <f>VLOOKUP(E40,VIP!$A$2:$O9402,8,FALSE)</f>
        <v>Si</v>
      </c>
      <c r="K40" s="106" t="str">
        <f>VLOOKUP(E40,VIP!$A$2:$O12976,6,0)</f>
        <v>NO</v>
      </c>
      <c r="L40" s="136" t="s">
        <v>2254</v>
      </c>
      <c r="M40" s="137" t="s">
        <v>2465</v>
      </c>
      <c r="N40" s="137" t="s">
        <v>2472</v>
      </c>
      <c r="O40" s="132" t="s">
        <v>2474</v>
      </c>
      <c r="P40" s="141"/>
      <c r="Q40" s="138" t="s">
        <v>2254</v>
      </c>
    </row>
    <row r="41" spans="1:17" ht="18" x14ac:dyDescent="0.25">
      <c r="A41" s="106" t="str">
        <f>VLOOKUP(E41,'LISTADO ATM'!$A$2:$C$901,3,0)</f>
        <v>DISTRITO NACIONAL</v>
      </c>
      <c r="B41" s="105">
        <v>335847989</v>
      </c>
      <c r="C41" s="135">
        <v>44295.522800925923</v>
      </c>
      <c r="D41" s="106" t="s">
        <v>2189</v>
      </c>
      <c r="E41" s="107">
        <v>929</v>
      </c>
      <c r="F41" s="106" t="str">
        <f>VLOOKUP(E41,VIP!$A$2:$O12567,2,0)</f>
        <v>DRBR929</v>
      </c>
      <c r="G41" s="106" t="str">
        <f>VLOOKUP(E41,'LISTADO ATM'!$A$2:$B$900,2,0)</f>
        <v>ATM Autoservicio Nacional El Conde</v>
      </c>
      <c r="H41" s="106" t="str">
        <f>VLOOKUP(E41,VIP!$A$2:$O17488,7,FALSE)</f>
        <v>Si</v>
      </c>
      <c r="I41" s="106" t="str">
        <f>VLOOKUP(E41,VIP!$A$2:$O9453,8,FALSE)</f>
        <v>Si</v>
      </c>
      <c r="J41" s="106" t="str">
        <f>VLOOKUP(E41,VIP!$A$2:$O9403,8,FALSE)</f>
        <v>Si</v>
      </c>
      <c r="K41" s="106" t="str">
        <f>VLOOKUP(E41,VIP!$A$2:$O12977,6,0)</f>
        <v>NO</v>
      </c>
      <c r="L41" s="136" t="s">
        <v>2254</v>
      </c>
      <c r="M41" s="137" t="s">
        <v>2465</v>
      </c>
      <c r="N41" s="137" t="s">
        <v>2472</v>
      </c>
      <c r="O41" s="132" t="s">
        <v>2474</v>
      </c>
      <c r="P41" s="141"/>
      <c r="Q41" s="138" t="s">
        <v>2254</v>
      </c>
    </row>
    <row r="42" spans="1:17" ht="18" x14ac:dyDescent="0.25">
      <c r="A42" s="106" t="str">
        <f>VLOOKUP(E42,'LISTADO ATM'!$A$2:$C$901,3,0)</f>
        <v>DISTRITO NACIONAL</v>
      </c>
      <c r="B42" s="105">
        <v>335847962</v>
      </c>
      <c r="C42" s="135">
        <v>44295.514814814815</v>
      </c>
      <c r="D42" s="106" t="s">
        <v>2189</v>
      </c>
      <c r="E42" s="107">
        <v>391</v>
      </c>
      <c r="F42" s="106" t="str">
        <f>VLOOKUP(E42,VIP!$A$2:$O12568,2,0)</f>
        <v>DRBR391</v>
      </c>
      <c r="G42" s="106" t="str">
        <f>VLOOKUP(E42,'LISTADO ATM'!$A$2:$B$900,2,0)</f>
        <v xml:space="preserve">ATM S/M Jumbo Luperón </v>
      </c>
      <c r="H42" s="106" t="str">
        <f>VLOOKUP(E42,VIP!$A$2:$O17489,7,FALSE)</f>
        <v>Si</v>
      </c>
      <c r="I42" s="106" t="str">
        <f>VLOOKUP(E42,VIP!$A$2:$O9454,8,FALSE)</f>
        <v>Si</v>
      </c>
      <c r="J42" s="106" t="str">
        <f>VLOOKUP(E42,VIP!$A$2:$O9404,8,FALSE)</f>
        <v>Si</v>
      </c>
      <c r="K42" s="106" t="str">
        <f>VLOOKUP(E42,VIP!$A$2:$O12978,6,0)</f>
        <v>NO</v>
      </c>
      <c r="L42" s="136" t="s">
        <v>2530</v>
      </c>
      <c r="M42" s="137" t="s">
        <v>2465</v>
      </c>
      <c r="N42" s="137" t="s">
        <v>2472</v>
      </c>
      <c r="O42" s="132" t="s">
        <v>2474</v>
      </c>
      <c r="P42" s="141"/>
      <c r="Q42" s="138" t="s">
        <v>2530</v>
      </c>
    </row>
    <row r="43" spans="1:17" ht="18" x14ac:dyDescent="0.25">
      <c r="A43" s="106" t="str">
        <f>VLOOKUP(E43,'LISTADO ATM'!$A$2:$C$901,3,0)</f>
        <v>SUR</v>
      </c>
      <c r="B43" s="105">
        <v>335847954</v>
      </c>
      <c r="C43" s="135">
        <v>44295.51153935185</v>
      </c>
      <c r="D43" s="106" t="s">
        <v>2189</v>
      </c>
      <c r="E43" s="107">
        <v>767</v>
      </c>
      <c r="F43" s="106" t="str">
        <f>VLOOKUP(E43,VIP!$A$2:$O12569,2,0)</f>
        <v>DRBR059</v>
      </c>
      <c r="G43" s="106" t="str">
        <f>VLOOKUP(E43,'LISTADO ATM'!$A$2:$B$900,2,0)</f>
        <v xml:space="preserve">ATM S/M Diverso (Azua) </v>
      </c>
      <c r="H43" s="106" t="str">
        <f>VLOOKUP(E43,VIP!$A$2:$O17490,7,FALSE)</f>
        <v>Si</v>
      </c>
      <c r="I43" s="106" t="str">
        <f>VLOOKUP(E43,VIP!$A$2:$O9455,8,FALSE)</f>
        <v>No</v>
      </c>
      <c r="J43" s="106" t="str">
        <f>VLOOKUP(E43,VIP!$A$2:$O9405,8,FALSE)</f>
        <v>No</v>
      </c>
      <c r="K43" s="106" t="str">
        <f>VLOOKUP(E43,VIP!$A$2:$O12979,6,0)</f>
        <v>NO</v>
      </c>
      <c r="L43" s="136" t="s">
        <v>2530</v>
      </c>
      <c r="M43" s="137" t="s">
        <v>2465</v>
      </c>
      <c r="N43" s="137" t="s">
        <v>2472</v>
      </c>
      <c r="O43" s="132" t="s">
        <v>2474</v>
      </c>
      <c r="P43" s="141"/>
      <c r="Q43" s="138" t="s">
        <v>2530</v>
      </c>
    </row>
    <row r="44" spans="1:17" ht="18" x14ac:dyDescent="0.25">
      <c r="A44" s="106" t="str">
        <f>VLOOKUP(E44,'LISTADO ATM'!$A$2:$C$901,3,0)</f>
        <v>DISTRITO NACIONAL</v>
      </c>
      <c r="B44" s="105">
        <v>335847905</v>
      </c>
      <c r="C44" s="135">
        <v>44295.502395833333</v>
      </c>
      <c r="D44" s="106" t="s">
        <v>2189</v>
      </c>
      <c r="E44" s="107">
        <v>327</v>
      </c>
      <c r="F44" s="106" t="str">
        <f>VLOOKUP(E44,VIP!$A$2:$O12570,2,0)</f>
        <v>DRBR327</v>
      </c>
      <c r="G44" s="106" t="str">
        <f>VLOOKUP(E44,'LISTADO ATM'!$A$2:$B$900,2,0)</f>
        <v xml:space="preserve">ATM UNP CCN (Nacional 27 de Febrero) </v>
      </c>
      <c r="H44" s="106" t="str">
        <f>VLOOKUP(E44,VIP!$A$2:$O17491,7,FALSE)</f>
        <v>Si</v>
      </c>
      <c r="I44" s="106" t="str">
        <f>VLOOKUP(E44,VIP!$A$2:$O9456,8,FALSE)</f>
        <v>Si</v>
      </c>
      <c r="J44" s="106" t="str">
        <f>VLOOKUP(E44,VIP!$A$2:$O9406,8,FALSE)</f>
        <v>Si</v>
      </c>
      <c r="K44" s="106" t="str">
        <f>VLOOKUP(E44,VIP!$A$2:$O12980,6,0)</f>
        <v>NO</v>
      </c>
      <c r="L44" s="136" t="s">
        <v>2530</v>
      </c>
      <c r="M44" s="137" t="s">
        <v>2465</v>
      </c>
      <c r="N44" s="137" t="s">
        <v>2472</v>
      </c>
      <c r="O44" s="132" t="s">
        <v>2474</v>
      </c>
      <c r="P44" s="141"/>
      <c r="Q44" s="138" t="s">
        <v>2530</v>
      </c>
    </row>
    <row r="45" spans="1:17" s="102" customFormat="1" ht="18" x14ac:dyDescent="0.25">
      <c r="A45" s="106" t="str">
        <f>VLOOKUP(E45,'LISTADO ATM'!$A$2:$C$901,3,0)</f>
        <v>DISTRITO NACIONAL</v>
      </c>
      <c r="B45" s="105">
        <v>335847884</v>
      </c>
      <c r="C45" s="135">
        <v>44295.495833333334</v>
      </c>
      <c r="D45" s="106" t="s">
        <v>2189</v>
      </c>
      <c r="E45" s="107">
        <v>31</v>
      </c>
      <c r="F45" s="106" t="str">
        <f>VLOOKUP(E45,VIP!$A$2:$O12572,2,0)</f>
        <v>DRBR031</v>
      </c>
      <c r="G45" s="106" t="str">
        <f>VLOOKUP(E45,'LISTADO ATM'!$A$2:$B$900,2,0)</f>
        <v xml:space="preserve">ATM Oficina San Martín I </v>
      </c>
      <c r="H45" s="106" t="str">
        <f>VLOOKUP(E45,VIP!$A$2:$O17493,7,FALSE)</f>
        <v>Si</v>
      </c>
      <c r="I45" s="106" t="str">
        <f>VLOOKUP(E45,VIP!$A$2:$O9458,8,FALSE)</f>
        <v>Si</v>
      </c>
      <c r="J45" s="106" t="str">
        <f>VLOOKUP(E45,VIP!$A$2:$O9408,8,FALSE)</f>
        <v>Si</v>
      </c>
      <c r="K45" s="106" t="str">
        <f>VLOOKUP(E45,VIP!$A$2:$O12982,6,0)</f>
        <v>NO</v>
      </c>
      <c r="L45" s="136" t="s">
        <v>2488</v>
      </c>
      <c r="M45" s="137" t="s">
        <v>2465</v>
      </c>
      <c r="N45" s="137" t="s">
        <v>2472</v>
      </c>
      <c r="O45" s="140" t="s">
        <v>2474</v>
      </c>
      <c r="P45" s="141"/>
      <c r="Q45" s="138" t="s">
        <v>2488</v>
      </c>
    </row>
    <row r="46" spans="1:17" s="102" customFormat="1" ht="18" x14ac:dyDescent="0.25">
      <c r="A46" s="106" t="str">
        <f>VLOOKUP(E46,'LISTADO ATM'!$A$2:$C$901,3,0)</f>
        <v>DISTRITO NACIONAL</v>
      </c>
      <c r="B46" s="105">
        <v>335847833</v>
      </c>
      <c r="C46" s="135">
        <v>44295.48228009259</v>
      </c>
      <c r="D46" s="106" t="s">
        <v>2189</v>
      </c>
      <c r="E46" s="107">
        <v>718</v>
      </c>
      <c r="F46" s="106" t="str">
        <f>VLOOKUP(E46,VIP!$A$2:$O12574,2,0)</f>
        <v>DRBR24Y</v>
      </c>
      <c r="G46" s="106" t="str">
        <f>VLOOKUP(E46,'LISTADO ATM'!$A$2:$B$900,2,0)</f>
        <v xml:space="preserve">ATM Feria Ganadera </v>
      </c>
      <c r="H46" s="106" t="str">
        <f>VLOOKUP(E46,VIP!$A$2:$O17495,7,FALSE)</f>
        <v>Si</v>
      </c>
      <c r="I46" s="106" t="str">
        <f>VLOOKUP(E46,VIP!$A$2:$O9460,8,FALSE)</f>
        <v>Si</v>
      </c>
      <c r="J46" s="106" t="str">
        <f>VLOOKUP(E46,VIP!$A$2:$O9410,8,FALSE)</f>
        <v>Si</v>
      </c>
      <c r="K46" s="106" t="str">
        <f>VLOOKUP(E46,VIP!$A$2:$O12984,6,0)</f>
        <v>NO</v>
      </c>
      <c r="L46" s="136" t="s">
        <v>2254</v>
      </c>
      <c r="M46" s="137" t="s">
        <v>2465</v>
      </c>
      <c r="N46" s="137" t="s">
        <v>2472</v>
      </c>
      <c r="O46" s="140" t="s">
        <v>2474</v>
      </c>
      <c r="P46" s="141"/>
      <c r="Q46" s="138" t="s">
        <v>2254</v>
      </c>
    </row>
    <row r="47" spans="1:17" s="102" customFormat="1" ht="18" x14ac:dyDescent="0.25">
      <c r="A47" s="106" t="str">
        <f>VLOOKUP(E47,'LISTADO ATM'!$A$2:$C$901,3,0)</f>
        <v>DISTRITO NACIONAL</v>
      </c>
      <c r="B47" s="105">
        <v>335847624</v>
      </c>
      <c r="C47" s="135">
        <v>44295.431354166663</v>
      </c>
      <c r="D47" s="106" t="s">
        <v>2468</v>
      </c>
      <c r="E47" s="107">
        <v>70</v>
      </c>
      <c r="F47" s="106" t="str">
        <f>VLOOKUP(E47,VIP!$A$2:$O12552,2,0)</f>
        <v>DRBR070</v>
      </c>
      <c r="G47" s="106" t="str">
        <f>VLOOKUP(E47,'LISTADO ATM'!$A$2:$B$900,2,0)</f>
        <v xml:space="preserve">ATM Autoservicio Plaza Lama Zona Oriental </v>
      </c>
      <c r="H47" s="106" t="str">
        <f>VLOOKUP(E47,VIP!$A$2:$O17473,7,FALSE)</f>
        <v>Si</v>
      </c>
      <c r="I47" s="106" t="str">
        <f>VLOOKUP(E47,VIP!$A$2:$O9438,8,FALSE)</f>
        <v>Si</v>
      </c>
      <c r="J47" s="106" t="str">
        <f>VLOOKUP(E47,VIP!$A$2:$O9388,8,FALSE)</f>
        <v>Si</v>
      </c>
      <c r="K47" s="106" t="str">
        <f>VLOOKUP(E47,VIP!$A$2:$O12962,6,0)</f>
        <v>NO</v>
      </c>
      <c r="L47" s="136" t="s">
        <v>2532</v>
      </c>
      <c r="M47" s="137" t="s">
        <v>2465</v>
      </c>
      <c r="N47" s="137" t="s">
        <v>2472</v>
      </c>
      <c r="O47" s="140" t="s">
        <v>2473</v>
      </c>
      <c r="P47" s="141"/>
      <c r="Q47" s="138" t="s">
        <v>2529</v>
      </c>
    </row>
    <row r="48" spans="1:17" s="102" customFormat="1" ht="18" x14ac:dyDescent="0.25">
      <c r="A48" s="106" t="str">
        <f>VLOOKUP(E48,'LISTADO ATM'!$A$2:$C$901,3,0)</f>
        <v>NORTE</v>
      </c>
      <c r="B48" s="105">
        <v>335847529</v>
      </c>
      <c r="C48" s="135">
        <v>44295.408761574072</v>
      </c>
      <c r="D48" s="106" t="s">
        <v>2190</v>
      </c>
      <c r="E48" s="107">
        <v>63</v>
      </c>
      <c r="F48" s="106" t="str">
        <f>VLOOKUP(E48,VIP!$A$2:$O12553,2,0)</f>
        <v>DRBR063</v>
      </c>
      <c r="G48" s="106" t="str">
        <f>VLOOKUP(E48,'LISTADO ATM'!$A$2:$B$900,2,0)</f>
        <v xml:space="preserve">ATM Oficina Villa Vásquez (Montecristi) </v>
      </c>
      <c r="H48" s="106" t="str">
        <f>VLOOKUP(E48,VIP!$A$2:$O17474,7,FALSE)</f>
        <v>Si</v>
      </c>
      <c r="I48" s="106" t="str">
        <f>VLOOKUP(E48,VIP!$A$2:$O9439,8,FALSE)</f>
        <v>Si</v>
      </c>
      <c r="J48" s="106" t="str">
        <f>VLOOKUP(E48,VIP!$A$2:$O9389,8,FALSE)</f>
        <v>Si</v>
      </c>
      <c r="K48" s="106" t="str">
        <f>VLOOKUP(E48,VIP!$A$2:$O12963,6,0)</f>
        <v>NO</v>
      </c>
      <c r="L48" s="136" t="s">
        <v>2437</v>
      </c>
      <c r="M48" s="137" t="s">
        <v>2465</v>
      </c>
      <c r="N48" s="137" t="s">
        <v>2472</v>
      </c>
      <c r="O48" s="140" t="s">
        <v>2510</v>
      </c>
      <c r="P48" s="141"/>
      <c r="Q48" s="138" t="s">
        <v>2437</v>
      </c>
    </row>
    <row r="49" spans="1:17" s="102" customFormat="1" ht="18" x14ac:dyDescent="0.25">
      <c r="A49" s="106" t="str">
        <f>VLOOKUP(E49,'LISTADO ATM'!$A$2:$C$901,3,0)</f>
        <v>DISTRITO NACIONAL</v>
      </c>
      <c r="B49" s="105">
        <v>335847434</v>
      </c>
      <c r="C49" s="135">
        <v>44295.389363425929</v>
      </c>
      <c r="D49" s="106" t="s">
        <v>2493</v>
      </c>
      <c r="E49" s="107">
        <v>686</v>
      </c>
      <c r="F49" s="106" t="str">
        <f>VLOOKUP(E49,VIP!$A$2:$O12551,2,0)</f>
        <v>DRBR686</v>
      </c>
      <c r="G49" s="106" t="str">
        <f>VLOOKUP(E49,'LISTADO ATM'!$A$2:$B$900,2,0)</f>
        <v>ATM Autoservicio Oficina Máximo Gómez</v>
      </c>
      <c r="H49" s="106" t="str">
        <f>VLOOKUP(E49,VIP!$A$2:$O17472,7,FALSE)</f>
        <v>Si</v>
      </c>
      <c r="I49" s="106" t="str">
        <f>VLOOKUP(E49,VIP!$A$2:$O9437,8,FALSE)</f>
        <v>Si</v>
      </c>
      <c r="J49" s="106" t="str">
        <f>VLOOKUP(E49,VIP!$A$2:$O9387,8,FALSE)</f>
        <v>Si</v>
      </c>
      <c r="K49" s="106" t="str">
        <f>VLOOKUP(E49,VIP!$A$2:$O12961,6,0)</f>
        <v>NO</v>
      </c>
      <c r="L49" s="136" t="s">
        <v>2532</v>
      </c>
      <c r="M49" s="137" t="s">
        <v>2465</v>
      </c>
      <c r="N49" s="137" t="s">
        <v>2472</v>
      </c>
      <c r="O49" s="140" t="s">
        <v>2494</v>
      </c>
      <c r="P49" s="141"/>
      <c r="Q49" s="138" t="s">
        <v>2532</v>
      </c>
    </row>
    <row r="50" spans="1:17" s="102" customFormat="1" ht="18" x14ac:dyDescent="0.25">
      <c r="A50" s="106" t="str">
        <f>VLOOKUP(E50,'LISTADO ATM'!$A$2:$C$901,3,0)</f>
        <v>DISTRITO NACIONAL</v>
      </c>
      <c r="B50" s="105">
        <v>335847402</v>
      </c>
      <c r="C50" s="135">
        <v>44295.380949074075</v>
      </c>
      <c r="D50" s="106" t="s">
        <v>2468</v>
      </c>
      <c r="E50" s="107">
        <v>640</v>
      </c>
      <c r="F50" s="106" t="str">
        <f>VLOOKUP(E50,VIP!$A$2:$O12552,2,0)</f>
        <v>DRBR640</v>
      </c>
      <c r="G50" s="106" t="str">
        <f>VLOOKUP(E50,'LISTADO ATM'!$A$2:$B$900,2,0)</f>
        <v xml:space="preserve">ATM Ministerio Obras Públicas </v>
      </c>
      <c r="H50" s="106" t="str">
        <f>VLOOKUP(E50,VIP!$A$2:$O17473,7,FALSE)</f>
        <v>Si</v>
      </c>
      <c r="I50" s="106" t="str">
        <f>VLOOKUP(E50,VIP!$A$2:$O9438,8,FALSE)</f>
        <v>Si</v>
      </c>
      <c r="J50" s="106" t="str">
        <f>VLOOKUP(E50,VIP!$A$2:$O9388,8,FALSE)</f>
        <v>Si</v>
      </c>
      <c r="K50" s="106" t="str">
        <f>VLOOKUP(E50,VIP!$A$2:$O12962,6,0)</f>
        <v>NO</v>
      </c>
      <c r="L50" s="136" t="s">
        <v>2532</v>
      </c>
      <c r="M50" s="137" t="s">
        <v>2465</v>
      </c>
      <c r="N50" s="137" t="s">
        <v>2472</v>
      </c>
      <c r="O50" s="140" t="s">
        <v>2473</v>
      </c>
      <c r="P50" s="141"/>
      <c r="Q50" s="138" t="s">
        <v>2532</v>
      </c>
    </row>
    <row r="51" spans="1:17" s="102" customFormat="1" ht="18" x14ac:dyDescent="0.25">
      <c r="A51" s="106" t="str">
        <f>VLOOKUP(E51,'LISTADO ATM'!$A$2:$C$901,3,0)</f>
        <v>SUR</v>
      </c>
      <c r="B51" s="105">
        <v>335847263</v>
      </c>
      <c r="C51" s="135">
        <v>44295.342395833337</v>
      </c>
      <c r="D51" s="106" t="s">
        <v>2189</v>
      </c>
      <c r="E51" s="107">
        <v>619</v>
      </c>
      <c r="F51" s="106" t="str">
        <f>VLOOKUP(E51,VIP!$A$2:$O12558,2,0)</f>
        <v>DRBR619</v>
      </c>
      <c r="G51" s="106" t="str">
        <f>VLOOKUP(E51,'LISTADO ATM'!$A$2:$B$900,2,0)</f>
        <v xml:space="preserve">ATM Academia P.N. Hatillo (San Cristóbal) </v>
      </c>
      <c r="H51" s="106" t="str">
        <f>VLOOKUP(E51,VIP!$A$2:$O17479,7,FALSE)</f>
        <v>Si</v>
      </c>
      <c r="I51" s="106" t="str">
        <f>VLOOKUP(E51,VIP!$A$2:$O9444,8,FALSE)</f>
        <v>Si</v>
      </c>
      <c r="J51" s="106" t="str">
        <f>VLOOKUP(E51,VIP!$A$2:$O9394,8,FALSE)</f>
        <v>Si</v>
      </c>
      <c r="K51" s="106" t="str">
        <f>VLOOKUP(E51,VIP!$A$2:$O12968,6,0)</f>
        <v>NO</v>
      </c>
      <c r="L51" s="136" t="s">
        <v>2254</v>
      </c>
      <c r="M51" s="137" t="s">
        <v>2465</v>
      </c>
      <c r="N51" s="137" t="s">
        <v>2472</v>
      </c>
      <c r="O51" s="140" t="s">
        <v>2474</v>
      </c>
      <c r="P51" s="133"/>
      <c r="Q51" s="138" t="s">
        <v>2254</v>
      </c>
    </row>
    <row r="52" spans="1:17" s="102" customFormat="1" ht="18" x14ac:dyDescent="0.25">
      <c r="A52" s="106" t="str">
        <f>VLOOKUP(E52,'LISTADO ATM'!$A$2:$C$901,3,0)</f>
        <v>DISTRITO NACIONAL</v>
      </c>
      <c r="B52" s="105">
        <v>335847229</v>
      </c>
      <c r="C52" s="135">
        <v>44295.32916666667</v>
      </c>
      <c r="D52" s="106" t="s">
        <v>2468</v>
      </c>
      <c r="E52" s="107">
        <v>970</v>
      </c>
      <c r="F52" s="106" t="str">
        <f>VLOOKUP(E52,VIP!$A$2:$O12549,2,0)</f>
        <v>DRBR970</v>
      </c>
      <c r="G52" s="106" t="str">
        <f>VLOOKUP(E52,'LISTADO ATM'!$A$2:$B$900,2,0)</f>
        <v xml:space="preserve">ATM S/M Olé Haina </v>
      </c>
      <c r="H52" s="106" t="str">
        <f>VLOOKUP(E52,VIP!$A$2:$O17470,7,FALSE)</f>
        <v>Si</v>
      </c>
      <c r="I52" s="106" t="str">
        <f>VLOOKUP(E52,VIP!$A$2:$O9435,8,FALSE)</f>
        <v>Si</v>
      </c>
      <c r="J52" s="106" t="str">
        <f>VLOOKUP(E52,VIP!$A$2:$O9385,8,FALSE)</f>
        <v>Si</v>
      </c>
      <c r="K52" s="106" t="str">
        <f>VLOOKUP(E52,VIP!$A$2:$O12959,6,0)</f>
        <v>NO</v>
      </c>
      <c r="L52" s="136" t="s">
        <v>2459</v>
      </c>
      <c r="M52" s="137" t="s">
        <v>2465</v>
      </c>
      <c r="N52" s="137" t="s">
        <v>2472</v>
      </c>
      <c r="O52" s="140" t="s">
        <v>2473</v>
      </c>
      <c r="P52" s="133"/>
      <c r="Q52" s="138" t="s">
        <v>2459</v>
      </c>
    </row>
    <row r="53" spans="1:17" s="102" customFormat="1" ht="18" x14ac:dyDescent="0.25">
      <c r="A53" s="106" t="str">
        <f>VLOOKUP(E53,'LISTADO ATM'!$A$2:$C$901,3,0)</f>
        <v>DISTRITO NACIONAL</v>
      </c>
      <c r="B53" s="105">
        <v>335847211</v>
      </c>
      <c r="C53" s="135">
        <v>44295.308611111112</v>
      </c>
      <c r="D53" s="106" t="s">
        <v>2189</v>
      </c>
      <c r="E53" s="107">
        <v>113</v>
      </c>
      <c r="F53" s="106" t="str">
        <f>VLOOKUP(E53,VIP!$A$2:$O12552,2,0)</f>
        <v>DRBR113</v>
      </c>
      <c r="G53" s="106" t="str">
        <f>VLOOKUP(E53,'LISTADO ATM'!$A$2:$B$900,2,0)</f>
        <v xml:space="preserve">ATM Autoservicio Atalaya del Mar </v>
      </c>
      <c r="H53" s="106" t="str">
        <f>VLOOKUP(E53,VIP!$A$2:$O17473,7,FALSE)</f>
        <v>Si</v>
      </c>
      <c r="I53" s="106" t="str">
        <f>VLOOKUP(E53,VIP!$A$2:$O9438,8,FALSE)</f>
        <v>No</v>
      </c>
      <c r="J53" s="106" t="str">
        <f>VLOOKUP(E53,VIP!$A$2:$O9388,8,FALSE)</f>
        <v>No</v>
      </c>
      <c r="K53" s="106" t="str">
        <f>VLOOKUP(E53,VIP!$A$2:$O12962,6,0)</f>
        <v>NO</v>
      </c>
      <c r="L53" s="136" t="s">
        <v>2228</v>
      </c>
      <c r="M53" s="137" t="s">
        <v>2465</v>
      </c>
      <c r="N53" s="137" t="s">
        <v>2512</v>
      </c>
      <c r="O53" s="140" t="s">
        <v>2474</v>
      </c>
      <c r="P53" s="133"/>
      <c r="Q53" s="138" t="s">
        <v>2228</v>
      </c>
    </row>
    <row r="54" spans="1:17" s="102" customFormat="1" ht="18" x14ac:dyDescent="0.25">
      <c r="A54" s="106" t="str">
        <f>VLOOKUP(E54,'LISTADO ATM'!$A$2:$C$901,3,0)</f>
        <v>DISTRITO NACIONAL</v>
      </c>
      <c r="B54" s="105">
        <v>335847196</v>
      </c>
      <c r="C54" s="135">
        <v>44295.162893518522</v>
      </c>
      <c r="D54" s="106" t="s">
        <v>2189</v>
      </c>
      <c r="E54" s="107">
        <v>149</v>
      </c>
      <c r="F54" s="106" t="str">
        <f>VLOOKUP(E54,VIP!$A$2:$O12542,2,0)</f>
        <v>DRBR149</v>
      </c>
      <c r="G54" s="106" t="str">
        <f>VLOOKUP(E54,'LISTADO ATM'!$A$2:$B$900,2,0)</f>
        <v>ATM Estación Metro Concepción</v>
      </c>
      <c r="H54" s="106" t="str">
        <f>VLOOKUP(E54,VIP!$A$2:$O17463,7,FALSE)</f>
        <v>N/A</v>
      </c>
      <c r="I54" s="106" t="str">
        <f>VLOOKUP(E54,VIP!$A$2:$O9428,8,FALSE)</f>
        <v>N/A</v>
      </c>
      <c r="J54" s="106" t="str">
        <f>VLOOKUP(E54,VIP!$A$2:$O9378,8,FALSE)</f>
        <v>N/A</v>
      </c>
      <c r="K54" s="106" t="str">
        <f>VLOOKUP(E54,VIP!$A$2:$O12952,6,0)</f>
        <v>N/A</v>
      </c>
      <c r="L54" s="136" t="s">
        <v>2228</v>
      </c>
      <c r="M54" s="137" t="s">
        <v>2465</v>
      </c>
      <c r="N54" s="137" t="s">
        <v>2472</v>
      </c>
      <c r="O54" s="140" t="s">
        <v>2474</v>
      </c>
      <c r="P54" s="133"/>
      <c r="Q54" s="138" t="s">
        <v>2228</v>
      </c>
    </row>
    <row r="55" spans="1:17" s="102" customFormat="1" ht="18" x14ac:dyDescent="0.25">
      <c r="A55" s="106" t="str">
        <f>VLOOKUP(E55,'LISTADO ATM'!$A$2:$C$901,3,0)</f>
        <v>DISTRITO NACIONAL</v>
      </c>
      <c r="B55" s="105">
        <v>335847183</v>
      </c>
      <c r="C55" s="135">
        <v>44295.133483796293</v>
      </c>
      <c r="D55" s="106" t="s">
        <v>2189</v>
      </c>
      <c r="E55" s="107">
        <v>473</v>
      </c>
      <c r="F55" s="106" t="str">
        <f>VLOOKUP(E55,VIP!$A$2:$O12529,2,0)</f>
        <v>DRBR473</v>
      </c>
      <c r="G55" s="106" t="str">
        <f>VLOOKUP(E55,'LISTADO ATM'!$A$2:$B$900,2,0)</f>
        <v xml:space="preserve">ATM Oficina Carrefour II </v>
      </c>
      <c r="H55" s="106" t="str">
        <f>VLOOKUP(E55,VIP!$A$2:$O17450,7,FALSE)</f>
        <v>Si</v>
      </c>
      <c r="I55" s="106" t="str">
        <f>VLOOKUP(E55,VIP!$A$2:$O9415,8,FALSE)</f>
        <v>Si</v>
      </c>
      <c r="J55" s="106" t="str">
        <f>VLOOKUP(E55,VIP!$A$2:$O9365,8,FALSE)</f>
        <v>Si</v>
      </c>
      <c r="K55" s="106" t="str">
        <f>VLOOKUP(E55,VIP!$A$2:$O12939,6,0)</f>
        <v>NO</v>
      </c>
      <c r="L55" s="136" t="s">
        <v>2228</v>
      </c>
      <c r="M55" s="137" t="s">
        <v>2465</v>
      </c>
      <c r="N55" s="137" t="s">
        <v>2472</v>
      </c>
      <c r="O55" s="140" t="s">
        <v>2474</v>
      </c>
      <c r="P55" s="133"/>
      <c r="Q55" s="138" t="s">
        <v>2228</v>
      </c>
    </row>
    <row r="56" spans="1:17" s="102" customFormat="1" ht="18" x14ac:dyDescent="0.25">
      <c r="A56" s="106" t="str">
        <f>VLOOKUP(E56,'LISTADO ATM'!$A$2:$C$901,3,0)</f>
        <v>ESTE</v>
      </c>
      <c r="B56" s="105">
        <v>335847171</v>
      </c>
      <c r="C56" s="135">
        <v>44294.909826388888</v>
      </c>
      <c r="D56" s="106" t="s">
        <v>2493</v>
      </c>
      <c r="E56" s="107">
        <v>117</v>
      </c>
      <c r="F56" s="106" t="str">
        <f>VLOOKUP(E56,VIP!$A$2:$O12528,2,0)</f>
        <v>DRBR117</v>
      </c>
      <c r="G56" s="106" t="str">
        <f>VLOOKUP(E56,'LISTADO ATM'!$A$2:$B$900,2,0)</f>
        <v xml:space="preserve">ATM Oficina El Seybo </v>
      </c>
      <c r="H56" s="106" t="str">
        <f>VLOOKUP(E56,VIP!$A$2:$O17449,7,FALSE)</f>
        <v>Si</v>
      </c>
      <c r="I56" s="106" t="str">
        <f>VLOOKUP(E56,VIP!$A$2:$O9414,8,FALSE)</f>
        <v>Si</v>
      </c>
      <c r="J56" s="106" t="str">
        <f>VLOOKUP(E56,VIP!$A$2:$O9364,8,FALSE)</f>
        <v>Si</v>
      </c>
      <c r="K56" s="106" t="str">
        <f>VLOOKUP(E56,VIP!$A$2:$O12938,6,0)</f>
        <v>SI</v>
      </c>
      <c r="L56" s="136" t="s">
        <v>2531</v>
      </c>
      <c r="M56" s="137" t="s">
        <v>2465</v>
      </c>
      <c r="N56" s="137" t="s">
        <v>2472</v>
      </c>
      <c r="O56" s="140" t="s">
        <v>2494</v>
      </c>
      <c r="P56" s="133"/>
      <c r="Q56" s="138" t="s">
        <v>2531</v>
      </c>
    </row>
    <row r="57" spans="1:17" s="102" customFormat="1" ht="18" x14ac:dyDescent="0.25">
      <c r="A57" s="106" t="str">
        <f>VLOOKUP(E57,'LISTADO ATM'!$A$2:$C$901,3,0)</f>
        <v>DISTRITO NACIONAL</v>
      </c>
      <c r="B57" s="105">
        <v>335846780</v>
      </c>
      <c r="C57" s="135">
        <v>44294.637499999997</v>
      </c>
      <c r="D57" s="106" t="s">
        <v>2189</v>
      </c>
      <c r="E57" s="107">
        <v>641</v>
      </c>
      <c r="F57" s="106" t="str">
        <f>VLOOKUP(E57,VIP!$A$2:$O12532,2,0)</f>
        <v>DRBR176</v>
      </c>
      <c r="G57" s="106" t="str">
        <f>VLOOKUP(E57,'LISTADO ATM'!$A$2:$B$900,2,0)</f>
        <v xml:space="preserve">ATM Farmacia Rimac </v>
      </c>
      <c r="H57" s="106" t="str">
        <f>VLOOKUP(E57,VIP!$A$2:$O17453,7,FALSE)</f>
        <v>Si</v>
      </c>
      <c r="I57" s="106" t="str">
        <f>VLOOKUP(E57,VIP!$A$2:$O9418,8,FALSE)</f>
        <v>Si</v>
      </c>
      <c r="J57" s="106" t="str">
        <f>VLOOKUP(E57,VIP!$A$2:$O9368,8,FALSE)</f>
        <v>Si</v>
      </c>
      <c r="K57" s="106" t="str">
        <f>VLOOKUP(E57,VIP!$A$2:$O12942,6,0)</f>
        <v>NO</v>
      </c>
      <c r="L57" s="136" t="s">
        <v>2254</v>
      </c>
      <c r="M57" s="137" t="s">
        <v>2465</v>
      </c>
      <c r="N57" s="137" t="s">
        <v>2472</v>
      </c>
      <c r="O57" s="140" t="s">
        <v>2474</v>
      </c>
      <c r="P57" s="133"/>
      <c r="Q57" s="138" t="s">
        <v>2254</v>
      </c>
    </row>
    <row r="58" spans="1:17" s="102" customFormat="1" ht="18" x14ac:dyDescent="0.25">
      <c r="A58" s="106" t="str">
        <f>VLOOKUP(E58,'LISTADO ATM'!$A$2:$C$901,3,0)</f>
        <v>DISTRITO NACIONAL</v>
      </c>
      <c r="B58" s="105">
        <v>335846403</v>
      </c>
      <c r="C58" s="135">
        <v>44294.498784722222</v>
      </c>
      <c r="D58" s="106" t="s">
        <v>2468</v>
      </c>
      <c r="E58" s="107">
        <v>70</v>
      </c>
      <c r="F58" s="106" t="str">
        <f>VLOOKUP(E58,VIP!$A$2:$O12529,2,0)</f>
        <v>DRBR070</v>
      </c>
      <c r="G58" s="106" t="str">
        <f>VLOOKUP(E58,'LISTADO ATM'!$A$2:$B$900,2,0)</f>
        <v xml:space="preserve">ATM Autoservicio Plaza Lama Zona Oriental </v>
      </c>
      <c r="H58" s="106" t="str">
        <f>VLOOKUP(E58,VIP!$A$2:$O17450,7,FALSE)</f>
        <v>Si</v>
      </c>
      <c r="I58" s="106" t="str">
        <f>VLOOKUP(E58,VIP!$A$2:$O9415,8,FALSE)</f>
        <v>Si</v>
      </c>
      <c r="J58" s="106" t="str">
        <f>VLOOKUP(E58,VIP!$A$2:$O9365,8,FALSE)</f>
        <v>Si</v>
      </c>
      <c r="K58" s="106" t="str">
        <f>VLOOKUP(E58,VIP!$A$2:$O12939,6,0)</f>
        <v>NO</v>
      </c>
      <c r="L58" s="136" t="s">
        <v>2531</v>
      </c>
      <c r="M58" s="137" t="s">
        <v>2465</v>
      </c>
      <c r="N58" s="137" t="s">
        <v>2472</v>
      </c>
      <c r="O58" s="140" t="s">
        <v>2473</v>
      </c>
      <c r="P58" s="133"/>
      <c r="Q58" s="138" t="s">
        <v>2531</v>
      </c>
    </row>
    <row r="59" spans="1:17" s="102" customFormat="1" ht="18" x14ac:dyDescent="0.25">
      <c r="A59" s="106" t="str">
        <f>VLOOKUP(E59,'LISTADO ATM'!$A$2:$C$901,3,0)</f>
        <v>NORTE</v>
      </c>
      <c r="B59" s="105">
        <v>335846364</v>
      </c>
      <c r="C59" s="135">
        <v>44294.492708333331</v>
      </c>
      <c r="D59" s="106" t="s">
        <v>2493</v>
      </c>
      <c r="E59" s="107">
        <v>990</v>
      </c>
      <c r="F59" s="106" t="str">
        <f>VLOOKUP(E59,VIP!$A$2:$O12530,2,0)</f>
        <v>DRBR742</v>
      </c>
      <c r="G59" s="106" t="str">
        <f>VLOOKUP(E59,'LISTADO ATM'!$A$2:$B$900,2,0)</f>
        <v xml:space="preserve">ATM Autoservicio Bonao II </v>
      </c>
      <c r="H59" s="106" t="str">
        <f>VLOOKUP(E59,VIP!$A$2:$O17451,7,FALSE)</f>
        <v>Si</v>
      </c>
      <c r="I59" s="106" t="str">
        <f>VLOOKUP(E59,VIP!$A$2:$O9416,8,FALSE)</f>
        <v>Si</v>
      </c>
      <c r="J59" s="106" t="str">
        <f>VLOOKUP(E59,VIP!$A$2:$O9366,8,FALSE)</f>
        <v>Si</v>
      </c>
      <c r="K59" s="106" t="str">
        <f>VLOOKUP(E59,VIP!$A$2:$O12940,6,0)</f>
        <v>NO</v>
      </c>
      <c r="L59" s="136" t="s">
        <v>2531</v>
      </c>
      <c r="M59" s="137" t="s">
        <v>2465</v>
      </c>
      <c r="N59" s="137" t="s">
        <v>2472</v>
      </c>
      <c r="O59" s="140" t="s">
        <v>2494</v>
      </c>
      <c r="P59" s="133"/>
      <c r="Q59" s="138" t="s">
        <v>2531</v>
      </c>
    </row>
    <row r="60" spans="1:17" s="102" customFormat="1" ht="18" x14ac:dyDescent="0.25">
      <c r="A60" s="106" t="str">
        <f>VLOOKUP(E60,'LISTADO ATM'!$A$2:$C$901,3,0)</f>
        <v>DISTRITO NACIONAL</v>
      </c>
      <c r="B60" s="105">
        <v>335846303</v>
      </c>
      <c r="C60" s="135">
        <v>44294.474664351852</v>
      </c>
      <c r="D60" s="106" t="s">
        <v>2189</v>
      </c>
      <c r="E60" s="107">
        <v>685</v>
      </c>
      <c r="F60" s="106" t="str">
        <f>VLOOKUP(E60,VIP!$A$2:$O12535,2,0)</f>
        <v>DRBR685</v>
      </c>
      <c r="G60" s="106" t="str">
        <f>VLOOKUP(E60,'LISTADO ATM'!$A$2:$B$900,2,0)</f>
        <v>ATM Autoservicio UASD</v>
      </c>
      <c r="H60" s="106" t="str">
        <f>VLOOKUP(E60,VIP!$A$2:$O17456,7,FALSE)</f>
        <v>NO</v>
      </c>
      <c r="I60" s="106" t="str">
        <f>VLOOKUP(E60,VIP!$A$2:$O9421,8,FALSE)</f>
        <v>SI</v>
      </c>
      <c r="J60" s="106" t="str">
        <f>VLOOKUP(E60,VIP!$A$2:$O9371,8,FALSE)</f>
        <v>SI</v>
      </c>
      <c r="K60" s="106" t="str">
        <f>VLOOKUP(E60,VIP!$A$2:$O12945,6,0)</f>
        <v>NO</v>
      </c>
      <c r="L60" s="136" t="s">
        <v>2228</v>
      </c>
      <c r="M60" s="137" t="s">
        <v>2465</v>
      </c>
      <c r="N60" s="137" t="s">
        <v>2512</v>
      </c>
      <c r="O60" s="140" t="s">
        <v>2474</v>
      </c>
      <c r="P60" s="133"/>
      <c r="Q60" s="138" t="s">
        <v>2228</v>
      </c>
    </row>
    <row r="61" spans="1:17" s="102" customFormat="1" ht="18" x14ac:dyDescent="0.25">
      <c r="A61" s="106" t="str">
        <f>VLOOKUP(E61,'LISTADO ATM'!$A$2:$C$901,3,0)</f>
        <v>DISTRITO NACIONAL</v>
      </c>
      <c r="B61" s="105">
        <v>335846207</v>
      </c>
      <c r="C61" s="135">
        <v>44294.449444444443</v>
      </c>
      <c r="D61" s="106" t="s">
        <v>2189</v>
      </c>
      <c r="E61" s="107">
        <v>670</v>
      </c>
      <c r="F61" s="106" t="str">
        <f>VLOOKUP(E61,VIP!$A$2:$O12541,2,0)</f>
        <v>DRBR670</v>
      </c>
      <c r="G61" s="106" t="str">
        <f>VLOOKUP(E61,'LISTADO ATM'!$A$2:$B$900,2,0)</f>
        <v>ATM Estación Texaco Algodón</v>
      </c>
      <c r="H61" s="106" t="str">
        <f>VLOOKUP(E61,VIP!$A$2:$O17462,7,FALSE)</f>
        <v>Si</v>
      </c>
      <c r="I61" s="106" t="str">
        <f>VLOOKUP(E61,VIP!$A$2:$O9427,8,FALSE)</f>
        <v>Si</v>
      </c>
      <c r="J61" s="106" t="str">
        <f>VLOOKUP(E61,VIP!$A$2:$O9377,8,FALSE)</f>
        <v>Si</v>
      </c>
      <c r="K61" s="106" t="str">
        <f>VLOOKUP(E61,VIP!$A$2:$O12951,6,0)</f>
        <v>NO</v>
      </c>
      <c r="L61" s="136" t="s">
        <v>2228</v>
      </c>
      <c r="M61" s="137" t="s">
        <v>2465</v>
      </c>
      <c r="N61" s="137" t="s">
        <v>2512</v>
      </c>
      <c r="O61" s="140" t="s">
        <v>2474</v>
      </c>
      <c r="P61" s="133"/>
      <c r="Q61" s="138" t="s">
        <v>2228</v>
      </c>
    </row>
    <row r="62" spans="1:17" s="102" customFormat="1" ht="18" x14ac:dyDescent="0.25">
      <c r="A62" s="106" t="str">
        <f>VLOOKUP(E62,'LISTADO ATM'!$A$2:$C$901,3,0)</f>
        <v>DISTRITO NACIONAL</v>
      </c>
      <c r="B62" s="105">
        <v>335846196</v>
      </c>
      <c r="C62" s="135">
        <v>44294.444456018522</v>
      </c>
      <c r="D62" s="106" t="s">
        <v>2189</v>
      </c>
      <c r="E62" s="107">
        <v>629</v>
      </c>
      <c r="F62" s="106" t="str">
        <f>VLOOKUP(E62,VIP!$A$2:$O12517,2,0)</f>
        <v>DRBR24M</v>
      </c>
      <c r="G62" s="106" t="str">
        <f>VLOOKUP(E62,'LISTADO ATM'!$A$2:$B$900,2,0)</f>
        <v xml:space="preserve">ATM Oficina Americana Independencia I </v>
      </c>
      <c r="H62" s="106" t="str">
        <f>VLOOKUP(E62,VIP!$A$2:$O17438,7,FALSE)</f>
        <v>Si</v>
      </c>
      <c r="I62" s="106" t="str">
        <f>VLOOKUP(E62,VIP!$A$2:$O9403,8,FALSE)</f>
        <v>Si</v>
      </c>
      <c r="J62" s="106" t="str">
        <f>VLOOKUP(E62,VIP!$A$2:$O9353,8,FALSE)</f>
        <v>Si</v>
      </c>
      <c r="K62" s="106" t="str">
        <f>VLOOKUP(E62,VIP!$A$2:$O12927,6,0)</f>
        <v>SI</v>
      </c>
      <c r="L62" s="136" t="s">
        <v>2437</v>
      </c>
      <c r="M62" s="137" t="s">
        <v>2465</v>
      </c>
      <c r="N62" s="137" t="s">
        <v>2472</v>
      </c>
      <c r="O62" s="140" t="s">
        <v>2474</v>
      </c>
      <c r="P62" s="133"/>
      <c r="Q62" s="138" t="s">
        <v>2437</v>
      </c>
    </row>
    <row r="63" spans="1:17" s="102" customFormat="1" ht="18" x14ac:dyDescent="0.25">
      <c r="A63" s="106" t="str">
        <f>VLOOKUP(E63,'LISTADO ATM'!$A$2:$C$901,3,0)</f>
        <v>DISTRITO NACIONAL</v>
      </c>
      <c r="B63" s="105">
        <v>335846156</v>
      </c>
      <c r="C63" s="135">
        <v>44294.434756944444</v>
      </c>
      <c r="D63" s="106" t="s">
        <v>2189</v>
      </c>
      <c r="E63" s="107">
        <v>212</v>
      </c>
      <c r="F63" s="106" t="str">
        <f>VLOOKUP(E63,VIP!$A$2:$O12518,2,0)</f>
        <v>DRBR212</v>
      </c>
      <c r="G63" s="106" t="str">
        <f>VLOOKUP(E63,'LISTADO ATM'!$A$2:$B$900,2,0)</f>
        <v>ATM Universidad Nacional Evangélica (Santo Domingo)</v>
      </c>
      <c r="H63" s="106" t="str">
        <f>VLOOKUP(E63,VIP!$A$2:$O17439,7,FALSE)</f>
        <v>Si</v>
      </c>
      <c r="I63" s="106" t="str">
        <f>VLOOKUP(E63,VIP!$A$2:$O9404,8,FALSE)</f>
        <v>No</v>
      </c>
      <c r="J63" s="106" t="str">
        <f>VLOOKUP(E63,VIP!$A$2:$O9354,8,FALSE)</f>
        <v>No</v>
      </c>
      <c r="K63" s="106" t="str">
        <f>VLOOKUP(E63,VIP!$A$2:$O12928,6,0)</f>
        <v>NO</v>
      </c>
      <c r="L63" s="136" t="s">
        <v>2228</v>
      </c>
      <c r="M63" s="137" t="s">
        <v>2465</v>
      </c>
      <c r="N63" s="137" t="s">
        <v>2472</v>
      </c>
      <c r="O63" s="140" t="s">
        <v>2474</v>
      </c>
      <c r="P63" s="133"/>
      <c r="Q63" s="138" t="s">
        <v>2228</v>
      </c>
    </row>
    <row r="64" spans="1:17" s="102" customFormat="1" ht="18" x14ac:dyDescent="0.25">
      <c r="A64" s="106" t="str">
        <f>VLOOKUP(E64,'LISTADO ATM'!$A$2:$C$901,3,0)</f>
        <v>DISTRITO NACIONAL</v>
      </c>
      <c r="B64" s="105">
        <v>335845868</v>
      </c>
      <c r="C64" s="135">
        <v>44294.364479166667</v>
      </c>
      <c r="D64" s="106" t="s">
        <v>2189</v>
      </c>
      <c r="E64" s="107">
        <v>338</v>
      </c>
      <c r="F64" s="106" t="str">
        <f>VLOOKUP(E64,VIP!$A$2:$O12522,2,0)</f>
        <v>DRBR338</v>
      </c>
      <c r="G64" s="106" t="str">
        <f>VLOOKUP(E64,'LISTADO ATM'!$A$2:$B$900,2,0)</f>
        <v>ATM S/M Aprezio Pantoja</v>
      </c>
      <c r="H64" s="106" t="str">
        <f>VLOOKUP(E64,VIP!$A$2:$O17443,7,FALSE)</f>
        <v>Si</v>
      </c>
      <c r="I64" s="106" t="str">
        <f>VLOOKUP(E64,VIP!$A$2:$O9408,8,FALSE)</f>
        <v>Si</v>
      </c>
      <c r="J64" s="106" t="str">
        <f>VLOOKUP(E64,VIP!$A$2:$O9358,8,FALSE)</f>
        <v>Si</v>
      </c>
      <c r="K64" s="106" t="str">
        <f>VLOOKUP(E64,VIP!$A$2:$O12932,6,0)</f>
        <v>NO</v>
      </c>
      <c r="L64" s="136" t="s">
        <v>2254</v>
      </c>
      <c r="M64" s="137" t="s">
        <v>2465</v>
      </c>
      <c r="N64" s="137" t="s">
        <v>2512</v>
      </c>
      <c r="O64" s="140" t="s">
        <v>2474</v>
      </c>
      <c r="P64" s="133"/>
      <c r="Q64" s="138" t="s">
        <v>2254</v>
      </c>
    </row>
    <row r="65" spans="1:17" s="102" customFormat="1" ht="18" x14ac:dyDescent="0.25">
      <c r="A65" s="106" t="str">
        <f>VLOOKUP(E65,'LISTADO ATM'!$A$2:$C$901,3,0)</f>
        <v>DISTRITO NACIONAL</v>
      </c>
      <c r="B65" s="105">
        <v>335845715</v>
      </c>
      <c r="C65" s="135">
        <v>44294.03806712963</v>
      </c>
      <c r="D65" s="106" t="s">
        <v>2189</v>
      </c>
      <c r="E65" s="107">
        <v>264</v>
      </c>
      <c r="F65" s="106" t="str">
        <f>VLOOKUP(E65,VIP!$A$2:$O12516,2,0)</f>
        <v>DRBR264</v>
      </c>
      <c r="G65" s="106" t="str">
        <f>VLOOKUP(E65,'LISTADO ATM'!$A$2:$B$900,2,0)</f>
        <v xml:space="preserve">ATM S/M Nacional Independencia </v>
      </c>
      <c r="H65" s="106" t="str">
        <f>VLOOKUP(E65,VIP!$A$2:$O17437,7,FALSE)</f>
        <v>Si</v>
      </c>
      <c r="I65" s="106" t="str">
        <f>VLOOKUP(E65,VIP!$A$2:$O9402,8,FALSE)</f>
        <v>Si</v>
      </c>
      <c r="J65" s="106" t="str">
        <f>VLOOKUP(E65,VIP!$A$2:$O9352,8,FALSE)</f>
        <v>Si</v>
      </c>
      <c r="K65" s="106" t="str">
        <f>VLOOKUP(E65,VIP!$A$2:$O12926,6,0)</f>
        <v>SI</v>
      </c>
      <c r="L65" s="136" t="s">
        <v>2228</v>
      </c>
      <c r="M65" s="137" t="s">
        <v>2465</v>
      </c>
      <c r="N65" s="137" t="s">
        <v>2472</v>
      </c>
      <c r="O65" s="140" t="s">
        <v>2474</v>
      </c>
      <c r="P65" s="133"/>
      <c r="Q65" s="138" t="s">
        <v>2228</v>
      </c>
    </row>
    <row r="66" spans="1:17" s="102" customFormat="1" ht="18" x14ac:dyDescent="0.25">
      <c r="A66" s="106" t="str">
        <f>VLOOKUP(E66,'LISTADO ATM'!$A$2:$C$901,3,0)</f>
        <v>NORTE</v>
      </c>
      <c r="B66" s="105">
        <v>335845624</v>
      </c>
      <c r="C66" s="135">
        <v>44293.739537037036</v>
      </c>
      <c r="D66" s="106" t="s">
        <v>2190</v>
      </c>
      <c r="E66" s="107">
        <v>196</v>
      </c>
      <c r="F66" s="106" t="str">
        <f>VLOOKUP(E66,VIP!$A$2:$O12542,2,0)</f>
        <v>DRBR196</v>
      </c>
      <c r="G66" s="106" t="str">
        <f>VLOOKUP(E66,'LISTADO ATM'!$A$2:$B$900,2,0)</f>
        <v xml:space="preserve">ATM Estación Texaco Cangrejo Farmacia (Sosúa) </v>
      </c>
      <c r="H66" s="106" t="str">
        <f>VLOOKUP(E66,VIP!$A$2:$O17463,7,FALSE)</f>
        <v>Si</v>
      </c>
      <c r="I66" s="106" t="str">
        <f>VLOOKUP(E66,VIP!$A$2:$O9428,8,FALSE)</f>
        <v>Si</v>
      </c>
      <c r="J66" s="106" t="str">
        <f>VLOOKUP(E66,VIP!$A$2:$O9378,8,FALSE)</f>
        <v>Si</v>
      </c>
      <c r="K66" s="106" t="str">
        <f>VLOOKUP(E66,VIP!$A$2:$O12952,6,0)</f>
        <v>NO</v>
      </c>
      <c r="L66" s="136" t="s">
        <v>2254</v>
      </c>
      <c r="M66" s="137" t="s">
        <v>2465</v>
      </c>
      <c r="N66" s="137" t="s">
        <v>2472</v>
      </c>
      <c r="O66" s="140" t="s">
        <v>2510</v>
      </c>
      <c r="P66" s="133"/>
      <c r="Q66" s="138" t="s">
        <v>2254</v>
      </c>
    </row>
    <row r="67" spans="1:17" s="102" customFormat="1" ht="18" x14ac:dyDescent="0.25">
      <c r="A67" s="106" t="str">
        <f>VLOOKUP(E67,'LISTADO ATM'!$A$2:$C$901,3,0)</f>
        <v>DISTRITO NACIONAL</v>
      </c>
      <c r="B67" s="105">
        <v>335845568</v>
      </c>
      <c r="C67" s="135">
        <v>44293.714131944442</v>
      </c>
      <c r="D67" s="106" t="s">
        <v>2189</v>
      </c>
      <c r="E67" s="107">
        <v>239</v>
      </c>
      <c r="F67" s="106" t="str">
        <f>VLOOKUP(E67,VIP!$A$2:$O12548,2,0)</f>
        <v>DRBR239</v>
      </c>
      <c r="G67" s="106" t="str">
        <f>VLOOKUP(E67,'LISTADO ATM'!$A$2:$B$900,2,0)</f>
        <v xml:space="preserve">ATM Autobanco Charles de Gaulle </v>
      </c>
      <c r="H67" s="106" t="str">
        <f>VLOOKUP(E67,VIP!$A$2:$O17469,7,FALSE)</f>
        <v>Si</v>
      </c>
      <c r="I67" s="106" t="str">
        <f>VLOOKUP(E67,VIP!$A$2:$O9434,8,FALSE)</f>
        <v>Si</v>
      </c>
      <c r="J67" s="106" t="str">
        <f>VLOOKUP(E67,VIP!$A$2:$O9384,8,FALSE)</f>
        <v>Si</v>
      </c>
      <c r="K67" s="106" t="str">
        <f>VLOOKUP(E67,VIP!$A$2:$O12958,6,0)</f>
        <v>SI</v>
      </c>
      <c r="L67" s="136" t="s">
        <v>2228</v>
      </c>
      <c r="M67" s="137" t="s">
        <v>2465</v>
      </c>
      <c r="N67" s="137" t="s">
        <v>2472</v>
      </c>
      <c r="O67" s="140" t="s">
        <v>2474</v>
      </c>
      <c r="P67" s="133"/>
      <c r="Q67" s="138" t="s">
        <v>2228</v>
      </c>
    </row>
    <row r="68" spans="1:17" s="102" customFormat="1" ht="18" x14ac:dyDescent="0.25">
      <c r="A68" s="106" t="str">
        <f>VLOOKUP(E68,'LISTADO ATM'!$A$2:$C$901,3,0)</f>
        <v>ESTE</v>
      </c>
      <c r="B68" s="105">
        <v>335845393</v>
      </c>
      <c r="C68" s="135">
        <v>44293.651342592595</v>
      </c>
      <c r="D68" s="106" t="s">
        <v>2468</v>
      </c>
      <c r="E68" s="107">
        <v>385</v>
      </c>
      <c r="F68" s="106" t="str">
        <f>VLOOKUP(E68,VIP!$A$2:$O12513,2,0)</f>
        <v>DRBR385</v>
      </c>
      <c r="G68" s="106" t="str">
        <f>VLOOKUP(E68,'LISTADO ATM'!$A$2:$B$900,2,0)</f>
        <v xml:space="preserve">ATM Plaza Verón I </v>
      </c>
      <c r="H68" s="106" t="str">
        <f>VLOOKUP(E68,VIP!$A$2:$O17434,7,FALSE)</f>
        <v>Si</v>
      </c>
      <c r="I68" s="106" t="str">
        <f>VLOOKUP(E68,VIP!$A$2:$O9399,8,FALSE)</f>
        <v>Si</v>
      </c>
      <c r="J68" s="106" t="str">
        <f>VLOOKUP(E68,VIP!$A$2:$O9349,8,FALSE)</f>
        <v>Si</v>
      </c>
      <c r="K68" s="106" t="str">
        <f>VLOOKUP(E68,VIP!$A$2:$O12923,6,0)</f>
        <v>NO</v>
      </c>
      <c r="L68" s="136" t="s">
        <v>2532</v>
      </c>
      <c r="M68" s="137" t="s">
        <v>2465</v>
      </c>
      <c r="N68" s="137" t="s">
        <v>2472</v>
      </c>
      <c r="O68" s="140" t="s">
        <v>2474</v>
      </c>
      <c r="P68" s="133"/>
      <c r="Q68" s="138" t="s">
        <v>2532</v>
      </c>
    </row>
    <row r="69" spans="1:17" s="102" customFormat="1" ht="18" x14ac:dyDescent="0.25">
      <c r="A69" s="106" t="str">
        <f>VLOOKUP(E69,'LISTADO ATM'!$A$2:$C$901,3,0)</f>
        <v>DISTRITO NACIONAL</v>
      </c>
      <c r="B69" s="105">
        <v>335845314</v>
      </c>
      <c r="C69" s="135">
        <v>44293.622511574074</v>
      </c>
      <c r="D69" s="106" t="s">
        <v>2189</v>
      </c>
      <c r="E69" s="107">
        <v>485</v>
      </c>
      <c r="F69" s="106" t="str">
        <f>VLOOKUP(E69,VIP!$A$2:$O12517,2,0)</f>
        <v>DRBR485</v>
      </c>
      <c r="G69" s="106" t="str">
        <f>VLOOKUP(E69,'LISTADO ATM'!$A$2:$B$900,2,0)</f>
        <v xml:space="preserve">ATM CEDIMAT </v>
      </c>
      <c r="H69" s="106" t="str">
        <f>VLOOKUP(E69,VIP!$A$2:$O17438,7,FALSE)</f>
        <v>Si</v>
      </c>
      <c r="I69" s="106" t="str">
        <f>VLOOKUP(E69,VIP!$A$2:$O9403,8,FALSE)</f>
        <v>Si</v>
      </c>
      <c r="J69" s="106" t="str">
        <f>VLOOKUP(E69,VIP!$A$2:$O9353,8,FALSE)</f>
        <v>Si</v>
      </c>
      <c r="K69" s="106" t="str">
        <f>VLOOKUP(E69,VIP!$A$2:$O12927,6,0)</f>
        <v>NO</v>
      </c>
      <c r="L69" s="136" t="s">
        <v>2228</v>
      </c>
      <c r="M69" s="137" t="s">
        <v>2465</v>
      </c>
      <c r="N69" s="137" t="s">
        <v>2512</v>
      </c>
      <c r="O69" s="140" t="s">
        <v>2474</v>
      </c>
      <c r="P69" s="133"/>
      <c r="Q69" s="138" t="s">
        <v>2228</v>
      </c>
    </row>
    <row r="70" spans="1:17" ht="18" x14ac:dyDescent="0.25">
      <c r="A70" s="106" t="str">
        <f>VLOOKUP(E70,'LISTADO ATM'!$A$2:$C$901,3,0)</f>
        <v>DISTRITO NACIONAL</v>
      </c>
      <c r="B70" s="105">
        <v>335845247</v>
      </c>
      <c r="C70" s="135">
        <v>44293.59097222222</v>
      </c>
      <c r="D70" s="106" t="s">
        <v>2493</v>
      </c>
      <c r="E70" s="107">
        <v>24</v>
      </c>
      <c r="F70" s="106" t="str">
        <f>VLOOKUP(E70,VIP!$A$2:$O12530,2,0)</f>
        <v>DRBR024</v>
      </c>
      <c r="G70" s="106" t="str">
        <f>VLOOKUP(E70,'LISTADO ATM'!$A$2:$B$900,2,0)</f>
        <v xml:space="preserve">ATM Oficina Eusebio Manzueta </v>
      </c>
      <c r="H70" s="106" t="str">
        <f>VLOOKUP(E70,VIP!$A$2:$O17451,7,FALSE)</f>
        <v>No</v>
      </c>
      <c r="I70" s="106" t="str">
        <f>VLOOKUP(E70,VIP!$A$2:$O9416,8,FALSE)</f>
        <v>No</v>
      </c>
      <c r="J70" s="106" t="str">
        <f>VLOOKUP(E70,VIP!$A$2:$O9366,8,FALSE)</f>
        <v>No</v>
      </c>
      <c r="K70" s="106" t="str">
        <f>VLOOKUP(E70,VIP!$A$2:$O12940,6,0)</f>
        <v>NO</v>
      </c>
      <c r="L70" s="136" t="s">
        <v>2428</v>
      </c>
      <c r="M70" s="137" t="s">
        <v>2465</v>
      </c>
      <c r="N70" s="137" t="s">
        <v>2472</v>
      </c>
      <c r="O70" s="144" t="s">
        <v>2494</v>
      </c>
      <c r="P70" s="133"/>
      <c r="Q70" s="138" t="s">
        <v>2428</v>
      </c>
    </row>
    <row r="71" spans="1:17" ht="18" x14ac:dyDescent="0.25">
      <c r="A71" s="106" t="str">
        <f>VLOOKUP(E71,'LISTADO ATM'!$A$2:$C$901,3,0)</f>
        <v>DISTRITO NACIONAL</v>
      </c>
      <c r="B71" s="105">
        <v>335840700</v>
      </c>
      <c r="C71" s="135">
        <v>44288.517708333333</v>
      </c>
      <c r="D71" s="106" t="s">
        <v>2468</v>
      </c>
      <c r="E71" s="107">
        <v>377</v>
      </c>
      <c r="F71" s="106" t="str">
        <f>VLOOKUP(E71,VIP!$A$2:$O12367,2,0)</f>
        <v>DRBR377</v>
      </c>
      <c r="G71" s="106" t="str">
        <f>VLOOKUP(E71,'LISTADO ATM'!$A$2:$B$900,2,0)</f>
        <v>ATM Estación del Metro Eduardo Brito</v>
      </c>
      <c r="H71" s="106" t="str">
        <f>VLOOKUP(E71,VIP!$A$2:$O17288,7,FALSE)</f>
        <v>Si</v>
      </c>
      <c r="I71" s="106" t="str">
        <f>VLOOKUP(E71,VIP!$A$2:$O9253,8,FALSE)</f>
        <v>Si</v>
      </c>
      <c r="J71" s="106" t="str">
        <f>VLOOKUP(E71,VIP!$A$2:$O9203,8,FALSE)</f>
        <v>Si</v>
      </c>
      <c r="K71" s="106" t="str">
        <f>VLOOKUP(E71,VIP!$A$2:$O12777,6,0)</f>
        <v>NO</v>
      </c>
      <c r="L71" s="136" t="s">
        <v>2428</v>
      </c>
      <c r="M71" s="137" t="s">
        <v>2465</v>
      </c>
      <c r="N71" s="137" t="s">
        <v>2472</v>
      </c>
      <c r="O71" s="144" t="s">
        <v>2473</v>
      </c>
      <c r="P71" s="133"/>
      <c r="Q71" s="138" t="s">
        <v>2428</v>
      </c>
    </row>
  </sheetData>
  <autoFilter ref="A4:Q4">
    <sortState ref="A5:Q71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2:B1048576 B1:B4">
    <cfRule type="duplicateValues" dxfId="452" priority="947"/>
    <cfRule type="duplicateValues" dxfId="451" priority="948"/>
  </conditionalFormatting>
  <conditionalFormatting sqref="B72:B1048576 B1:B4">
    <cfRule type="duplicateValues" dxfId="450" priority="705"/>
  </conditionalFormatting>
  <conditionalFormatting sqref="E72:E1048576 E1:E63">
    <cfRule type="duplicateValues" dxfId="449" priority="583"/>
  </conditionalFormatting>
  <conditionalFormatting sqref="E72:E1048576 E1:E4 E10:E14 E34:E39">
    <cfRule type="duplicateValues" dxfId="448" priority="121068"/>
  </conditionalFormatting>
  <conditionalFormatting sqref="E72:E1048576 E10:E14 E34:E39">
    <cfRule type="duplicateValues" dxfId="447" priority="121072"/>
  </conditionalFormatting>
  <conditionalFormatting sqref="E72:E1048576 E1:E4 E10:E14 E34:E39">
    <cfRule type="duplicateValues" dxfId="446" priority="121075"/>
    <cfRule type="duplicateValues" dxfId="445" priority="121076"/>
  </conditionalFormatting>
  <conditionalFormatting sqref="E72:E1048576 E10:E14 E34:E39">
    <cfRule type="duplicateValues" dxfId="444" priority="121083"/>
    <cfRule type="duplicateValues" dxfId="443" priority="121084"/>
  </conditionalFormatting>
  <conditionalFormatting sqref="E72:E1048576">
    <cfRule type="duplicateValues" dxfId="442" priority="121089"/>
  </conditionalFormatting>
  <conditionalFormatting sqref="E72:E1048576">
    <cfRule type="duplicateValues" dxfId="441" priority="121093"/>
  </conditionalFormatting>
  <conditionalFormatting sqref="E72:E1048576 E10:E14 E1:E4 E34:E39">
    <cfRule type="duplicateValues" dxfId="440" priority="121097"/>
  </conditionalFormatting>
  <conditionalFormatting sqref="E72:E1048576 E10:E14 E1:E4 E34:E39">
    <cfRule type="duplicateValues" dxfId="439" priority="121101"/>
  </conditionalFormatting>
  <conditionalFormatting sqref="E72:E1048576">
    <cfRule type="duplicateValues" dxfId="438" priority="575"/>
  </conditionalFormatting>
  <conditionalFormatting sqref="B72:B1048576 B1:B4">
    <cfRule type="duplicateValues" dxfId="437" priority="553"/>
  </conditionalFormatting>
  <conditionalFormatting sqref="E72:E1048576">
    <cfRule type="duplicateValues" dxfId="436" priority="484"/>
  </conditionalFormatting>
  <conditionalFormatting sqref="B72:B1048576">
    <cfRule type="duplicateValues" dxfId="435" priority="483"/>
  </conditionalFormatting>
  <conditionalFormatting sqref="E72:E1048576">
    <cfRule type="duplicateValues" dxfId="434" priority="443"/>
  </conditionalFormatting>
  <conditionalFormatting sqref="B72:B1048576 B1:B5">
    <cfRule type="duplicateValues" dxfId="433" priority="442"/>
  </conditionalFormatting>
  <conditionalFormatting sqref="E6:E14">
    <cfRule type="duplicateValues" dxfId="432" priority="441"/>
  </conditionalFormatting>
  <conditionalFormatting sqref="E6:E14">
    <cfRule type="duplicateValues" dxfId="431" priority="440"/>
  </conditionalFormatting>
  <conditionalFormatting sqref="E6:E14">
    <cfRule type="duplicateValues" dxfId="430" priority="438"/>
    <cfRule type="duplicateValues" dxfId="429" priority="439"/>
  </conditionalFormatting>
  <conditionalFormatting sqref="E6:E14">
    <cfRule type="duplicateValues" dxfId="428" priority="437"/>
  </conditionalFormatting>
  <conditionalFormatting sqref="E6:E14">
    <cfRule type="duplicateValues" dxfId="427" priority="436"/>
  </conditionalFormatting>
  <conditionalFormatting sqref="E6:E14">
    <cfRule type="duplicateValues" dxfId="426" priority="434"/>
    <cfRule type="duplicateValues" dxfId="425" priority="435"/>
  </conditionalFormatting>
  <conditionalFormatting sqref="E6:E14">
    <cfRule type="duplicateValues" dxfId="424" priority="433"/>
  </conditionalFormatting>
  <conditionalFormatting sqref="E6:E14">
    <cfRule type="duplicateValues" dxfId="423" priority="432"/>
  </conditionalFormatting>
  <conditionalFormatting sqref="E6:E14">
    <cfRule type="duplicateValues" dxfId="422" priority="431"/>
  </conditionalFormatting>
  <conditionalFormatting sqref="E6:E14">
    <cfRule type="duplicateValues" dxfId="421" priority="430"/>
  </conditionalFormatting>
  <conditionalFormatting sqref="E6:E14">
    <cfRule type="duplicateValues" dxfId="420" priority="429"/>
  </conditionalFormatting>
  <conditionalFormatting sqref="E6:E14">
    <cfRule type="duplicateValues" dxfId="419" priority="427"/>
    <cfRule type="duplicateValues" dxfId="418" priority="428"/>
  </conditionalFormatting>
  <conditionalFormatting sqref="E6:E14">
    <cfRule type="duplicateValues" dxfId="417" priority="426"/>
  </conditionalFormatting>
  <conditionalFormatting sqref="E6:E14">
    <cfRule type="duplicateValues" dxfId="416" priority="425"/>
  </conditionalFormatting>
  <conditionalFormatting sqref="E6:E14">
    <cfRule type="duplicateValues" dxfId="415" priority="423"/>
    <cfRule type="duplicateValues" dxfId="414" priority="424"/>
  </conditionalFormatting>
  <conditionalFormatting sqref="E6:E14">
    <cfRule type="duplicateValues" dxfId="413" priority="422"/>
  </conditionalFormatting>
  <conditionalFormatting sqref="E6:E14">
    <cfRule type="duplicateValues" dxfId="412" priority="421"/>
  </conditionalFormatting>
  <conditionalFormatting sqref="E6:E14">
    <cfRule type="duplicateValues" dxfId="411" priority="420"/>
  </conditionalFormatting>
  <conditionalFormatting sqref="E6:E14">
    <cfRule type="duplicateValues" dxfId="410" priority="419"/>
  </conditionalFormatting>
  <conditionalFormatting sqref="B6:B7">
    <cfRule type="duplicateValues" dxfId="409" priority="417"/>
    <cfRule type="duplicateValues" dxfId="408" priority="418"/>
  </conditionalFormatting>
  <conditionalFormatting sqref="B6:B7">
    <cfRule type="duplicateValues" dxfId="407" priority="416"/>
  </conditionalFormatting>
  <conditionalFormatting sqref="B6:B7">
    <cfRule type="duplicateValues" dxfId="406" priority="414"/>
    <cfRule type="duplicateValues" dxfId="405" priority="415"/>
  </conditionalFormatting>
  <conditionalFormatting sqref="B6:B7">
    <cfRule type="duplicateValues" dxfId="404" priority="413"/>
  </conditionalFormatting>
  <conditionalFormatting sqref="B6:B7">
    <cfRule type="duplicateValues" dxfId="403" priority="412"/>
  </conditionalFormatting>
  <conditionalFormatting sqref="B6:B7">
    <cfRule type="duplicateValues" dxfId="402" priority="411"/>
  </conditionalFormatting>
  <conditionalFormatting sqref="B6:B7">
    <cfRule type="duplicateValues" dxfId="401" priority="409"/>
    <cfRule type="duplicateValues" dxfId="400" priority="410"/>
  </conditionalFormatting>
  <conditionalFormatting sqref="E6:E14">
    <cfRule type="duplicateValues" dxfId="399" priority="408"/>
  </conditionalFormatting>
  <conditionalFormatting sqref="E6:E14">
    <cfRule type="duplicateValues" dxfId="398" priority="406"/>
    <cfRule type="duplicateValues" dxfId="397" priority="407"/>
  </conditionalFormatting>
  <conditionalFormatting sqref="E6:E14">
    <cfRule type="duplicateValues" dxfId="396" priority="405"/>
  </conditionalFormatting>
  <conditionalFormatting sqref="E6:E14">
    <cfRule type="duplicateValues" dxfId="395" priority="404"/>
  </conditionalFormatting>
  <conditionalFormatting sqref="B6:B7">
    <cfRule type="duplicateValues" dxfId="394" priority="403"/>
  </conditionalFormatting>
  <conditionalFormatting sqref="E6:E14">
    <cfRule type="duplicateValues" dxfId="393" priority="402"/>
  </conditionalFormatting>
  <conditionalFormatting sqref="B6:B7">
    <cfRule type="duplicateValues" dxfId="392" priority="401"/>
  </conditionalFormatting>
  <conditionalFormatting sqref="E15:E39">
    <cfRule type="duplicateValues" dxfId="391" priority="376"/>
  </conditionalFormatting>
  <conditionalFormatting sqref="E15:E39">
    <cfRule type="duplicateValues" dxfId="390" priority="375"/>
  </conditionalFormatting>
  <conditionalFormatting sqref="E15:E39">
    <cfRule type="duplicateValues" dxfId="389" priority="374"/>
  </conditionalFormatting>
  <conditionalFormatting sqref="E15:E39">
    <cfRule type="duplicateValues" dxfId="388" priority="372"/>
    <cfRule type="duplicateValues" dxfId="387" priority="373"/>
  </conditionalFormatting>
  <conditionalFormatting sqref="E15:E39">
    <cfRule type="duplicateValues" dxfId="386" priority="370"/>
    <cfRule type="duplicateValues" dxfId="385" priority="371"/>
  </conditionalFormatting>
  <conditionalFormatting sqref="E15:E39">
    <cfRule type="duplicateValues" dxfId="384" priority="369"/>
  </conditionalFormatting>
  <conditionalFormatting sqref="E15:E39">
    <cfRule type="duplicateValues" dxfId="383" priority="368"/>
  </conditionalFormatting>
  <conditionalFormatting sqref="E15:E39">
    <cfRule type="duplicateValues" dxfId="382" priority="367"/>
  </conditionalFormatting>
  <conditionalFormatting sqref="E15:E39">
    <cfRule type="duplicateValues" dxfId="381" priority="366"/>
  </conditionalFormatting>
  <conditionalFormatting sqref="E15:E39">
    <cfRule type="duplicateValues" dxfId="380" priority="365"/>
  </conditionalFormatting>
  <conditionalFormatting sqref="E15:E39">
    <cfRule type="duplicateValues" dxfId="379" priority="364"/>
  </conditionalFormatting>
  <conditionalFormatting sqref="E15:E39">
    <cfRule type="duplicateValues" dxfId="378" priority="363"/>
  </conditionalFormatting>
  <conditionalFormatting sqref="E15:E39">
    <cfRule type="duplicateValues" dxfId="377" priority="362"/>
  </conditionalFormatting>
  <conditionalFormatting sqref="E15:E39">
    <cfRule type="duplicateValues" dxfId="376" priority="360"/>
    <cfRule type="duplicateValues" dxfId="375" priority="361"/>
  </conditionalFormatting>
  <conditionalFormatting sqref="E15:E39">
    <cfRule type="duplicateValues" dxfId="374" priority="359"/>
  </conditionalFormatting>
  <conditionalFormatting sqref="E15:E39">
    <cfRule type="duplicateValues" dxfId="373" priority="358"/>
  </conditionalFormatting>
  <conditionalFormatting sqref="E15:E39">
    <cfRule type="duplicateValues" dxfId="372" priority="356"/>
    <cfRule type="duplicateValues" dxfId="371" priority="357"/>
  </conditionalFormatting>
  <conditionalFormatting sqref="E15:E39">
    <cfRule type="duplicateValues" dxfId="370" priority="355"/>
  </conditionalFormatting>
  <conditionalFormatting sqref="E15:E39">
    <cfRule type="duplicateValues" dxfId="369" priority="354"/>
  </conditionalFormatting>
  <conditionalFormatting sqref="E15:E39">
    <cfRule type="duplicateValues" dxfId="368" priority="353"/>
  </conditionalFormatting>
  <conditionalFormatting sqref="E15:E39">
    <cfRule type="duplicateValues" dxfId="367" priority="352"/>
  </conditionalFormatting>
  <conditionalFormatting sqref="E15:E39">
    <cfRule type="duplicateValues" dxfId="366" priority="351"/>
  </conditionalFormatting>
  <conditionalFormatting sqref="E15:E39">
    <cfRule type="duplicateValues" dxfId="365" priority="349"/>
    <cfRule type="duplicateValues" dxfId="364" priority="350"/>
  </conditionalFormatting>
  <conditionalFormatting sqref="E15:E39">
    <cfRule type="duplicateValues" dxfId="363" priority="348"/>
  </conditionalFormatting>
  <conditionalFormatting sqref="E15:E39">
    <cfRule type="duplicateValues" dxfId="362" priority="347"/>
  </conditionalFormatting>
  <conditionalFormatting sqref="E15:E39">
    <cfRule type="duplicateValues" dxfId="361" priority="345"/>
    <cfRule type="duplicateValues" dxfId="360" priority="346"/>
  </conditionalFormatting>
  <conditionalFormatting sqref="E15:E39">
    <cfRule type="duplicateValues" dxfId="359" priority="344"/>
  </conditionalFormatting>
  <conditionalFormatting sqref="E15:E39">
    <cfRule type="duplicateValues" dxfId="358" priority="343"/>
  </conditionalFormatting>
  <conditionalFormatting sqref="E15:E39">
    <cfRule type="duplicateValues" dxfId="357" priority="342"/>
  </conditionalFormatting>
  <conditionalFormatting sqref="E15:E39">
    <cfRule type="duplicateValues" dxfId="356" priority="341"/>
  </conditionalFormatting>
  <conditionalFormatting sqref="E15:E39">
    <cfRule type="duplicateValues" dxfId="355" priority="340"/>
  </conditionalFormatting>
  <conditionalFormatting sqref="E15:E39">
    <cfRule type="duplicateValues" dxfId="354" priority="338"/>
    <cfRule type="duplicateValues" dxfId="353" priority="339"/>
  </conditionalFormatting>
  <conditionalFormatting sqref="E15:E39">
    <cfRule type="duplicateValues" dxfId="352" priority="337"/>
  </conditionalFormatting>
  <conditionalFormatting sqref="E15:E39">
    <cfRule type="duplicateValues" dxfId="351" priority="336"/>
  </conditionalFormatting>
  <conditionalFormatting sqref="E15:E39">
    <cfRule type="duplicateValues" dxfId="350" priority="335"/>
  </conditionalFormatting>
  <conditionalFormatting sqref="E15:E39">
    <cfRule type="duplicateValues" dxfId="349" priority="334"/>
  </conditionalFormatting>
  <conditionalFormatting sqref="E15:E39">
    <cfRule type="duplicateValues" dxfId="348" priority="333"/>
  </conditionalFormatting>
  <conditionalFormatting sqref="E15:E39">
    <cfRule type="duplicateValues" dxfId="347" priority="331"/>
    <cfRule type="duplicateValues" dxfId="346" priority="332"/>
  </conditionalFormatting>
  <conditionalFormatting sqref="E15:E39">
    <cfRule type="duplicateValues" dxfId="345" priority="330"/>
  </conditionalFormatting>
  <conditionalFormatting sqref="E15:E39">
    <cfRule type="duplicateValues" dxfId="344" priority="329"/>
  </conditionalFormatting>
  <conditionalFormatting sqref="E15:E39">
    <cfRule type="duplicateValues" dxfId="343" priority="327"/>
    <cfRule type="duplicateValues" dxfId="342" priority="328"/>
  </conditionalFormatting>
  <conditionalFormatting sqref="E15:E39">
    <cfRule type="duplicateValues" dxfId="341" priority="326"/>
  </conditionalFormatting>
  <conditionalFormatting sqref="E15:E39">
    <cfRule type="duplicateValues" dxfId="340" priority="325"/>
  </conditionalFormatting>
  <conditionalFormatting sqref="E15:E39">
    <cfRule type="duplicateValues" dxfId="339" priority="324"/>
  </conditionalFormatting>
  <conditionalFormatting sqref="E15:E39">
    <cfRule type="duplicateValues" dxfId="338" priority="323"/>
  </conditionalFormatting>
  <conditionalFormatting sqref="E15:E39">
    <cfRule type="duplicateValues" dxfId="337" priority="322"/>
  </conditionalFormatting>
  <conditionalFormatting sqref="E15:E39">
    <cfRule type="duplicateValues" dxfId="336" priority="320"/>
    <cfRule type="duplicateValues" dxfId="335" priority="321"/>
  </conditionalFormatting>
  <conditionalFormatting sqref="E15:E39">
    <cfRule type="duplicateValues" dxfId="334" priority="319"/>
  </conditionalFormatting>
  <conditionalFormatting sqref="E15:E39">
    <cfRule type="duplicateValues" dxfId="333" priority="318"/>
  </conditionalFormatting>
  <conditionalFormatting sqref="E15:E39">
    <cfRule type="duplicateValues" dxfId="332" priority="316"/>
    <cfRule type="duplicateValues" dxfId="331" priority="317"/>
  </conditionalFormatting>
  <conditionalFormatting sqref="E15:E39">
    <cfRule type="duplicateValues" dxfId="330" priority="315"/>
  </conditionalFormatting>
  <conditionalFormatting sqref="E15:E39">
    <cfRule type="duplicateValues" dxfId="329" priority="314"/>
  </conditionalFormatting>
  <conditionalFormatting sqref="E15:E39">
    <cfRule type="duplicateValues" dxfId="328" priority="313"/>
  </conditionalFormatting>
  <conditionalFormatting sqref="E15:E39">
    <cfRule type="duplicateValues" dxfId="327" priority="312"/>
  </conditionalFormatting>
  <conditionalFormatting sqref="E15:E39">
    <cfRule type="duplicateValues" dxfId="326" priority="311"/>
  </conditionalFormatting>
  <conditionalFormatting sqref="E15:E39">
    <cfRule type="duplicateValues" dxfId="325" priority="309"/>
    <cfRule type="duplicateValues" dxfId="324" priority="310"/>
  </conditionalFormatting>
  <conditionalFormatting sqref="E15:E39">
    <cfRule type="duplicateValues" dxfId="323" priority="308"/>
  </conditionalFormatting>
  <conditionalFormatting sqref="E15:E39">
    <cfRule type="duplicateValues" dxfId="322" priority="307"/>
  </conditionalFormatting>
  <conditionalFormatting sqref="E15:E39">
    <cfRule type="duplicateValues" dxfId="321" priority="306"/>
  </conditionalFormatting>
  <conditionalFormatting sqref="E72:E1048576 E1:E63">
    <cfRule type="duplicateValues" dxfId="320" priority="302"/>
    <cfRule type="duplicateValues" dxfId="319" priority="304"/>
    <cfRule type="duplicateValues" dxfId="318" priority="305"/>
  </conditionalFormatting>
  <conditionalFormatting sqref="B72:B1048576 B1:B30">
    <cfRule type="duplicateValues" dxfId="317" priority="303"/>
  </conditionalFormatting>
  <conditionalFormatting sqref="B8:B30">
    <cfRule type="duplicateValues" dxfId="316" priority="121614"/>
    <cfRule type="duplicateValues" dxfId="315" priority="121615"/>
  </conditionalFormatting>
  <conditionalFormatting sqref="B8:B30">
    <cfRule type="duplicateValues" dxfId="314" priority="121616"/>
  </conditionalFormatting>
  <conditionalFormatting sqref="E31:E33">
    <cfRule type="duplicateValues" dxfId="313" priority="301"/>
  </conditionalFormatting>
  <conditionalFormatting sqref="E31:E33">
    <cfRule type="duplicateValues" dxfId="312" priority="300"/>
  </conditionalFormatting>
  <conditionalFormatting sqref="E31:E33">
    <cfRule type="duplicateValues" dxfId="311" priority="299"/>
  </conditionalFormatting>
  <conditionalFormatting sqref="E31:E33">
    <cfRule type="duplicateValues" dxfId="310" priority="297"/>
    <cfRule type="duplicateValues" dxfId="309" priority="298"/>
  </conditionalFormatting>
  <conditionalFormatting sqref="E31:E33">
    <cfRule type="duplicateValues" dxfId="308" priority="295"/>
    <cfRule type="duplicateValues" dxfId="307" priority="296"/>
  </conditionalFormatting>
  <conditionalFormatting sqref="E31:E33">
    <cfRule type="duplicateValues" dxfId="306" priority="294"/>
  </conditionalFormatting>
  <conditionalFormatting sqref="E31:E33">
    <cfRule type="duplicateValues" dxfId="305" priority="293"/>
  </conditionalFormatting>
  <conditionalFormatting sqref="E31:E33">
    <cfRule type="duplicateValues" dxfId="304" priority="292"/>
  </conditionalFormatting>
  <conditionalFormatting sqref="E31:E33">
    <cfRule type="duplicateValues" dxfId="303" priority="291"/>
  </conditionalFormatting>
  <conditionalFormatting sqref="E31:E33">
    <cfRule type="duplicateValues" dxfId="302" priority="290"/>
  </conditionalFormatting>
  <conditionalFormatting sqref="E31:E33">
    <cfRule type="duplicateValues" dxfId="301" priority="289"/>
  </conditionalFormatting>
  <conditionalFormatting sqref="E31:E33">
    <cfRule type="duplicateValues" dxfId="300" priority="288"/>
  </conditionalFormatting>
  <conditionalFormatting sqref="E31:E33">
    <cfRule type="duplicateValues" dxfId="299" priority="287"/>
  </conditionalFormatting>
  <conditionalFormatting sqref="E31:E33">
    <cfRule type="duplicateValues" dxfId="298" priority="285"/>
    <cfRule type="duplicateValues" dxfId="297" priority="286"/>
  </conditionalFormatting>
  <conditionalFormatting sqref="E31:E33">
    <cfRule type="duplicateValues" dxfId="296" priority="284"/>
  </conditionalFormatting>
  <conditionalFormatting sqref="E31:E33">
    <cfRule type="duplicateValues" dxfId="295" priority="283"/>
  </conditionalFormatting>
  <conditionalFormatting sqref="E31:E33">
    <cfRule type="duplicateValues" dxfId="294" priority="281"/>
    <cfRule type="duplicateValues" dxfId="293" priority="282"/>
  </conditionalFormatting>
  <conditionalFormatting sqref="E31:E33">
    <cfRule type="duplicateValues" dxfId="292" priority="280"/>
  </conditionalFormatting>
  <conditionalFormatting sqref="E31:E33">
    <cfRule type="duplicateValues" dxfId="291" priority="279"/>
  </conditionalFormatting>
  <conditionalFormatting sqref="E31:E33">
    <cfRule type="duplicateValues" dxfId="290" priority="278"/>
  </conditionalFormatting>
  <conditionalFormatting sqref="E31:E33">
    <cfRule type="duplicateValues" dxfId="289" priority="277"/>
  </conditionalFormatting>
  <conditionalFormatting sqref="E31:E33">
    <cfRule type="duplicateValues" dxfId="288" priority="276"/>
  </conditionalFormatting>
  <conditionalFormatting sqref="E31:E33">
    <cfRule type="duplicateValues" dxfId="287" priority="274"/>
    <cfRule type="duplicateValues" dxfId="286" priority="275"/>
  </conditionalFormatting>
  <conditionalFormatting sqref="E31:E33">
    <cfRule type="duplicateValues" dxfId="285" priority="273"/>
  </conditionalFormatting>
  <conditionalFormatting sqref="E31:E33">
    <cfRule type="duplicateValues" dxfId="284" priority="272"/>
  </conditionalFormatting>
  <conditionalFormatting sqref="E31:E33">
    <cfRule type="duplicateValues" dxfId="283" priority="270"/>
    <cfRule type="duplicateValues" dxfId="282" priority="271"/>
  </conditionalFormatting>
  <conditionalFormatting sqref="E31:E33">
    <cfRule type="duplicateValues" dxfId="281" priority="269"/>
  </conditionalFormatting>
  <conditionalFormatting sqref="E31:E33">
    <cfRule type="duplicateValues" dxfId="280" priority="268"/>
  </conditionalFormatting>
  <conditionalFormatting sqref="E31:E33">
    <cfRule type="duplicateValues" dxfId="279" priority="267"/>
  </conditionalFormatting>
  <conditionalFormatting sqref="E31:E33">
    <cfRule type="duplicateValues" dxfId="278" priority="266"/>
  </conditionalFormatting>
  <conditionalFormatting sqref="E31:E33">
    <cfRule type="duplicateValues" dxfId="277" priority="265"/>
  </conditionalFormatting>
  <conditionalFormatting sqref="E31:E33">
    <cfRule type="duplicateValues" dxfId="276" priority="263"/>
    <cfRule type="duplicateValues" dxfId="275" priority="264"/>
  </conditionalFormatting>
  <conditionalFormatting sqref="E31:E33">
    <cfRule type="duplicateValues" dxfId="274" priority="262"/>
  </conditionalFormatting>
  <conditionalFormatting sqref="E31:E33">
    <cfRule type="duplicateValues" dxfId="273" priority="261"/>
  </conditionalFormatting>
  <conditionalFormatting sqref="E31:E33">
    <cfRule type="duplicateValues" dxfId="272" priority="260"/>
  </conditionalFormatting>
  <conditionalFormatting sqref="E31:E33">
    <cfRule type="duplicateValues" dxfId="271" priority="259"/>
  </conditionalFormatting>
  <conditionalFormatting sqref="E31:E33">
    <cfRule type="duplicateValues" dxfId="270" priority="258"/>
  </conditionalFormatting>
  <conditionalFormatting sqref="E31:E33">
    <cfRule type="duplicateValues" dxfId="269" priority="256"/>
    <cfRule type="duplicateValues" dxfId="268" priority="257"/>
  </conditionalFormatting>
  <conditionalFormatting sqref="E31:E33">
    <cfRule type="duplicateValues" dxfId="267" priority="255"/>
  </conditionalFormatting>
  <conditionalFormatting sqref="E31:E33">
    <cfRule type="duplicateValues" dxfId="266" priority="254"/>
  </conditionalFormatting>
  <conditionalFormatting sqref="E31:E33">
    <cfRule type="duplicateValues" dxfId="265" priority="252"/>
    <cfRule type="duplicateValues" dxfId="264" priority="253"/>
  </conditionalFormatting>
  <conditionalFormatting sqref="E31:E33">
    <cfRule type="duplicateValues" dxfId="263" priority="251"/>
  </conditionalFormatting>
  <conditionalFormatting sqref="E31:E33">
    <cfRule type="duplicateValues" dxfId="262" priority="250"/>
  </conditionalFormatting>
  <conditionalFormatting sqref="E31:E33">
    <cfRule type="duplicateValues" dxfId="261" priority="249"/>
  </conditionalFormatting>
  <conditionalFormatting sqref="E31:E33">
    <cfRule type="duplicateValues" dxfId="260" priority="248"/>
  </conditionalFormatting>
  <conditionalFormatting sqref="E31:E33">
    <cfRule type="duplicateValues" dxfId="259" priority="247"/>
  </conditionalFormatting>
  <conditionalFormatting sqref="E31:E33">
    <cfRule type="duplicateValues" dxfId="258" priority="245"/>
    <cfRule type="duplicateValues" dxfId="257" priority="246"/>
  </conditionalFormatting>
  <conditionalFormatting sqref="E31:E33">
    <cfRule type="duplicateValues" dxfId="256" priority="244"/>
  </conditionalFormatting>
  <conditionalFormatting sqref="E31:E33">
    <cfRule type="duplicateValues" dxfId="255" priority="243"/>
  </conditionalFormatting>
  <conditionalFormatting sqref="E31:E33">
    <cfRule type="duplicateValues" dxfId="254" priority="241"/>
    <cfRule type="duplicateValues" dxfId="253" priority="242"/>
  </conditionalFormatting>
  <conditionalFormatting sqref="E31:E33">
    <cfRule type="duplicateValues" dxfId="252" priority="240"/>
  </conditionalFormatting>
  <conditionalFormatting sqref="E31:E33">
    <cfRule type="duplicateValues" dxfId="251" priority="239"/>
  </conditionalFormatting>
  <conditionalFormatting sqref="E31:E33">
    <cfRule type="duplicateValues" dxfId="250" priority="238"/>
  </conditionalFormatting>
  <conditionalFormatting sqref="E31:E33">
    <cfRule type="duplicateValues" dxfId="249" priority="237"/>
  </conditionalFormatting>
  <conditionalFormatting sqref="E31:E33">
    <cfRule type="duplicateValues" dxfId="248" priority="236"/>
  </conditionalFormatting>
  <conditionalFormatting sqref="E31:E33">
    <cfRule type="duplicateValues" dxfId="247" priority="234"/>
    <cfRule type="duplicateValues" dxfId="246" priority="235"/>
  </conditionalFormatting>
  <conditionalFormatting sqref="E31:E33">
    <cfRule type="duplicateValues" dxfId="245" priority="233"/>
  </conditionalFormatting>
  <conditionalFormatting sqref="E31:E33">
    <cfRule type="duplicateValues" dxfId="244" priority="232"/>
  </conditionalFormatting>
  <conditionalFormatting sqref="E31:E33">
    <cfRule type="duplicateValues" dxfId="243" priority="231"/>
  </conditionalFormatting>
  <conditionalFormatting sqref="E31:E33">
    <cfRule type="duplicateValues" dxfId="242" priority="228"/>
    <cfRule type="duplicateValues" dxfId="241" priority="229"/>
    <cfRule type="duplicateValues" dxfId="240" priority="230"/>
  </conditionalFormatting>
  <conditionalFormatting sqref="B31:B33">
    <cfRule type="duplicateValues" dxfId="239" priority="227"/>
  </conditionalFormatting>
  <conditionalFormatting sqref="B31:B33">
    <cfRule type="duplicateValues" dxfId="238" priority="225"/>
    <cfRule type="duplicateValues" dxfId="237" priority="226"/>
  </conditionalFormatting>
  <conditionalFormatting sqref="B31:B33">
    <cfRule type="duplicateValues" dxfId="236" priority="224"/>
  </conditionalFormatting>
  <conditionalFormatting sqref="E72:E1048576">
    <cfRule type="duplicateValues" dxfId="235" priority="223"/>
  </conditionalFormatting>
  <conditionalFormatting sqref="B34:B39">
    <cfRule type="duplicateValues" dxfId="234" priority="222"/>
  </conditionalFormatting>
  <conditionalFormatting sqref="B34:B39">
    <cfRule type="duplicateValues" dxfId="233" priority="220"/>
    <cfRule type="duplicateValues" dxfId="232" priority="221"/>
  </conditionalFormatting>
  <conditionalFormatting sqref="B34:B39">
    <cfRule type="duplicateValues" dxfId="231" priority="219"/>
  </conditionalFormatting>
  <conditionalFormatting sqref="B72:B1048576 B1:B39">
    <cfRule type="duplicateValues" dxfId="230" priority="218"/>
  </conditionalFormatting>
  <conditionalFormatting sqref="E40:E44">
    <cfRule type="duplicateValues" dxfId="229" priority="217"/>
  </conditionalFormatting>
  <conditionalFormatting sqref="E40:E44">
    <cfRule type="duplicateValues" dxfId="228" priority="216"/>
  </conditionalFormatting>
  <conditionalFormatting sqref="E40:E44">
    <cfRule type="duplicateValues" dxfId="227" priority="215"/>
  </conditionalFormatting>
  <conditionalFormatting sqref="E40:E44">
    <cfRule type="duplicateValues" dxfId="226" priority="213"/>
    <cfRule type="duplicateValues" dxfId="225" priority="214"/>
  </conditionalFormatting>
  <conditionalFormatting sqref="E40:E44">
    <cfRule type="duplicateValues" dxfId="224" priority="211"/>
    <cfRule type="duplicateValues" dxfId="223" priority="212"/>
  </conditionalFormatting>
  <conditionalFormatting sqref="E40:E44">
    <cfRule type="duplicateValues" dxfId="222" priority="210"/>
  </conditionalFormatting>
  <conditionalFormatting sqref="E40:E44">
    <cfRule type="duplicateValues" dxfId="221" priority="209"/>
  </conditionalFormatting>
  <conditionalFormatting sqref="E40:E44">
    <cfRule type="duplicateValues" dxfId="220" priority="208"/>
  </conditionalFormatting>
  <conditionalFormatting sqref="E40:E44">
    <cfRule type="duplicateValues" dxfId="219" priority="207"/>
  </conditionalFormatting>
  <conditionalFormatting sqref="E40:E44">
    <cfRule type="duplicateValues" dxfId="218" priority="206"/>
  </conditionalFormatting>
  <conditionalFormatting sqref="E40:E44">
    <cfRule type="duplicateValues" dxfId="217" priority="205"/>
  </conditionalFormatting>
  <conditionalFormatting sqref="E40:E44">
    <cfRule type="duplicateValues" dxfId="216" priority="204"/>
  </conditionalFormatting>
  <conditionalFormatting sqref="E40:E44">
    <cfRule type="duplicateValues" dxfId="215" priority="203"/>
  </conditionalFormatting>
  <conditionalFormatting sqref="E40:E44">
    <cfRule type="duplicateValues" dxfId="214" priority="202"/>
  </conditionalFormatting>
  <conditionalFormatting sqref="E40:E44">
    <cfRule type="duplicateValues" dxfId="213" priority="201"/>
  </conditionalFormatting>
  <conditionalFormatting sqref="E40:E44">
    <cfRule type="duplicateValues" dxfId="212" priority="199"/>
    <cfRule type="duplicateValues" dxfId="211" priority="200"/>
  </conditionalFormatting>
  <conditionalFormatting sqref="E40:E44">
    <cfRule type="duplicateValues" dxfId="210" priority="197"/>
    <cfRule type="duplicateValues" dxfId="209" priority="198"/>
  </conditionalFormatting>
  <conditionalFormatting sqref="E40:E44">
    <cfRule type="duplicateValues" dxfId="208" priority="196"/>
  </conditionalFormatting>
  <conditionalFormatting sqref="E40:E44">
    <cfRule type="duplicateValues" dxfId="207" priority="195"/>
  </conditionalFormatting>
  <conditionalFormatting sqref="E40:E44">
    <cfRule type="duplicateValues" dxfId="206" priority="194"/>
  </conditionalFormatting>
  <conditionalFormatting sqref="E40:E44">
    <cfRule type="duplicateValues" dxfId="205" priority="193"/>
  </conditionalFormatting>
  <conditionalFormatting sqref="E40:E44">
    <cfRule type="duplicateValues" dxfId="204" priority="192"/>
  </conditionalFormatting>
  <conditionalFormatting sqref="E40:E44">
    <cfRule type="duplicateValues" dxfId="203" priority="191"/>
  </conditionalFormatting>
  <conditionalFormatting sqref="E40:E44">
    <cfRule type="duplicateValues" dxfId="202" priority="190"/>
  </conditionalFormatting>
  <conditionalFormatting sqref="E40:E44">
    <cfRule type="duplicateValues" dxfId="201" priority="189"/>
  </conditionalFormatting>
  <conditionalFormatting sqref="E40:E44">
    <cfRule type="duplicateValues" dxfId="200" priority="187"/>
    <cfRule type="duplicateValues" dxfId="199" priority="188"/>
  </conditionalFormatting>
  <conditionalFormatting sqref="E40:E44">
    <cfRule type="duplicateValues" dxfId="198" priority="186"/>
  </conditionalFormatting>
  <conditionalFormatting sqref="E40:E44">
    <cfRule type="duplicateValues" dxfId="197" priority="185"/>
  </conditionalFormatting>
  <conditionalFormatting sqref="E40:E44">
    <cfRule type="duplicateValues" dxfId="196" priority="183"/>
    <cfRule type="duplicateValues" dxfId="195" priority="184"/>
  </conditionalFormatting>
  <conditionalFormatting sqref="E40:E44">
    <cfRule type="duplicateValues" dxfId="194" priority="182"/>
  </conditionalFormatting>
  <conditionalFormatting sqref="E40:E44">
    <cfRule type="duplicateValues" dxfId="193" priority="181"/>
  </conditionalFormatting>
  <conditionalFormatting sqref="E40:E44">
    <cfRule type="duplicateValues" dxfId="192" priority="180"/>
  </conditionalFormatting>
  <conditionalFormatting sqref="E40:E44">
    <cfRule type="duplicateValues" dxfId="191" priority="179"/>
  </conditionalFormatting>
  <conditionalFormatting sqref="E40:E44">
    <cfRule type="duplicateValues" dxfId="190" priority="178"/>
  </conditionalFormatting>
  <conditionalFormatting sqref="E40:E44">
    <cfRule type="duplicateValues" dxfId="189" priority="176"/>
    <cfRule type="duplicateValues" dxfId="188" priority="177"/>
  </conditionalFormatting>
  <conditionalFormatting sqref="E40:E44">
    <cfRule type="duplicateValues" dxfId="187" priority="175"/>
  </conditionalFormatting>
  <conditionalFormatting sqref="E40:E44">
    <cfRule type="duplicateValues" dxfId="186" priority="174"/>
  </conditionalFormatting>
  <conditionalFormatting sqref="E40:E44">
    <cfRule type="duplicateValues" dxfId="185" priority="172"/>
    <cfRule type="duplicateValues" dxfId="184" priority="173"/>
  </conditionalFormatting>
  <conditionalFormatting sqref="E40:E44">
    <cfRule type="duplicateValues" dxfId="183" priority="171"/>
  </conditionalFormatting>
  <conditionalFormatting sqref="E40:E44">
    <cfRule type="duplicateValues" dxfId="182" priority="170"/>
  </conditionalFormatting>
  <conditionalFormatting sqref="E40:E44">
    <cfRule type="duplicateValues" dxfId="181" priority="169"/>
  </conditionalFormatting>
  <conditionalFormatting sqref="E40:E44">
    <cfRule type="duplicateValues" dxfId="180" priority="168"/>
  </conditionalFormatting>
  <conditionalFormatting sqref="E40:E44">
    <cfRule type="duplicateValues" dxfId="179" priority="167"/>
  </conditionalFormatting>
  <conditionalFormatting sqref="E40:E44">
    <cfRule type="duplicateValues" dxfId="178" priority="165"/>
    <cfRule type="duplicateValues" dxfId="177" priority="166"/>
  </conditionalFormatting>
  <conditionalFormatting sqref="E40:E44">
    <cfRule type="duplicateValues" dxfId="176" priority="164"/>
  </conditionalFormatting>
  <conditionalFormatting sqref="E40:E44">
    <cfRule type="duplicateValues" dxfId="175" priority="163"/>
  </conditionalFormatting>
  <conditionalFormatting sqref="E40:E44">
    <cfRule type="duplicateValues" dxfId="174" priority="162"/>
  </conditionalFormatting>
  <conditionalFormatting sqref="E40:E44">
    <cfRule type="duplicateValues" dxfId="173" priority="161"/>
  </conditionalFormatting>
  <conditionalFormatting sqref="E40:E44">
    <cfRule type="duplicateValues" dxfId="172" priority="160"/>
  </conditionalFormatting>
  <conditionalFormatting sqref="E40:E44">
    <cfRule type="duplicateValues" dxfId="171" priority="158"/>
    <cfRule type="duplicateValues" dxfId="170" priority="159"/>
  </conditionalFormatting>
  <conditionalFormatting sqref="E40:E44">
    <cfRule type="duplicateValues" dxfId="169" priority="157"/>
  </conditionalFormatting>
  <conditionalFormatting sqref="E40:E44">
    <cfRule type="duplicateValues" dxfId="168" priority="156"/>
  </conditionalFormatting>
  <conditionalFormatting sqref="E40:E44">
    <cfRule type="duplicateValues" dxfId="167" priority="154"/>
    <cfRule type="duplicateValues" dxfId="166" priority="155"/>
  </conditionalFormatting>
  <conditionalFormatting sqref="E40:E44">
    <cfRule type="duplicateValues" dxfId="165" priority="153"/>
  </conditionalFormatting>
  <conditionalFormatting sqref="E40:E44">
    <cfRule type="duplicateValues" dxfId="164" priority="152"/>
  </conditionalFormatting>
  <conditionalFormatting sqref="E40:E44">
    <cfRule type="duplicateValues" dxfId="163" priority="151"/>
  </conditionalFormatting>
  <conditionalFormatting sqref="E40:E44">
    <cfRule type="duplicateValues" dxfId="162" priority="150"/>
  </conditionalFormatting>
  <conditionalFormatting sqref="E40:E44">
    <cfRule type="duplicateValues" dxfId="161" priority="149"/>
  </conditionalFormatting>
  <conditionalFormatting sqref="E40:E44">
    <cfRule type="duplicateValues" dxfId="160" priority="147"/>
    <cfRule type="duplicateValues" dxfId="159" priority="148"/>
  </conditionalFormatting>
  <conditionalFormatting sqref="E40:E44">
    <cfRule type="duplicateValues" dxfId="158" priority="146"/>
  </conditionalFormatting>
  <conditionalFormatting sqref="E40:E44">
    <cfRule type="duplicateValues" dxfId="157" priority="145"/>
  </conditionalFormatting>
  <conditionalFormatting sqref="E40:E44">
    <cfRule type="duplicateValues" dxfId="156" priority="143"/>
    <cfRule type="duplicateValues" dxfId="155" priority="144"/>
  </conditionalFormatting>
  <conditionalFormatting sqref="E40:E44">
    <cfRule type="duplicateValues" dxfId="154" priority="142"/>
  </conditionalFormatting>
  <conditionalFormatting sqref="E40:E44">
    <cfRule type="duplicateValues" dxfId="153" priority="141"/>
  </conditionalFormatting>
  <conditionalFormatting sqref="E40:E44">
    <cfRule type="duplicateValues" dxfId="152" priority="140"/>
  </conditionalFormatting>
  <conditionalFormatting sqref="E40:E44">
    <cfRule type="duplicateValues" dxfId="151" priority="139"/>
  </conditionalFormatting>
  <conditionalFormatting sqref="E40:E44">
    <cfRule type="duplicateValues" dxfId="150" priority="138"/>
  </conditionalFormatting>
  <conditionalFormatting sqref="E40:E44">
    <cfRule type="duplicateValues" dxfId="149" priority="136"/>
    <cfRule type="duplicateValues" dxfId="148" priority="137"/>
  </conditionalFormatting>
  <conditionalFormatting sqref="E40:E44">
    <cfRule type="duplicateValues" dxfId="147" priority="135"/>
  </conditionalFormatting>
  <conditionalFormatting sqref="E40:E44">
    <cfRule type="duplicateValues" dxfId="146" priority="134"/>
  </conditionalFormatting>
  <conditionalFormatting sqref="E40:E44">
    <cfRule type="duplicateValues" dxfId="145" priority="133"/>
  </conditionalFormatting>
  <conditionalFormatting sqref="E40:E44">
    <cfRule type="duplicateValues" dxfId="144" priority="130"/>
    <cfRule type="duplicateValues" dxfId="143" priority="131"/>
    <cfRule type="duplicateValues" dxfId="142" priority="132"/>
  </conditionalFormatting>
  <conditionalFormatting sqref="E40:E44">
    <cfRule type="duplicateValues" dxfId="141" priority="129"/>
  </conditionalFormatting>
  <conditionalFormatting sqref="B40:B44">
    <cfRule type="duplicateValues" dxfId="140" priority="128"/>
  </conditionalFormatting>
  <conditionalFormatting sqref="B40:B44">
    <cfRule type="duplicateValues" dxfId="139" priority="126"/>
    <cfRule type="duplicateValues" dxfId="138" priority="127"/>
  </conditionalFormatting>
  <conditionalFormatting sqref="B40:B44">
    <cfRule type="duplicateValues" dxfId="137" priority="125"/>
  </conditionalFormatting>
  <conditionalFormatting sqref="B40:B44">
    <cfRule type="duplicateValues" dxfId="136" priority="124"/>
  </conditionalFormatting>
  <conditionalFormatting sqref="E72:E1048576">
    <cfRule type="duplicateValues" dxfId="135" priority="123"/>
  </conditionalFormatting>
  <conditionalFormatting sqref="E45:E61">
    <cfRule type="duplicateValues" dxfId="134" priority="121881"/>
  </conditionalFormatting>
  <conditionalFormatting sqref="E45:E61">
    <cfRule type="duplicateValues" dxfId="133" priority="121882"/>
    <cfRule type="duplicateValues" dxfId="132" priority="121883"/>
  </conditionalFormatting>
  <conditionalFormatting sqref="E45:E61">
    <cfRule type="duplicateValues" dxfId="131" priority="121884"/>
    <cfRule type="duplicateValues" dxfId="130" priority="121885"/>
    <cfRule type="duplicateValues" dxfId="129" priority="121886"/>
  </conditionalFormatting>
  <conditionalFormatting sqref="B45:B61">
    <cfRule type="duplicateValues" dxfId="128" priority="121887"/>
  </conditionalFormatting>
  <conditionalFormatting sqref="B45:B61">
    <cfRule type="duplicateValues" dxfId="127" priority="121888"/>
    <cfRule type="duplicateValues" dxfId="126" priority="121889"/>
  </conditionalFormatting>
  <conditionalFormatting sqref="E63">
    <cfRule type="duplicateValues" dxfId="125" priority="18"/>
  </conditionalFormatting>
  <conditionalFormatting sqref="E63">
    <cfRule type="duplicateValues" dxfId="124" priority="16"/>
    <cfRule type="duplicateValues" dxfId="123" priority="17"/>
  </conditionalFormatting>
  <conditionalFormatting sqref="E63">
    <cfRule type="duplicateValues" dxfId="122" priority="13"/>
    <cfRule type="duplicateValues" dxfId="121" priority="14"/>
    <cfRule type="duplicateValues" dxfId="120" priority="15"/>
  </conditionalFormatting>
  <conditionalFormatting sqref="B63">
    <cfRule type="duplicateValues" dxfId="119" priority="12"/>
  </conditionalFormatting>
  <conditionalFormatting sqref="B63">
    <cfRule type="duplicateValues" dxfId="118" priority="10"/>
    <cfRule type="duplicateValues" dxfId="117" priority="11"/>
  </conditionalFormatting>
  <conditionalFormatting sqref="E62 E64:E69">
    <cfRule type="duplicateValues" dxfId="116" priority="122370"/>
  </conditionalFormatting>
  <conditionalFormatting sqref="E62 E64:E69">
    <cfRule type="duplicateValues" dxfId="115" priority="122372"/>
    <cfRule type="duplicateValues" dxfId="114" priority="122373"/>
  </conditionalFormatting>
  <conditionalFormatting sqref="E62 E64:E69">
    <cfRule type="duplicateValues" dxfId="113" priority="122376"/>
    <cfRule type="duplicateValues" dxfId="112" priority="122377"/>
    <cfRule type="duplicateValues" dxfId="111" priority="122378"/>
  </conditionalFormatting>
  <conditionalFormatting sqref="B62 B64:B69">
    <cfRule type="duplicateValues" dxfId="110" priority="122382"/>
  </conditionalFormatting>
  <conditionalFormatting sqref="B62 B64:B69">
    <cfRule type="duplicateValues" dxfId="109" priority="122384"/>
    <cfRule type="duplicateValues" dxfId="108" priority="122385"/>
  </conditionalFormatting>
  <conditionalFormatting sqref="E5:E14">
    <cfRule type="duplicateValues" dxfId="107" priority="122424"/>
  </conditionalFormatting>
  <conditionalFormatting sqref="E5:E14">
    <cfRule type="duplicateValues" dxfId="106" priority="122426"/>
    <cfRule type="duplicateValues" dxfId="105" priority="122427"/>
  </conditionalFormatting>
  <conditionalFormatting sqref="B5">
    <cfRule type="duplicateValues" dxfId="104" priority="122447"/>
    <cfRule type="duplicateValues" dxfId="103" priority="122448"/>
  </conditionalFormatting>
  <conditionalFormatting sqref="B5">
    <cfRule type="duplicateValues" dxfId="102" priority="122449"/>
  </conditionalFormatting>
  <conditionalFormatting sqref="E5:E63">
    <cfRule type="duplicateValues" dxfId="101" priority="122467"/>
  </conditionalFormatting>
  <conditionalFormatting sqref="E5:E63">
    <cfRule type="duplicateValues" dxfId="100" priority="122468"/>
    <cfRule type="duplicateValues" dxfId="99" priority="122469"/>
  </conditionalFormatting>
  <conditionalFormatting sqref="E70:E71">
    <cfRule type="duplicateValues" dxfId="8" priority="9"/>
  </conditionalFormatting>
  <conditionalFormatting sqref="E70:E71">
    <cfRule type="duplicateValues" dxfId="7" priority="7"/>
    <cfRule type="duplicateValues" dxfId="6" priority="8"/>
  </conditionalFormatting>
  <conditionalFormatting sqref="E70:E71">
    <cfRule type="duplicateValues" dxfId="5" priority="4"/>
    <cfRule type="duplicateValues" dxfId="4" priority="5"/>
    <cfRule type="duplicateValues" dxfId="3" priority="6"/>
  </conditionalFormatting>
  <conditionalFormatting sqref="B70:B71">
    <cfRule type="duplicateValues" dxfId="2" priority="3"/>
  </conditionalFormatting>
  <conditionalFormatting sqref="B70:B71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0" t="s">
        <v>0</v>
      </c>
      <c r="B1" s="18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2" t="s">
        <v>8</v>
      </c>
      <c r="B9" s="18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4" t="s">
        <v>9</v>
      </c>
      <c r="B14" s="18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zoomScaleNormal="100" workbookViewId="0">
      <selection activeCell="B4" sqref="B4:B5"/>
    </sheetView>
  </sheetViews>
  <sheetFormatPr baseColWidth="10" defaultColWidth="23.42578125" defaultRowHeight="15" x14ac:dyDescent="0.25"/>
  <cols>
    <col min="1" max="1" width="27.42578125" style="102" customWidth="1"/>
    <col min="2" max="2" width="17.28515625" style="102" bestFit="1" customWidth="1"/>
    <col min="3" max="3" width="52.28515625" style="102" customWidth="1"/>
    <col min="4" max="4" width="42.7109375" style="102" customWidth="1"/>
    <col min="5" max="5" width="13.85546875" style="102" customWidth="1"/>
    <col min="6" max="16384" width="23.42578125" style="102"/>
  </cols>
  <sheetData>
    <row r="1" spans="1:5" ht="22.5" x14ac:dyDescent="0.25">
      <c r="A1" s="154" t="s">
        <v>2158</v>
      </c>
      <c r="B1" s="155"/>
      <c r="C1" s="155"/>
      <c r="D1" s="155"/>
      <c r="E1" s="156"/>
    </row>
    <row r="2" spans="1:5" ht="25.5" x14ac:dyDescent="0.25">
      <c r="A2" s="157" t="s">
        <v>2470</v>
      </c>
      <c r="B2" s="158"/>
      <c r="C2" s="158"/>
      <c r="D2" s="158"/>
      <c r="E2" s="159"/>
    </row>
    <row r="3" spans="1:5" ht="18" x14ac:dyDescent="0.25">
      <c r="B3" s="108"/>
      <c r="C3" s="108"/>
      <c r="D3" s="108"/>
      <c r="E3" s="118"/>
    </row>
    <row r="4" spans="1:5" ht="18.75" thickBot="1" x14ac:dyDescent="0.3">
      <c r="A4" s="115" t="s">
        <v>2423</v>
      </c>
      <c r="B4" s="117">
        <v>44295.708333333336</v>
      </c>
      <c r="C4" s="108"/>
      <c r="D4" s="108"/>
      <c r="E4" s="119"/>
    </row>
    <row r="5" spans="1:5" ht="18.75" thickBot="1" x14ac:dyDescent="0.3">
      <c r="A5" s="115" t="s">
        <v>2424</v>
      </c>
      <c r="B5" s="117">
        <v>44296.25</v>
      </c>
      <c r="C5" s="116"/>
      <c r="D5" s="108"/>
      <c r="E5" s="119"/>
    </row>
    <row r="6" spans="1:5" ht="18" x14ac:dyDescent="0.25">
      <c r="B6" s="108"/>
      <c r="C6" s="108"/>
      <c r="D6" s="108"/>
      <c r="E6" s="121"/>
    </row>
    <row r="7" spans="1:5" ht="18" x14ac:dyDescent="0.25">
      <c r="A7" s="160" t="s">
        <v>2425</v>
      </c>
      <c r="B7" s="161"/>
      <c r="C7" s="161"/>
      <c r="D7" s="161"/>
      <c r="E7" s="162"/>
    </row>
    <row r="8" spans="1:5" ht="18" x14ac:dyDescent="0.25">
      <c r="A8" s="109" t="s">
        <v>15</v>
      </c>
      <c r="B8" s="109" t="s">
        <v>2426</v>
      </c>
      <c r="C8" s="109" t="s">
        <v>46</v>
      </c>
      <c r="D8" s="120" t="s">
        <v>2429</v>
      </c>
      <c r="E8" s="109" t="s">
        <v>2427</v>
      </c>
    </row>
    <row r="9" spans="1:5" ht="18" x14ac:dyDescent="0.25">
      <c r="A9" s="104" t="e">
        <f>VLOOKUP(B9,'[1]LISTADO ATM'!$A$2:$C$821,3,0)</f>
        <v>#N/A</v>
      </c>
      <c r="B9" s="107"/>
      <c r="C9" s="107" t="e">
        <f>VLOOKUP(B9,'[1]LISTADO ATM'!$A$2:$B$821,2,0)</f>
        <v>#N/A</v>
      </c>
      <c r="D9" s="103" t="s">
        <v>2513</v>
      </c>
      <c r="E9" s="105"/>
    </row>
    <row r="10" spans="1:5" ht="18.75" thickBot="1" x14ac:dyDescent="0.3">
      <c r="A10" s="104" t="e">
        <f>VLOOKUP(B10,'[1]LISTADO ATM'!$A$2:$C$821,3,0)</f>
        <v>#N/A</v>
      </c>
      <c r="B10" s="107"/>
      <c r="C10" s="107" t="e">
        <f>VLOOKUP(B10,'[1]LISTADO ATM'!$A$2:$B$821,2,0)</f>
        <v>#N/A</v>
      </c>
      <c r="D10" s="103" t="s">
        <v>2513</v>
      </c>
      <c r="E10" s="105"/>
    </row>
    <row r="11" spans="1:5" ht="18.75" thickBot="1" x14ac:dyDescent="0.3">
      <c r="A11" s="110" t="s">
        <v>2496</v>
      </c>
      <c r="B11" s="134">
        <f>COUNT(B9:B10)</f>
        <v>0</v>
      </c>
      <c r="C11" s="150"/>
      <c r="D11" s="166"/>
      <c r="E11" s="151"/>
    </row>
    <row r="12" spans="1:5" x14ac:dyDescent="0.25">
      <c r="B12" s="112"/>
      <c r="E12" s="112"/>
    </row>
    <row r="13" spans="1:5" ht="18" x14ac:dyDescent="0.25">
      <c r="A13" s="160" t="s">
        <v>2497</v>
      </c>
      <c r="B13" s="161"/>
      <c r="C13" s="161"/>
      <c r="D13" s="161"/>
      <c r="E13" s="162"/>
    </row>
    <row r="14" spans="1:5" ht="18" x14ac:dyDescent="0.25">
      <c r="A14" s="109" t="s">
        <v>15</v>
      </c>
      <c r="B14" s="109" t="s">
        <v>2426</v>
      </c>
      <c r="C14" s="109" t="s">
        <v>46</v>
      </c>
      <c r="D14" s="109" t="s">
        <v>2429</v>
      </c>
      <c r="E14" s="109" t="s">
        <v>2427</v>
      </c>
    </row>
    <row r="15" spans="1:5" ht="18.75" thickBot="1" x14ac:dyDescent="0.3">
      <c r="A15" s="104" t="e">
        <f>VLOOKUP(B15,'[1]LISTADO ATM'!$A$2:$C$821,3,0)</f>
        <v>#N/A</v>
      </c>
      <c r="B15" s="107"/>
      <c r="C15" s="107" t="e">
        <f>VLOOKUP(B15,'[1]LISTADO ATM'!$A$2:$B$821,2,0)</f>
        <v>#N/A</v>
      </c>
      <c r="D15" s="103" t="s">
        <v>2505</v>
      </c>
      <c r="E15" s="105"/>
    </row>
    <row r="16" spans="1:5" ht="18.75" thickBot="1" x14ac:dyDescent="0.3">
      <c r="A16" s="110" t="s">
        <v>2496</v>
      </c>
      <c r="B16" s="134">
        <f>COUNT(B15:B15)</f>
        <v>0</v>
      </c>
      <c r="C16" s="150"/>
      <c r="D16" s="166"/>
      <c r="E16" s="151"/>
    </row>
    <row r="17" spans="1:5" ht="15.75" thickBot="1" x14ac:dyDescent="0.3">
      <c r="B17" s="112"/>
      <c r="E17" s="112"/>
    </row>
    <row r="18" spans="1:5" ht="18.75" thickBot="1" x14ac:dyDescent="0.3">
      <c r="A18" s="163" t="s">
        <v>2498</v>
      </c>
      <c r="B18" s="164"/>
      <c r="C18" s="164"/>
      <c r="D18" s="164"/>
      <c r="E18" s="165"/>
    </row>
    <row r="19" spans="1:5" ht="18" x14ac:dyDescent="0.25">
      <c r="A19" s="109" t="s">
        <v>15</v>
      </c>
      <c r="B19" s="109" t="s">
        <v>2426</v>
      </c>
      <c r="C19" s="109" t="s">
        <v>46</v>
      </c>
      <c r="D19" s="109" t="s">
        <v>2429</v>
      </c>
      <c r="E19" s="109" t="s">
        <v>2427</v>
      </c>
    </row>
    <row r="20" spans="1:5" ht="18" x14ac:dyDescent="0.25">
      <c r="A20" s="104" t="str">
        <f>VLOOKUP(B20,'[1]LISTADO ATM'!$A$2:$C$821,3,0)</f>
        <v>DISTRITO NACIONAL</v>
      </c>
      <c r="B20" s="107">
        <v>377</v>
      </c>
      <c r="C20" s="107" t="str">
        <f>VLOOKUP(B20,'[1]LISTADO ATM'!$A$2:$B$821,2,0)</f>
        <v>ATM Estación del Metro Eduardo Brito</v>
      </c>
      <c r="D20" s="123" t="s">
        <v>2451</v>
      </c>
      <c r="E20" s="126">
        <v>335840700</v>
      </c>
    </row>
    <row r="21" spans="1:5" ht="18" x14ac:dyDescent="0.25">
      <c r="A21" s="107" t="str">
        <f>VLOOKUP(B21,'[1]LISTADO ATM'!$A$2:$C$821,3,0)</f>
        <v>DISTRITO NACIONAL</v>
      </c>
      <c r="B21" s="107">
        <v>24</v>
      </c>
      <c r="C21" s="131" t="str">
        <f>VLOOKUP(B21,'[1]LISTADO ATM'!$A$2:$B$821,2,0)</f>
        <v xml:space="preserve">ATM Oficina Eusebio Manzueta </v>
      </c>
      <c r="D21" s="123" t="s">
        <v>2451</v>
      </c>
      <c r="E21" s="127">
        <v>335845247</v>
      </c>
    </row>
    <row r="22" spans="1:5" ht="18" x14ac:dyDescent="0.25">
      <c r="A22" s="107" t="str">
        <f>VLOOKUP(B22,'[1]LISTADO ATM'!$A$2:$C$821,3,0)</f>
        <v>DISTRITO NACIONAL</v>
      </c>
      <c r="B22" s="107">
        <v>486</v>
      </c>
      <c r="C22" s="131" t="str">
        <f>VLOOKUP(B22,'[1]LISTADO ATM'!$A$2:$B$821,2,0)</f>
        <v xml:space="preserve">ATM Olé La Caleta </v>
      </c>
      <c r="D22" s="123" t="s">
        <v>2451</v>
      </c>
      <c r="E22" s="127" t="s">
        <v>2557</v>
      </c>
    </row>
    <row r="23" spans="1:5" ht="18" x14ac:dyDescent="0.25">
      <c r="A23" s="107" t="e">
        <f>VLOOKUP(B23,'[1]LISTADO ATM'!$A$2:$C$821,3,0)</f>
        <v>#N/A</v>
      </c>
      <c r="B23" s="107"/>
      <c r="C23" s="131" t="e">
        <f>VLOOKUP(B23,'[1]LISTADO ATM'!$A$2:$B$821,2,0)</f>
        <v>#N/A</v>
      </c>
      <c r="D23" s="123" t="s">
        <v>2451</v>
      </c>
      <c r="E23" s="127"/>
    </row>
    <row r="24" spans="1:5" ht="18" x14ac:dyDescent="0.25">
      <c r="A24" s="107" t="e">
        <f>VLOOKUP(B24,'[1]LISTADO ATM'!$A$2:$C$821,3,0)</f>
        <v>#N/A</v>
      </c>
      <c r="B24" s="107"/>
      <c r="C24" s="131" t="e">
        <f>VLOOKUP(B24,'[1]LISTADO ATM'!$A$2:$B$821,2,0)</f>
        <v>#N/A</v>
      </c>
      <c r="D24" s="123" t="s">
        <v>2451</v>
      </c>
      <c r="E24" s="127"/>
    </row>
    <row r="25" spans="1:5" ht="18" x14ac:dyDescent="0.25">
      <c r="A25" s="107" t="e">
        <f>VLOOKUP(B25,'[1]LISTADO ATM'!$A$2:$C$821,3,0)</f>
        <v>#N/A</v>
      </c>
      <c r="B25" s="107"/>
      <c r="C25" s="131" t="e">
        <f>VLOOKUP(B25,'[1]LISTADO ATM'!$A$2:$B$821,2,0)</f>
        <v>#N/A</v>
      </c>
      <c r="D25" s="123" t="s">
        <v>2451</v>
      </c>
      <c r="E25" s="127"/>
    </row>
    <row r="26" spans="1:5" ht="18" x14ac:dyDescent="0.25">
      <c r="A26" s="107" t="e">
        <f>VLOOKUP(B26,'[1]LISTADO ATM'!$A$2:$C$821,3,0)</f>
        <v>#N/A</v>
      </c>
      <c r="B26" s="107"/>
      <c r="C26" s="131" t="e">
        <f>VLOOKUP(B26,'[1]LISTADO ATM'!$A$2:$B$821,2,0)</f>
        <v>#N/A</v>
      </c>
      <c r="D26" s="123" t="s">
        <v>2451</v>
      </c>
      <c r="E26" s="127"/>
    </row>
    <row r="27" spans="1:5" ht="18.75" thickBot="1" x14ac:dyDescent="0.3">
      <c r="A27" s="107" t="e">
        <f>VLOOKUP(B27,'[1]LISTADO ATM'!$A$2:$C$821,3,0)</f>
        <v>#N/A</v>
      </c>
      <c r="B27" s="107"/>
      <c r="C27" s="131" t="e">
        <f>VLOOKUP(B27,'[1]LISTADO ATM'!$A$2:$B$821,2,0)</f>
        <v>#N/A</v>
      </c>
      <c r="D27" s="123" t="s">
        <v>2451</v>
      </c>
      <c r="E27" s="127"/>
    </row>
    <row r="28" spans="1:5" ht="18.75" thickBot="1" x14ac:dyDescent="0.3">
      <c r="A28" s="113" t="s">
        <v>2496</v>
      </c>
      <c r="B28" s="134">
        <f>COUNT(B20:B22)</f>
        <v>3</v>
      </c>
      <c r="C28" s="122"/>
      <c r="D28" s="122"/>
      <c r="E28" s="122"/>
    </row>
    <row r="29" spans="1:5" ht="15.75" thickBot="1" x14ac:dyDescent="0.3">
      <c r="B29" s="112"/>
      <c r="E29" s="112"/>
    </row>
    <row r="30" spans="1:5" ht="18.75" thickBot="1" x14ac:dyDescent="0.3">
      <c r="A30" s="163" t="s">
        <v>2499</v>
      </c>
      <c r="B30" s="164"/>
      <c r="C30" s="164"/>
      <c r="D30" s="164"/>
      <c r="E30" s="165"/>
    </row>
    <row r="31" spans="1:5" ht="18" x14ac:dyDescent="0.25">
      <c r="A31" s="109" t="s">
        <v>15</v>
      </c>
      <c r="B31" s="109" t="s">
        <v>2426</v>
      </c>
      <c r="C31" s="109" t="s">
        <v>46</v>
      </c>
      <c r="D31" s="109" t="s">
        <v>2429</v>
      </c>
      <c r="E31" s="109" t="s">
        <v>2427</v>
      </c>
    </row>
    <row r="32" spans="1:5" ht="18" x14ac:dyDescent="0.25">
      <c r="A32" s="104" t="str">
        <f>VLOOKUP(B32,'[1]LISTADO ATM'!$A$2:$C$821,3,0)</f>
        <v>DISTRITO NACIONAL</v>
      </c>
      <c r="B32" s="107">
        <v>600</v>
      </c>
      <c r="C32" s="107" t="str">
        <f>VLOOKUP(B32,'[1]LISTADO ATM'!$A$2:$B$821,2,0)</f>
        <v>ATM S/M Bravo Hipica</v>
      </c>
      <c r="D32" s="107" t="s">
        <v>2489</v>
      </c>
      <c r="E32" s="105"/>
    </row>
    <row r="33" spans="1:5" ht="18" x14ac:dyDescent="0.25">
      <c r="A33" s="104" t="str">
        <f>VLOOKUP(B33,'[1]LISTADO ATM'!$A$2:$C$821,3,0)</f>
        <v>DISTRITO NACIONAL</v>
      </c>
      <c r="B33" s="107">
        <v>60</v>
      </c>
      <c r="C33" s="107" t="str">
        <f>VLOOKUP(B33,'[1]LISTADO ATM'!$A$2:$B$821,2,0)</f>
        <v xml:space="preserve">ATM Autobanco 27 de Febrero </v>
      </c>
      <c r="D33" s="107" t="s">
        <v>2489</v>
      </c>
      <c r="E33" s="105"/>
    </row>
    <row r="34" spans="1:5" ht="18" x14ac:dyDescent="0.25">
      <c r="A34" s="104" t="str">
        <f>VLOOKUP(B34,'[1]LISTADO ATM'!$A$2:$C$821,3,0)</f>
        <v>DISTRITO NACIONAL</v>
      </c>
      <c r="B34" s="107">
        <v>970</v>
      </c>
      <c r="C34" s="107" t="str">
        <f>VLOOKUP(B34,'[1]LISTADO ATM'!$A$2:$B$821,2,0)</f>
        <v xml:space="preserve">ATM S/M Olé Haina </v>
      </c>
      <c r="D34" s="107" t="s">
        <v>2489</v>
      </c>
      <c r="E34" s="105"/>
    </row>
    <row r="35" spans="1:5" ht="18" x14ac:dyDescent="0.25">
      <c r="A35" s="104" t="str">
        <f>VLOOKUP(B35,'[1]LISTADO ATM'!$A$2:$C$821,3,0)</f>
        <v>DISTRITO NACIONAL</v>
      </c>
      <c r="B35" s="107">
        <v>938</v>
      </c>
      <c r="C35" s="107" t="str">
        <f>VLOOKUP(B35,'[1]LISTADO ATM'!$A$2:$B$821,2,0)</f>
        <v xml:space="preserve">ATM Autobanco Oficina Filadelfia Plaza </v>
      </c>
      <c r="D35" s="107" t="s">
        <v>2489</v>
      </c>
      <c r="E35" s="105"/>
    </row>
    <row r="36" spans="1:5" ht="18" x14ac:dyDescent="0.25">
      <c r="A36" s="104" t="str">
        <f>VLOOKUP(B36,'[1]LISTADO ATM'!$A$2:$C$821,3,0)</f>
        <v>ESTE</v>
      </c>
      <c r="B36" s="107">
        <v>480</v>
      </c>
      <c r="C36" s="107" t="str">
        <f>VLOOKUP(B36,'[1]LISTADO ATM'!$A$2:$B$821,2,0)</f>
        <v>ATM UNP Farmaconal Higuey</v>
      </c>
      <c r="D36" s="107" t="s">
        <v>2489</v>
      </c>
      <c r="E36" s="105"/>
    </row>
    <row r="37" spans="1:5" ht="18.75" thickBot="1" x14ac:dyDescent="0.3">
      <c r="A37" s="104" t="str">
        <f>VLOOKUP(B37,'[1]LISTADO ATM'!$A$2:$C$821,3,0)</f>
        <v>DISTRITO NACIONAL</v>
      </c>
      <c r="B37" s="107">
        <v>487</v>
      </c>
      <c r="C37" s="107" t="str">
        <f>VLOOKUP(B37,'[1]LISTADO ATM'!$A$2:$B$821,2,0)</f>
        <v xml:space="preserve">ATM Olé Hainamosa </v>
      </c>
      <c r="D37" s="107" t="s">
        <v>2489</v>
      </c>
      <c r="E37" s="105"/>
    </row>
    <row r="38" spans="1:5" ht="18.75" thickBot="1" x14ac:dyDescent="0.3">
      <c r="A38" s="110" t="s">
        <v>2496</v>
      </c>
      <c r="B38" s="134">
        <f>COUNT(B32:B37)</f>
        <v>6</v>
      </c>
      <c r="C38" s="122"/>
      <c r="D38" s="129"/>
      <c r="E38" s="130"/>
    </row>
    <row r="39" spans="1:5" ht="15.75" thickBot="1" x14ac:dyDescent="0.3">
      <c r="B39" s="112"/>
      <c r="E39" s="112"/>
    </row>
    <row r="40" spans="1:5" ht="18" x14ac:dyDescent="0.25">
      <c r="A40" s="167" t="s">
        <v>2500</v>
      </c>
      <c r="B40" s="168"/>
      <c r="C40" s="168"/>
      <c r="D40" s="168"/>
      <c r="E40" s="169"/>
    </row>
    <row r="41" spans="1:5" ht="18" x14ac:dyDescent="0.25">
      <c r="A41" s="114" t="s">
        <v>15</v>
      </c>
      <c r="B41" s="109" t="s">
        <v>2426</v>
      </c>
      <c r="C41" s="111" t="s">
        <v>46</v>
      </c>
      <c r="D41" s="125" t="s">
        <v>2429</v>
      </c>
      <c r="E41" s="120" t="s">
        <v>2427</v>
      </c>
    </row>
    <row r="42" spans="1:5" ht="18" x14ac:dyDescent="0.25">
      <c r="A42" s="104" t="str">
        <f>VLOOKUP(B42,'[1]LISTADO ATM'!$A$2:$C$821,3,0)</f>
        <v>NORTE</v>
      </c>
      <c r="B42" s="107">
        <v>990</v>
      </c>
      <c r="C42" s="107" t="str">
        <f>VLOOKUP(B42,'[1]LISTADO ATM'!$A$2:$B$821,2,0)</f>
        <v xml:space="preserve">ATM Autoservicio Bonao II </v>
      </c>
      <c r="D42" s="100" t="s">
        <v>2531</v>
      </c>
      <c r="E42" s="105">
        <v>335846364</v>
      </c>
    </row>
    <row r="43" spans="1:5" ht="18" x14ac:dyDescent="0.25">
      <c r="A43" s="104" t="str">
        <f>VLOOKUP(B43,'[1]LISTADO ATM'!$A$2:$C$821,3,0)</f>
        <v>DISTRITO NACIONAL</v>
      </c>
      <c r="B43" s="107">
        <v>70</v>
      </c>
      <c r="C43" s="107" t="str">
        <f>VLOOKUP(B43,'[1]LISTADO ATM'!$A$2:$B$821,2,0)</f>
        <v xml:space="preserve">ATM Autoservicio Plaza Lama Zona Oriental </v>
      </c>
      <c r="D43" s="100" t="s">
        <v>2531</v>
      </c>
      <c r="E43" s="105">
        <v>335846403</v>
      </c>
    </row>
    <row r="44" spans="1:5" ht="18" x14ac:dyDescent="0.25">
      <c r="A44" s="104" t="str">
        <f>VLOOKUP(B44,'[1]LISTADO ATM'!$A$2:$C$821,3,0)</f>
        <v>ESTE</v>
      </c>
      <c r="B44" s="107">
        <v>117</v>
      </c>
      <c r="C44" s="107" t="str">
        <f>VLOOKUP(B44,'[1]LISTADO ATM'!$A$2:$B$821,2,0)</f>
        <v xml:space="preserve">ATM Oficina El Seybo </v>
      </c>
      <c r="D44" s="100" t="s">
        <v>2531</v>
      </c>
      <c r="E44" s="105">
        <v>335847171</v>
      </c>
    </row>
    <row r="45" spans="1:5" ht="18" x14ac:dyDescent="0.25">
      <c r="A45" s="104" t="str">
        <f>VLOOKUP(B45,'[1]LISTADO ATM'!$A$2:$C$821,3,0)</f>
        <v>DISTRITO NACIONAL</v>
      </c>
      <c r="B45" s="107">
        <v>900</v>
      </c>
      <c r="C45" s="107" t="str">
        <f>VLOOKUP(B45,'[1]LISTADO ATM'!$A$2:$B$821,2,0)</f>
        <v xml:space="preserve">ATM UNP Merca Santo Domingo </v>
      </c>
      <c r="D45" s="100" t="s">
        <v>2531</v>
      </c>
      <c r="E45" s="105">
        <v>335848052</v>
      </c>
    </row>
    <row r="46" spans="1:5" ht="18" x14ac:dyDescent="0.25">
      <c r="A46" s="104" t="str">
        <f>VLOOKUP(B46,'[1]LISTADO ATM'!$A$2:$C$821,3,0)</f>
        <v>DISTRITO NACIONAL</v>
      </c>
      <c r="B46" s="107">
        <v>70</v>
      </c>
      <c r="C46" s="107" t="str">
        <f>VLOOKUP(B46,'[1]LISTADO ATM'!$A$2:$B$821,2,0)</f>
        <v xml:space="preserve">ATM Autoservicio Plaza Lama Zona Oriental </v>
      </c>
      <c r="D46" s="101" t="s">
        <v>2529</v>
      </c>
      <c r="E46" s="105">
        <v>335847624</v>
      </c>
    </row>
    <row r="47" spans="1:5" ht="18" x14ac:dyDescent="0.25">
      <c r="A47" s="104" t="str">
        <f>VLOOKUP(B47,'[1]LISTADO ATM'!$A$2:$C$821,3,0)</f>
        <v>ESTE</v>
      </c>
      <c r="B47" s="107">
        <v>385</v>
      </c>
      <c r="C47" s="107" t="str">
        <f>VLOOKUP(B47,'[1]LISTADO ATM'!$A$2:$B$821,2,0)</f>
        <v xml:space="preserve">ATM Plaza Verón I </v>
      </c>
      <c r="D47" s="101" t="s">
        <v>2532</v>
      </c>
      <c r="E47" s="105">
        <v>335845393</v>
      </c>
    </row>
    <row r="48" spans="1:5" ht="18" x14ac:dyDescent="0.25">
      <c r="A48" s="104" t="str">
        <f>VLOOKUP(B48,'[1]LISTADO ATM'!$A$2:$C$821,3,0)</f>
        <v>DISTRITO NACIONAL</v>
      </c>
      <c r="B48" s="107">
        <v>640</v>
      </c>
      <c r="C48" s="107" t="str">
        <f>VLOOKUP(B48,'[1]LISTADO ATM'!$A$2:$B$821,2,0)</f>
        <v xml:space="preserve">ATM Ministerio Obras Públicas </v>
      </c>
      <c r="D48" s="101" t="s">
        <v>2532</v>
      </c>
      <c r="E48" s="105">
        <v>335847402</v>
      </c>
    </row>
    <row r="49" spans="1:5" ht="18" x14ac:dyDescent="0.25">
      <c r="A49" s="104" t="str">
        <f>VLOOKUP(B49,'[1]LISTADO ATM'!$A$2:$C$821,3,0)</f>
        <v>DISTRITO NACIONAL</v>
      </c>
      <c r="B49" s="107">
        <v>686</v>
      </c>
      <c r="C49" s="107" t="str">
        <f>VLOOKUP(B49,'[1]LISTADO ATM'!$A$2:$B$821,2,0)</f>
        <v>ATM Autoservicio Oficina Máximo Gómez</v>
      </c>
      <c r="D49" s="101" t="s">
        <v>2532</v>
      </c>
      <c r="E49" s="105">
        <v>335847434</v>
      </c>
    </row>
    <row r="50" spans="1:5" ht="18" x14ac:dyDescent="0.25">
      <c r="A50" s="104" t="e">
        <f>VLOOKUP(B50,'[1]LISTADO ATM'!$A$2:$C$821,3,0)</f>
        <v>#N/A</v>
      </c>
      <c r="B50" s="107"/>
      <c r="C50" s="107" t="e">
        <f>VLOOKUP(B50,'[1]LISTADO ATM'!$A$2:$B$821,2,0)</f>
        <v>#N/A</v>
      </c>
      <c r="D50" s="100"/>
      <c r="E50" s="105"/>
    </row>
    <row r="51" spans="1:5" ht="18.75" thickBot="1" x14ac:dyDescent="0.3">
      <c r="A51" s="104" t="e">
        <f>VLOOKUP(B51,'[1]LISTADO ATM'!$A$2:$C$821,3,0)</f>
        <v>#N/A</v>
      </c>
      <c r="B51" s="107"/>
      <c r="C51" s="107" t="e">
        <f>VLOOKUP(B51,'[1]LISTADO ATM'!$A$2:$B$821,2,0)</f>
        <v>#N/A</v>
      </c>
      <c r="D51" s="100"/>
      <c r="E51" s="105"/>
    </row>
    <row r="52" spans="1:5" ht="18.75" thickBot="1" x14ac:dyDescent="0.3">
      <c r="A52" s="110" t="s">
        <v>2496</v>
      </c>
      <c r="B52" s="134">
        <f>COUNT(B42:B49)</f>
        <v>8</v>
      </c>
      <c r="C52" s="124"/>
      <c r="D52" s="124"/>
      <c r="E52" s="124"/>
    </row>
    <row r="53" spans="1:5" ht="15.75" thickBot="1" x14ac:dyDescent="0.3">
      <c r="B53" s="112"/>
      <c r="E53" s="112"/>
    </row>
    <row r="54" spans="1:5" ht="18.75" thickBot="1" x14ac:dyDescent="0.3">
      <c r="A54" s="170" t="s">
        <v>2501</v>
      </c>
      <c r="B54" s="171"/>
      <c r="D54" s="112"/>
      <c r="E54" s="112"/>
    </row>
    <row r="55" spans="1:5" ht="18.75" thickBot="1" x14ac:dyDescent="0.3">
      <c r="A55" s="172">
        <f>+B28+B38+B52</f>
        <v>17</v>
      </c>
      <c r="B55" s="173"/>
    </row>
    <row r="56" spans="1:5" ht="15.75" thickBot="1" x14ac:dyDescent="0.3">
      <c r="B56" s="112"/>
      <c r="E56" s="112"/>
    </row>
    <row r="57" spans="1:5" ht="18.75" thickBot="1" x14ac:dyDescent="0.3">
      <c r="A57" s="163" t="s">
        <v>2502</v>
      </c>
      <c r="B57" s="164"/>
      <c r="C57" s="164"/>
      <c r="D57" s="164"/>
      <c r="E57" s="165"/>
    </row>
    <row r="58" spans="1:5" ht="18" x14ac:dyDescent="0.25">
      <c r="A58" s="114" t="s">
        <v>15</v>
      </c>
      <c r="B58" s="120" t="s">
        <v>2426</v>
      </c>
      <c r="C58" s="111" t="s">
        <v>46</v>
      </c>
      <c r="D58" s="174" t="s">
        <v>2429</v>
      </c>
      <c r="E58" s="175"/>
    </row>
    <row r="59" spans="1:5" ht="18" x14ac:dyDescent="0.25">
      <c r="A59" s="107" t="str">
        <f>VLOOKUP(B59,'[1]LISTADO ATM'!$A$2:$C$821,3,0)</f>
        <v>DISTRITO NACIONAL</v>
      </c>
      <c r="B59" s="107">
        <v>573</v>
      </c>
      <c r="C59" s="107" t="str">
        <f>VLOOKUP(B59,'[1]LISTADO ATM'!$A$2:$B$821,2,0)</f>
        <v xml:space="preserve">ATM IDSS </v>
      </c>
      <c r="D59" s="148" t="s">
        <v>2504</v>
      </c>
      <c r="E59" s="149"/>
    </row>
    <row r="60" spans="1:5" ht="18" x14ac:dyDescent="0.25">
      <c r="A60" s="107" t="str">
        <f>VLOOKUP(B60,'[1]LISTADO ATM'!$A$2:$C$821,3,0)</f>
        <v>NORTE</v>
      </c>
      <c r="B60" s="107">
        <v>872</v>
      </c>
      <c r="C60" s="107" t="str">
        <f>VLOOKUP(B60,'[1]LISTADO ATM'!$A$2:$B$821,2,0)</f>
        <v xml:space="preserve">ATM Zona Franca Pisano II (Santiago) </v>
      </c>
      <c r="D60" s="148" t="s">
        <v>2506</v>
      </c>
      <c r="E60" s="149"/>
    </row>
    <row r="61" spans="1:5" ht="18" x14ac:dyDescent="0.25">
      <c r="A61" s="107" t="str">
        <f>VLOOKUP(B61,'[1]LISTADO ATM'!$A$2:$C$821,3,0)</f>
        <v>NORTE</v>
      </c>
      <c r="B61" s="107">
        <v>333</v>
      </c>
      <c r="C61" s="107" t="str">
        <f>VLOOKUP(B61,'[1]LISTADO ATM'!$A$2:$B$821,2,0)</f>
        <v>ATM Oficina Turey Maimón</v>
      </c>
      <c r="D61" s="148" t="s">
        <v>2506</v>
      </c>
      <c r="E61" s="149"/>
    </row>
    <row r="62" spans="1:5" ht="36" x14ac:dyDescent="0.25">
      <c r="A62" s="107" t="str">
        <f>VLOOKUP(B62,'[1]LISTADO ATM'!$A$2:$C$821,3,0)</f>
        <v>DISTRITO NACIONAL</v>
      </c>
      <c r="B62" s="107">
        <v>549</v>
      </c>
      <c r="C62" s="107" t="str">
        <f>VLOOKUP(B62,'[1]LISTADO ATM'!$A$2:$B$821,2,0)</f>
        <v xml:space="preserve">ATM Ministerio de Turismo (Oficinas Gubernamentales) </v>
      </c>
      <c r="D62" s="148" t="s">
        <v>2506</v>
      </c>
      <c r="E62" s="149"/>
    </row>
    <row r="63" spans="1:5" ht="18" customHeight="1" x14ac:dyDescent="0.25">
      <c r="A63" s="107" t="str">
        <f>VLOOKUP(B63,'[1]LISTADO ATM'!$A$2:$C$821,3,0)</f>
        <v>SUR</v>
      </c>
      <c r="B63" s="107">
        <v>89</v>
      </c>
      <c r="C63" s="107" t="str">
        <f>VLOOKUP(B63,'[1]LISTADO ATM'!$A$2:$B$821,2,0)</f>
        <v xml:space="preserve">ATM UNP El Cercado (San Juan) </v>
      </c>
      <c r="D63" s="148" t="s">
        <v>2504</v>
      </c>
      <c r="E63" s="149"/>
    </row>
    <row r="64" spans="1:5" ht="18" x14ac:dyDescent="0.25">
      <c r="A64" s="107" t="str">
        <f>VLOOKUP(B64,'[1]LISTADO ATM'!$A$2:$C$821,3,0)</f>
        <v>ESTE</v>
      </c>
      <c r="B64" s="107">
        <v>824</v>
      </c>
      <c r="C64" s="107" t="str">
        <f>VLOOKUP(B64,'[1]LISTADO ATM'!$A$2:$B$821,2,0)</f>
        <v xml:space="preserve">ATM Multiplaza (Higuey) </v>
      </c>
      <c r="D64" s="148" t="s">
        <v>2504</v>
      </c>
      <c r="E64" s="149"/>
    </row>
    <row r="65" spans="1:5" ht="18" x14ac:dyDescent="0.25">
      <c r="A65" s="107" t="str">
        <f>VLOOKUP(B65,'[1]LISTADO ATM'!$A$2:$C$821,3,0)</f>
        <v>ESTE</v>
      </c>
      <c r="B65" s="107">
        <v>104</v>
      </c>
      <c r="C65" s="107" t="str">
        <f>VLOOKUP(B65,'[1]LISTADO ATM'!$A$2:$B$821,2,0)</f>
        <v xml:space="preserve">ATM Jumbo Higuey </v>
      </c>
      <c r="D65" s="148" t="s">
        <v>2504</v>
      </c>
      <c r="E65" s="149"/>
    </row>
    <row r="66" spans="1:5" ht="18" x14ac:dyDescent="0.25">
      <c r="A66" s="107" t="str">
        <f>VLOOKUP(B66,'[1]LISTADO ATM'!$A$2:$C$821,3,0)</f>
        <v>NORTE</v>
      </c>
      <c r="B66" s="107">
        <v>411</v>
      </c>
      <c r="C66" s="107" t="str">
        <f>VLOOKUP(B66,'[1]LISTADO ATM'!$A$2:$B$821,2,0)</f>
        <v xml:space="preserve">ATM UNP Piedra Blanca </v>
      </c>
      <c r="D66" s="148" t="s">
        <v>2504</v>
      </c>
      <c r="E66" s="149"/>
    </row>
    <row r="67" spans="1:5" ht="18" x14ac:dyDescent="0.25">
      <c r="A67" s="107" t="str">
        <f>VLOOKUP(B67,'[1]LISTADO ATM'!$A$2:$C$821,3,0)</f>
        <v>DISTRITO NACIONAL</v>
      </c>
      <c r="B67" s="107">
        <v>562</v>
      </c>
      <c r="C67" s="107" t="str">
        <f>VLOOKUP(B67,'[1]LISTADO ATM'!$A$2:$B$821,2,0)</f>
        <v xml:space="preserve">ATM S/M Jumbo Carretera Mella </v>
      </c>
      <c r="D67" s="152" t="s">
        <v>2504</v>
      </c>
      <c r="E67" s="153"/>
    </row>
    <row r="68" spans="1:5" ht="18" x14ac:dyDescent="0.25">
      <c r="A68" s="107" t="str">
        <f>VLOOKUP(B68,'[1]LISTADO ATM'!$A$2:$C$821,3,0)</f>
        <v>DISTRITO NACIONAL</v>
      </c>
      <c r="B68" s="107">
        <v>979</v>
      </c>
      <c r="C68" s="107" t="str">
        <f>VLOOKUP(B68,'[1]LISTADO ATM'!$A$2:$B$821,2,0)</f>
        <v xml:space="preserve">ATM Oficina Luperón I </v>
      </c>
      <c r="D68" s="152" t="s">
        <v>2504</v>
      </c>
      <c r="E68" s="153"/>
    </row>
    <row r="69" spans="1:5" ht="18.75" thickBot="1" x14ac:dyDescent="0.3">
      <c r="A69" s="107" t="str">
        <f>VLOOKUP(B69,'[1]LISTADO ATM'!$A$2:$C$821,3,0)</f>
        <v>SUR</v>
      </c>
      <c r="B69" s="107">
        <v>984</v>
      </c>
      <c r="C69" s="107" t="str">
        <f>VLOOKUP(B69,'[1]LISTADO ATM'!$A$2:$B$821,2,0)</f>
        <v xml:space="preserve">ATM Oficina Neiba II </v>
      </c>
      <c r="D69" s="152" t="s">
        <v>2504</v>
      </c>
      <c r="E69" s="153"/>
    </row>
    <row r="70" spans="1:5" ht="18.75" thickBot="1" x14ac:dyDescent="0.3">
      <c r="A70" s="110" t="s">
        <v>2496</v>
      </c>
      <c r="B70" s="134">
        <f>COUNT(B59:B69)</f>
        <v>11</v>
      </c>
      <c r="C70" s="128"/>
      <c r="D70" s="150"/>
      <c r="E70" s="151"/>
    </row>
  </sheetData>
  <mergeCells count="25">
    <mergeCell ref="A1:E1"/>
    <mergeCell ref="A2:E2"/>
    <mergeCell ref="A7:E7"/>
    <mergeCell ref="A18:E18"/>
    <mergeCell ref="D69:E69"/>
    <mergeCell ref="C11:E11"/>
    <mergeCell ref="A13:E13"/>
    <mergeCell ref="C16:E16"/>
    <mergeCell ref="A30:E30"/>
    <mergeCell ref="D61:E61"/>
    <mergeCell ref="D60:E60"/>
    <mergeCell ref="A40:E40"/>
    <mergeCell ref="A54:B54"/>
    <mergeCell ref="A55:B55"/>
    <mergeCell ref="A57:E57"/>
    <mergeCell ref="D58:E58"/>
    <mergeCell ref="D59:E59"/>
    <mergeCell ref="D70:E70"/>
    <mergeCell ref="D66:E66"/>
    <mergeCell ref="D67:E67"/>
    <mergeCell ref="D62:E62"/>
    <mergeCell ref="D63:E63"/>
    <mergeCell ref="D68:E68"/>
    <mergeCell ref="D65:E65"/>
    <mergeCell ref="D64:E64"/>
  </mergeCells>
  <phoneticPr fontId="46" type="noConversion"/>
  <conditionalFormatting sqref="B71:B1048576 B39:B40 B29:B30 B17:B18 B12:B13 B20:B27 B32:B37 B42:B51 B53:B69 B1:B7">
    <cfRule type="duplicateValues" dxfId="98" priority="63"/>
  </conditionalFormatting>
  <conditionalFormatting sqref="E70:E1048576 E1:E7 E28:E30 E20:E21 E16:E18 E52:E58 E11:E13 E32:E44">
    <cfRule type="duplicateValues" dxfId="97" priority="62"/>
  </conditionalFormatting>
  <conditionalFormatting sqref="E45">
    <cfRule type="duplicateValues" dxfId="96" priority="61"/>
  </conditionalFormatting>
  <conditionalFormatting sqref="E67:E69 E60">
    <cfRule type="duplicateValues" dxfId="95" priority="60"/>
  </conditionalFormatting>
  <conditionalFormatting sqref="B16:B1048576 B11:B14 B1:B8">
    <cfRule type="duplicateValues" dxfId="94" priority="59"/>
  </conditionalFormatting>
  <conditionalFormatting sqref="E67:E1048576 E16:E60 E11:E14 E1:E8">
    <cfRule type="duplicateValues" dxfId="93" priority="58"/>
  </conditionalFormatting>
  <conditionalFormatting sqref="B1:B1048576">
    <cfRule type="duplicateValues" dxfId="92" priority="25"/>
    <cfRule type="duplicateValues" dxfId="91" priority="49"/>
  </conditionalFormatting>
  <conditionalFormatting sqref="E15">
    <cfRule type="duplicateValues" dxfId="90" priority="48"/>
  </conditionalFormatting>
  <conditionalFormatting sqref="E67:E1048576 E1:E61">
    <cfRule type="duplicateValues" dxfId="89" priority="46"/>
  </conditionalFormatting>
  <conditionalFormatting sqref="B74:B85">
    <cfRule type="duplicateValues" dxfId="88" priority="64"/>
  </conditionalFormatting>
  <conditionalFormatting sqref="E59">
    <cfRule type="duplicateValues" dxfId="87" priority="65"/>
  </conditionalFormatting>
  <conditionalFormatting sqref="E62">
    <cfRule type="duplicateValues" dxfId="86" priority="42"/>
  </conditionalFormatting>
  <conditionalFormatting sqref="E62">
    <cfRule type="duplicateValues" dxfId="85" priority="41"/>
  </conditionalFormatting>
  <conditionalFormatting sqref="E62">
    <cfRule type="duplicateValues" dxfId="84" priority="40"/>
  </conditionalFormatting>
  <conditionalFormatting sqref="E63">
    <cfRule type="duplicateValues" dxfId="83" priority="39"/>
  </conditionalFormatting>
  <conditionalFormatting sqref="E63">
    <cfRule type="duplicateValues" dxfId="82" priority="38"/>
  </conditionalFormatting>
  <conditionalFormatting sqref="E63">
    <cfRule type="duplicateValues" dxfId="81" priority="37"/>
  </conditionalFormatting>
  <conditionalFormatting sqref="E22:E27">
    <cfRule type="duplicateValues" dxfId="80" priority="66"/>
  </conditionalFormatting>
  <conditionalFormatting sqref="E46:E51">
    <cfRule type="duplicateValues" dxfId="79" priority="67"/>
  </conditionalFormatting>
  <conditionalFormatting sqref="E67:E1048576 E1:E63">
    <cfRule type="duplicateValues" dxfId="78" priority="26"/>
  </conditionalFormatting>
  <conditionalFormatting sqref="B42:B51">
    <cfRule type="duplicateValues" dxfId="77" priority="68"/>
  </conditionalFormatting>
  <conditionalFormatting sqref="E61">
    <cfRule type="duplicateValues" dxfId="76" priority="69"/>
  </conditionalFormatting>
  <conditionalFormatting sqref="E64">
    <cfRule type="duplicateValues" dxfId="75" priority="16"/>
  </conditionalFormatting>
  <conditionalFormatting sqref="E64">
    <cfRule type="duplicateValues" dxfId="74" priority="15"/>
  </conditionalFormatting>
  <conditionalFormatting sqref="E64">
    <cfRule type="duplicateValues" dxfId="73" priority="14"/>
  </conditionalFormatting>
  <conditionalFormatting sqref="E64">
    <cfRule type="duplicateValues" dxfId="72" priority="13"/>
  </conditionalFormatting>
  <conditionalFormatting sqref="E65">
    <cfRule type="duplicateValues" dxfId="71" priority="12"/>
  </conditionalFormatting>
  <conditionalFormatting sqref="E65">
    <cfRule type="duplicateValues" dxfId="70" priority="11"/>
  </conditionalFormatting>
  <conditionalFormatting sqref="E65">
    <cfRule type="duplicateValues" dxfId="69" priority="10"/>
  </conditionalFormatting>
  <conditionalFormatting sqref="E65">
    <cfRule type="duplicateValues" dxfId="68" priority="9"/>
  </conditionalFormatting>
  <conditionalFormatting sqref="E66">
    <cfRule type="duplicateValues" dxfId="67" priority="8"/>
  </conditionalFormatting>
  <conditionalFormatting sqref="E66">
    <cfRule type="duplicateValues" dxfId="66" priority="7"/>
  </conditionalFormatting>
  <conditionalFormatting sqref="E66">
    <cfRule type="duplicateValues" dxfId="65" priority="6"/>
  </conditionalFormatting>
  <conditionalFormatting sqref="E66">
    <cfRule type="duplicateValues" dxfId="64" priority="5"/>
  </conditionalFormatting>
  <conditionalFormatting sqref="B9:B10">
    <cfRule type="duplicateValues" dxfId="63" priority="122483"/>
  </conditionalFormatting>
  <conditionalFormatting sqref="E9:E10">
    <cfRule type="duplicateValues" dxfId="62" priority="122484"/>
  </conditionalFormatting>
  <conditionalFormatting sqref="B15">
    <cfRule type="duplicateValues" dxfId="61" priority="12250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2492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2490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2491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6" t="s">
        <v>2433</v>
      </c>
      <c r="B1" s="177"/>
      <c r="C1" s="177"/>
      <c r="D1" s="177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2514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2514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2514</v>
      </c>
      <c r="D5" s="65" t="s">
        <v>2478</v>
      </c>
    </row>
    <row r="6" spans="1:5" ht="15.75" x14ac:dyDescent="0.25">
      <c r="A6" s="53" t="s">
        <v>2523</v>
      </c>
      <c r="B6" s="53">
        <v>98</v>
      </c>
      <c r="C6" s="53" t="s">
        <v>2514</v>
      </c>
      <c r="D6" s="65" t="s">
        <v>2478</v>
      </c>
    </row>
    <row r="7" spans="1:5" ht="15.75" x14ac:dyDescent="0.25">
      <c r="A7" s="53" t="s">
        <v>2522</v>
      </c>
      <c r="B7" s="53">
        <v>824</v>
      </c>
      <c r="C7" s="53" t="s">
        <v>2514</v>
      </c>
      <c r="D7" s="65" t="s">
        <v>2478</v>
      </c>
    </row>
    <row r="8" spans="1:5" ht="15.75" x14ac:dyDescent="0.25">
      <c r="A8" s="53" t="s">
        <v>2521</v>
      </c>
      <c r="B8" s="53">
        <v>736</v>
      </c>
      <c r="C8" s="53" t="s">
        <v>2514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76" t="s">
        <v>2443</v>
      </c>
      <c r="B18" s="177"/>
      <c r="C18" s="177"/>
      <c r="D18" s="177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2520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2519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2518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2517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2516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2515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2527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2526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2525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2524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2528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60" priority="119326"/>
  </conditionalFormatting>
  <conditionalFormatting sqref="B33">
    <cfRule type="duplicateValues" dxfId="59" priority="119327"/>
    <cfRule type="duplicateValues" dxfId="58" priority="119328"/>
  </conditionalFormatting>
  <conditionalFormatting sqref="A33">
    <cfRule type="duplicateValues" dxfId="57" priority="119340"/>
  </conditionalFormatting>
  <conditionalFormatting sqref="A33">
    <cfRule type="duplicateValues" dxfId="56" priority="119341"/>
    <cfRule type="duplicateValues" dxfId="55" priority="119342"/>
  </conditionalFormatting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8" t="s">
        <v>58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203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184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183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183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182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181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142.5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141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141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147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100.15079861111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39.6746064814797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8" priority="69"/>
  </conditionalFormatting>
  <conditionalFormatting sqref="E9:E1048576 E1:E2">
    <cfRule type="duplicateValues" dxfId="47" priority="99250"/>
  </conditionalFormatting>
  <conditionalFormatting sqref="E4">
    <cfRule type="duplicateValues" dxfId="46" priority="62"/>
  </conditionalFormatting>
  <conditionalFormatting sqref="E5:E8">
    <cfRule type="duplicateValues" dxfId="45" priority="60"/>
  </conditionalFormatting>
  <conditionalFormatting sqref="B12">
    <cfRule type="duplicateValues" dxfId="44" priority="34"/>
    <cfRule type="duplicateValues" dxfId="43" priority="35"/>
    <cfRule type="duplicateValues" dxfId="42" priority="36"/>
  </conditionalFormatting>
  <conditionalFormatting sqref="B12">
    <cfRule type="duplicateValues" dxfId="41" priority="33"/>
  </conditionalFormatting>
  <conditionalFormatting sqref="B12">
    <cfRule type="duplicateValues" dxfId="40" priority="31"/>
    <cfRule type="duplicateValues" dxfId="39" priority="32"/>
  </conditionalFormatting>
  <conditionalFormatting sqref="B12">
    <cfRule type="duplicateValues" dxfId="38" priority="28"/>
    <cfRule type="duplicateValues" dxfId="37" priority="29"/>
    <cfRule type="duplicateValues" dxfId="36" priority="30"/>
  </conditionalFormatting>
  <conditionalFormatting sqref="B12">
    <cfRule type="duplicateValues" dxfId="35" priority="27"/>
  </conditionalFormatting>
  <conditionalFormatting sqref="B12">
    <cfRule type="duplicateValues" dxfId="34" priority="25"/>
    <cfRule type="duplicateValues" dxfId="33" priority="26"/>
  </conditionalFormatting>
  <conditionalFormatting sqref="B12">
    <cfRule type="duplicateValues" dxfId="32" priority="24"/>
  </conditionalFormatting>
  <conditionalFormatting sqref="B12">
    <cfRule type="duplicateValues" dxfId="31" priority="21"/>
    <cfRule type="duplicateValues" dxfId="30" priority="22"/>
    <cfRule type="duplicateValues" dxfId="29" priority="23"/>
  </conditionalFormatting>
  <conditionalFormatting sqref="B12">
    <cfRule type="duplicateValues" dxfId="28" priority="20"/>
  </conditionalFormatting>
  <conditionalFormatting sqref="B12">
    <cfRule type="duplicateValues" dxfId="27" priority="19"/>
  </conditionalFormatting>
  <conditionalFormatting sqref="B14">
    <cfRule type="duplicateValues" dxfId="26" priority="18"/>
  </conditionalFormatting>
  <conditionalFormatting sqref="B14">
    <cfRule type="duplicateValues" dxfId="25" priority="15"/>
    <cfRule type="duplicateValues" dxfId="24" priority="16"/>
    <cfRule type="duplicateValues" dxfId="23" priority="17"/>
  </conditionalFormatting>
  <conditionalFormatting sqref="B14">
    <cfRule type="duplicateValues" dxfId="22" priority="13"/>
    <cfRule type="duplicateValues" dxfId="21" priority="14"/>
  </conditionalFormatting>
  <conditionalFormatting sqref="B14">
    <cfRule type="duplicateValues" dxfId="20" priority="10"/>
    <cfRule type="duplicateValues" dxfId="19" priority="11"/>
    <cfRule type="duplicateValues" dxfId="18" priority="12"/>
  </conditionalFormatting>
  <conditionalFormatting sqref="B14">
    <cfRule type="duplicateValues" dxfId="17" priority="9"/>
  </conditionalFormatting>
  <conditionalFormatting sqref="B14">
    <cfRule type="duplicateValues" dxfId="16" priority="8"/>
  </conditionalFormatting>
  <conditionalFormatting sqref="B14">
    <cfRule type="duplicateValues" dxfId="15" priority="7"/>
  </conditionalFormatting>
  <conditionalFormatting sqref="B14">
    <cfRule type="duplicateValues" dxfId="14" priority="4"/>
    <cfRule type="duplicateValues" dxfId="13" priority="5"/>
    <cfRule type="duplicateValues" dxfId="12" priority="6"/>
  </conditionalFormatting>
  <conditionalFormatting sqref="B14">
    <cfRule type="duplicateValues" dxfId="11" priority="2"/>
    <cfRule type="duplicateValues" dxfId="10" priority="3"/>
  </conditionalFormatting>
  <conditionalFormatting sqref="C14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2507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2508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2509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2021-04-10T10:12:07Z</dcterms:modified>
</cp:coreProperties>
</file>