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0\"/>
    </mc:Choice>
  </mc:AlternateContent>
  <bookViews>
    <workbookView xWindow="0" yWindow="0" windowWidth="24000" windowHeight="95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B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B58" i="16"/>
  <c r="A89" i="16" s="1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6" i="1" l="1"/>
  <c r="A122" i="1"/>
  <c r="A129" i="1"/>
  <c r="A101" i="1"/>
  <c r="A102" i="1"/>
  <c r="A113" i="1"/>
  <c r="A103" i="1"/>
  <c r="A104" i="1"/>
  <c r="A105" i="1"/>
  <c r="A106" i="1"/>
  <c r="A107" i="1"/>
  <c r="A114" i="1"/>
  <c r="F126" i="1"/>
  <c r="G126" i="1"/>
  <c r="H126" i="1"/>
  <c r="I126" i="1"/>
  <c r="J126" i="1"/>
  <c r="K126" i="1"/>
  <c r="F122" i="1"/>
  <c r="G122" i="1"/>
  <c r="H122" i="1"/>
  <c r="I122" i="1"/>
  <c r="J122" i="1"/>
  <c r="K122" i="1"/>
  <c r="F129" i="1"/>
  <c r="G129" i="1"/>
  <c r="H129" i="1"/>
  <c r="I129" i="1"/>
  <c r="J129" i="1"/>
  <c r="K129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14" i="1"/>
  <c r="G114" i="1"/>
  <c r="H114" i="1"/>
  <c r="I114" i="1"/>
  <c r="J114" i="1"/>
  <c r="K114" i="1"/>
  <c r="F128" i="1" l="1"/>
  <c r="G128" i="1"/>
  <c r="H128" i="1"/>
  <c r="I128" i="1"/>
  <c r="J128" i="1"/>
  <c r="K128" i="1"/>
  <c r="F112" i="1"/>
  <c r="G112" i="1"/>
  <c r="H112" i="1"/>
  <c r="I112" i="1"/>
  <c r="J112" i="1"/>
  <c r="K112" i="1"/>
  <c r="F121" i="1"/>
  <c r="G121" i="1"/>
  <c r="H121" i="1"/>
  <c r="I121" i="1"/>
  <c r="J121" i="1"/>
  <c r="K121" i="1"/>
  <c r="F111" i="1"/>
  <c r="G111" i="1"/>
  <c r="H111" i="1"/>
  <c r="I111" i="1"/>
  <c r="J111" i="1"/>
  <c r="K111" i="1"/>
  <c r="A128" i="1"/>
  <c r="A112" i="1"/>
  <c r="A121" i="1"/>
  <c r="A111" i="1"/>
  <c r="F14" i="1"/>
  <c r="G14" i="1"/>
  <c r="H14" i="1"/>
  <c r="I14" i="1"/>
  <c r="J14" i="1"/>
  <c r="K14" i="1"/>
  <c r="F18" i="1"/>
  <c r="G18" i="1"/>
  <c r="H18" i="1"/>
  <c r="I18" i="1"/>
  <c r="J18" i="1"/>
  <c r="K18" i="1"/>
  <c r="F6" i="1"/>
  <c r="G6" i="1"/>
  <c r="H6" i="1"/>
  <c r="I6" i="1"/>
  <c r="J6" i="1"/>
  <c r="K6" i="1"/>
  <c r="F9" i="1"/>
  <c r="G9" i="1"/>
  <c r="H9" i="1"/>
  <c r="I9" i="1"/>
  <c r="J9" i="1"/>
  <c r="K9" i="1"/>
  <c r="A14" i="1"/>
  <c r="A18" i="1"/>
  <c r="A6" i="1"/>
  <c r="A9" i="1"/>
  <c r="F15" i="1"/>
  <c r="G15" i="1"/>
  <c r="H15" i="1"/>
  <c r="I15" i="1"/>
  <c r="J15" i="1"/>
  <c r="K15" i="1"/>
  <c r="F13" i="1"/>
  <c r="G13" i="1"/>
  <c r="H13" i="1"/>
  <c r="I13" i="1"/>
  <c r="J13" i="1"/>
  <c r="K13" i="1"/>
  <c r="F7" i="1"/>
  <c r="G7" i="1"/>
  <c r="H7" i="1"/>
  <c r="I7" i="1"/>
  <c r="J7" i="1"/>
  <c r="K7" i="1"/>
  <c r="F12" i="1"/>
  <c r="G12" i="1"/>
  <c r="H12" i="1"/>
  <c r="I12" i="1"/>
  <c r="J12" i="1"/>
  <c r="K12" i="1"/>
  <c r="F11" i="1"/>
  <c r="G11" i="1"/>
  <c r="H11" i="1"/>
  <c r="I11" i="1"/>
  <c r="J11" i="1"/>
  <c r="K11" i="1"/>
  <c r="A15" i="1"/>
  <c r="A13" i="1"/>
  <c r="A7" i="1"/>
  <c r="A12" i="1"/>
  <c r="A11" i="1"/>
  <c r="F42" i="1"/>
  <c r="G42" i="1"/>
  <c r="H42" i="1"/>
  <c r="I42" i="1"/>
  <c r="J42" i="1"/>
  <c r="K42" i="1"/>
  <c r="F100" i="1"/>
  <c r="G100" i="1"/>
  <c r="H100" i="1"/>
  <c r="I100" i="1"/>
  <c r="J100" i="1"/>
  <c r="K100" i="1"/>
  <c r="F118" i="1"/>
  <c r="G118" i="1"/>
  <c r="H118" i="1"/>
  <c r="I118" i="1"/>
  <c r="J118" i="1"/>
  <c r="K118" i="1"/>
  <c r="F65" i="1"/>
  <c r="G65" i="1"/>
  <c r="H65" i="1"/>
  <c r="I65" i="1"/>
  <c r="J65" i="1"/>
  <c r="K65" i="1"/>
  <c r="F110" i="1"/>
  <c r="G110" i="1"/>
  <c r="H110" i="1"/>
  <c r="I110" i="1"/>
  <c r="J110" i="1"/>
  <c r="K110" i="1"/>
  <c r="F63" i="1"/>
  <c r="G63" i="1"/>
  <c r="H63" i="1"/>
  <c r="I63" i="1"/>
  <c r="J63" i="1"/>
  <c r="K63" i="1"/>
  <c r="F99" i="1"/>
  <c r="G99" i="1"/>
  <c r="H99" i="1"/>
  <c r="I99" i="1"/>
  <c r="J99" i="1"/>
  <c r="K99" i="1"/>
  <c r="F31" i="1"/>
  <c r="G31" i="1"/>
  <c r="H31" i="1"/>
  <c r="I31" i="1"/>
  <c r="J31" i="1"/>
  <c r="K31" i="1"/>
  <c r="F95" i="1"/>
  <c r="G95" i="1"/>
  <c r="H95" i="1"/>
  <c r="I95" i="1"/>
  <c r="J95" i="1"/>
  <c r="K95" i="1"/>
  <c r="F59" i="1"/>
  <c r="G59" i="1"/>
  <c r="H59" i="1"/>
  <c r="I59" i="1"/>
  <c r="J59" i="1"/>
  <c r="K59" i="1"/>
  <c r="F56" i="1"/>
  <c r="G56" i="1"/>
  <c r="H56" i="1"/>
  <c r="I56" i="1"/>
  <c r="J56" i="1"/>
  <c r="K56" i="1"/>
  <c r="F81" i="1"/>
  <c r="G81" i="1"/>
  <c r="H81" i="1"/>
  <c r="I81" i="1"/>
  <c r="J81" i="1"/>
  <c r="K81" i="1"/>
  <c r="F82" i="1"/>
  <c r="G82" i="1"/>
  <c r="H82" i="1"/>
  <c r="I82" i="1"/>
  <c r="J82" i="1"/>
  <c r="K82" i="1"/>
  <c r="F91" i="1"/>
  <c r="G91" i="1"/>
  <c r="H91" i="1"/>
  <c r="I91" i="1"/>
  <c r="J91" i="1"/>
  <c r="K91" i="1"/>
  <c r="F83" i="1"/>
  <c r="G83" i="1"/>
  <c r="H83" i="1"/>
  <c r="I83" i="1"/>
  <c r="J83" i="1"/>
  <c r="K83" i="1"/>
  <c r="F74" i="1"/>
  <c r="G74" i="1"/>
  <c r="H74" i="1"/>
  <c r="I74" i="1"/>
  <c r="J74" i="1"/>
  <c r="K74" i="1"/>
  <c r="F124" i="1"/>
  <c r="G124" i="1"/>
  <c r="H124" i="1"/>
  <c r="I124" i="1"/>
  <c r="J124" i="1"/>
  <c r="K124" i="1"/>
  <c r="F80" i="1"/>
  <c r="G80" i="1"/>
  <c r="H80" i="1"/>
  <c r="I80" i="1"/>
  <c r="J80" i="1"/>
  <c r="K80" i="1"/>
  <c r="F123" i="1"/>
  <c r="G123" i="1"/>
  <c r="H123" i="1"/>
  <c r="I123" i="1"/>
  <c r="J123" i="1"/>
  <c r="K123" i="1"/>
  <c r="F89" i="1"/>
  <c r="G89" i="1"/>
  <c r="H89" i="1"/>
  <c r="I89" i="1"/>
  <c r="J89" i="1"/>
  <c r="K89" i="1"/>
  <c r="F125" i="1"/>
  <c r="G125" i="1"/>
  <c r="H125" i="1"/>
  <c r="I125" i="1"/>
  <c r="J125" i="1"/>
  <c r="K125" i="1"/>
  <c r="F90" i="1"/>
  <c r="G90" i="1"/>
  <c r="H90" i="1"/>
  <c r="I90" i="1"/>
  <c r="J90" i="1"/>
  <c r="K90" i="1"/>
  <c r="F84" i="1"/>
  <c r="G84" i="1"/>
  <c r="H84" i="1"/>
  <c r="I84" i="1"/>
  <c r="J84" i="1"/>
  <c r="K84" i="1"/>
  <c r="F88" i="1"/>
  <c r="G88" i="1"/>
  <c r="H88" i="1"/>
  <c r="I88" i="1"/>
  <c r="J88" i="1"/>
  <c r="K88" i="1"/>
  <c r="F87" i="1"/>
  <c r="G87" i="1"/>
  <c r="H87" i="1"/>
  <c r="I87" i="1"/>
  <c r="J87" i="1"/>
  <c r="K87" i="1"/>
  <c r="F85" i="1"/>
  <c r="G85" i="1"/>
  <c r="H85" i="1"/>
  <c r="I85" i="1"/>
  <c r="J85" i="1"/>
  <c r="K85" i="1"/>
  <c r="F127" i="1"/>
  <c r="G127" i="1"/>
  <c r="H127" i="1"/>
  <c r="I127" i="1"/>
  <c r="J127" i="1"/>
  <c r="K127" i="1"/>
  <c r="F16" i="1"/>
  <c r="G16" i="1"/>
  <c r="H16" i="1"/>
  <c r="I16" i="1"/>
  <c r="J16" i="1"/>
  <c r="K16" i="1"/>
  <c r="A16" i="1"/>
  <c r="A83" i="1"/>
  <c r="A90" i="1" l="1"/>
  <c r="A74" i="1"/>
  <c r="A88" i="1"/>
  <c r="A127" i="1"/>
  <c r="A100" i="1"/>
  <c r="A42" i="1"/>
  <c r="A82" i="1"/>
  <c r="A81" i="1"/>
  <c r="A91" i="1"/>
  <c r="F17" i="1" l="1"/>
  <c r="G17" i="1"/>
  <c r="H17" i="1"/>
  <c r="I17" i="1"/>
  <c r="J17" i="1"/>
  <c r="K17" i="1"/>
  <c r="F5" i="1"/>
  <c r="G5" i="1"/>
  <c r="H5" i="1"/>
  <c r="I5" i="1"/>
  <c r="J5" i="1"/>
  <c r="K5" i="1"/>
  <c r="F8" i="1"/>
  <c r="G8" i="1"/>
  <c r="H8" i="1"/>
  <c r="I8" i="1"/>
  <c r="J8" i="1"/>
  <c r="K8" i="1"/>
  <c r="F10" i="1"/>
  <c r="G10" i="1"/>
  <c r="H10" i="1"/>
  <c r="I10" i="1"/>
  <c r="J10" i="1"/>
  <c r="K10" i="1"/>
  <c r="A17" i="1"/>
  <c r="A5" i="1"/>
  <c r="A8" i="1"/>
  <c r="A10" i="1"/>
  <c r="A80" i="1"/>
  <c r="F79" i="1"/>
  <c r="G79" i="1"/>
  <c r="H79" i="1"/>
  <c r="I79" i="1"/>
  <c r="J79" i="1"/>
  <c r="K79" i="1"/>
  <c r="F78" i="1"/>
  <c r="G78" i="1"/>
  <c r="H78" i="1"/>
  <c r="I78" i="1"/>
  <c r="J78" i="1"/>
  <c r="K78" i="1"/>
  <c r="F41" i="1"/>
  <c r="G41" i="1"/>
  <c r="H41" i="1"/>
  <c r="I41" i="1"/>
  <c r="J41" i="1"/>
  <c r="K41" i="1"/>
  <c r="F98" i="1"/>
  <c r="G98" i="1"/>
  <c r="H98" i="1"/>
  <c r="I98" i="1"/>
  <c r="J98" i="1"/>
  <c r="K98" i="1"/>
  <c r="F40" i="1"/>
  <c r="G40" i="1"/>
  <c r="H40" i="1"/>
  <c r="I40" i="1"/>
  <c r="J40" i="1"/>
  <c r="K40" i="1"/>
  <c r="F39" i="1"/>
  <c r="G39" i="1"/>
  <c r="H39" i="1"/>
  <c r="I39" i="1"/>
  <c r="J39" i="1"/>
  <c r="K39" i="1"/>
  <c r="F86" i="1"/>
  <c r="G86" i="1"/>
  <c r="H86" i="1"/>
  <c r="I86" i="1"/>
  <c r="J86" i="1"/>
  <c r="K86" i="1"/>
  <c r="F57" i="1"/>
  <c r="G57" i="1"/>
  <c r="H57" i="1"/>
  <c r="I57" i="1"/>
  <c r="J57" i="1"/>
  <c r="K57" i="1"/>
  <c r="F38" i="1"/>
  <c r="G38" i="1"/>
  <c r="H38" i="1"/>
  <c r="I38" i="1"/>
  <c r="J38" i="1"/>
  <c r="K38" i="1"/>
  <c r="A65" i="1"/>
  <c r="A79" i="1"/>
  <c r="A125" i="1"/>
  <c r="A89" i="1"/>
  <c r="A78" i="1"/>
  <c r="A99" i="1"/>
  <c r="A41" i="1"/>
  <c r="A98" i="1"/>
  <c r="A40" i="1"/>
  <c r="A39" i="1"/>
  <c r="A87" i="1"/>
  <c r="A86" i="1"/>
  <c r="A57" i="1"/>
  <c r="A38" i="1"/>
  <c r="F77" i="1"/>
  <c r="G77" i="1"/>
  <c r="H77" i="1"/>
  <c r="I77" i="1"/>
  <c r="J77" i="1"/>
  <c r="K77" i="1"/>
  <c r="A77" i="1"/>
  <c r="A85" i="1" l="1"/>
  <c r="F76" i="1"/>
  <c r="G76" i="1"/>
  <c r="H76" i="1"/>
  <c r="I76" i="1"/>
  <c r="J76" i="1"/>
  <c r="K76" i="1"/>
  <c r="A56" i="1"/>
  <c r="A76" i="1"/>
  <c r="F97" i="1" l="1"/>
  <c r="G97" i="1"/>
  <c r="H97" i="1"/>
  <c r="I97" i="1"/>
  <c r="J97" i="1"/>
  <c r="K97" i="1"/>
  <c r="F55" i="1"/>
  <c r="G55" i="1"/>
  <c r="H55" i="1"/>
  <c r="I55" i="1"/>
  <c r="J55" i="1"/>
  <c r="K55" i="1"/>
  <c r="A97" i="1"/>
  <c r="A55" i="1"/>
  <c r="A96" i="1" l="1"/>
  <c r="F96" i="1"/>
  <c r="G96" i="1"/>
  <c r="H96" i="1"/>
  <c r="I96" i="1"/>
  <c r="J96" i="1"/>
  <c r="K96" i="1"/>
  <c r="A37" i="1"/>
  <c r="F37" i="1"/>
  <c r="G37" i="1"/>
  <c r="H37" i="1"/>
  <c r="I37" i="1"/>
  <c r="J37" i="1"/>
  <c r="K37" i="1"/>
  <c r="A73" i="1"/>
  <c r="F73" i="1"/>
  <c r="G73" i="1"/>
  <c r="H73" i="1"/>
  <c r="I73" i="1"/>
  <c r="J73" i="1"/>
  <c r="K73" i="1"/>
  <c r="A54" i="1"/>
  <c r="F54" i="1"/>
  <c r="G54" i="1"/>
  <c r="H54" i="1"/>
  <c r="I54" i="1"/>
  <c r="J54" i="1"/>
  <c r="K54" i="1"/>
  <c r="A36" i="1"/>
  <c r="F36" i="1"/>
  <c r="G36" i="1"/>
  <c r="H36" i="1"/>
  <c r="I36" i="1"/>
  <c r="J36" i="1"/>
  <c r="K36" i="1"/>
  <c r="A75" i="1"/>
  <c r="F75" i="1"/>
  <c r="G75" i="1"/>
  <c r="H75" i="1"/>
  <c r="I75" i="1"/>
  <c r="J75" i="1"/>
  <c r="K75" i="1"/>
  <c r="A53" i="1"/>
  <c r="F53" i="1"/>
  <c r="G53" i="1"/>
  <c r="H53" i="1"/>
  <c r="I53" i="1"/>
  <c r="J53" i="1"/>
  <c r="K53" i="1"/>
  <c r="A35" i="1"/>
  <c r="F35" i="1"/>
  <c r="G35" i="1"/>
  <c r="H35" i="1"/>
  <c r="I35" i="1"/>
  <c r="J35" i="1"/>
  <c r="K35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34" i="1"/>
  <c r="F34" i="1"/>
  <c r="G34" i="1"/>
  <c r="H34" i="1"/>
  <c r="I34" i="1"/>
  <c r="J34" i="1"/>
  <c r="K34" i="1"/>
  <c r="A69" i="1"/>
  <c r="F69" i="1"/>
  <c r="G69" i="1"/>
  <c r="H69" i="1"/>
  <c r="I69" i="1"/>
  <c r="J69" i="1"/>
  <c r="K69" i="1"/>
  <c r="A52" i="1"/>
  <c r="F52" i="1"/>
  <c r="G52" i="1"/>
  <c r="H52" i="1"/>
  <c r="I52" i="1"/>
  <c r="J52" i="1"/>
  <c r="K52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95" i="1"/>
  <c r="A64" i="1"/>
  <c r="F64" i="1"/>
  <c r="G64" i="1"/>
  <c r="H64" i="1"/>
  <c r="I64" i="1"/>
  <c r="J64" i="1"/>
  <c r="K64" i="1"/>
  <c r="A63" i="1"/>
  <c r="A31" i="1"/>
  <c r="A30" i="1"/>
  <c r="F30" i="1"/>
  <c r="G30" i="1"/>
  <c r="H30" i="1"/>
  <c r="I30" i="1"/>
  <c r="J30" i="1"/>
  <c r="K30" i="1"/>
  <c r="A68" i="1"/>
  <c r="F68" i="1"/>
  <c r="G68" i="1"/>
  <c r="H68" i="1"/>
  <c r="I68" i="1"/>
  <c r="J68" i="1"/>
  <c r="K68" i="1"/>
  <c r="A62" i="1"/>
  <c r="F62" i="1"/>
  <c r="G62" i="1"/>
  <c r="H62" i="1"/>
  <c r="I62" i="1"/>
  <c r="J62" i="1"/>
  <c r="K62" i="1"/>
  <c r="A29" i="1" l="1"/>
  <c r="A28" i="1"/>
  <c r="A27" i="1"/>
  <c r="A61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61" i="1"/>
  <c r="G61" i="1"/>
  <c r="H61" i="1"/>
  <c r="I61" i="1"/>
  <c r="J61" i="1"/>
  <c r="K61" i="1"/>
  <c r="A26" i="1" l="1"/>
  <c r="A25" i="1"/>
  <c r="F26" i="1"/>
  <c r="G26" i="1"/>
  <c r="H26" i="1"/>
  <c r="I26" i="1"/>
  <c r="J26" i="1"/>
  <c r="K26" i="1"/>
  <c r="F25" i="1"/>
  <c r="G25" i="1"/>
  <c r="H25" i="1"/>
  <c r="I25" i="1"/>
  <c r="J25" i="1"/>
  <c r="K25" i="1"/>
  <c r="A118" i="1" l="1"/>
  <c r="A60" i="1"/>
  <c r="A51" i="1"/>
  <c r="A50" i="1"/>
  <c r="A110" i="1"/>
  <c r="A46" i="1"/>
  <c r="A45" i="1"/>
  <c r="A44" i="1"/>
  <c r="A84" i="1"/>
  <c r="A49" i="1"/>
  <c r="F60" i="1"/>
  <c r="G60" i="1"/>
  <c r="H60" i="1"/>
  <c r="I60" i="1"/>
  <c r="J60" i="1"/>
  <c r="K60" i="1"/>
  <c r="F51" i="1"/>
  <c r="G51" i="1"/>
  <c r="H51" i="1"/>
  <c r="I51" i="1"/>
  <c r="J51" i="1"/>
  <c r="K51" i="1"/>
  <c r="F50" i="1"/>
  <c r="G50" i="1"/>
  <c r="H50" i="1"/>
  <c r="I50" i="1"/>
  <c r="J50" i="1"/>
  <c r="K50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9" i="1"/>
  <c r="G49" i="1"/>
  <c r="H49" i="1"/>
  <c r="I49" i="1"/>
  <c r="J49" i="1"/>
  <c r="K49" i="1"/>
  <c r="A43" i="1"/>
  <c r="A67" i="1"/>
  <c r="F43" i="1"/>
  <c r="G43" i="1"/>
  <c r="H43" i="1"/>
  <c r="I43" i="1"/>
  <c r="J43" i="1"/>
  <c r="K43" i="1"/>
  <c r="F67" i="1"/>
  <c r="G67" i="1"/>
  <c r="H67" i="1"/>
  <c r="I67" i="1"/>
  <c r="J67" i="1"/>
  <c r="K67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09" i="1"/>
  <c r="G109" i="1"/>
  <c r="H109" i="1"/>
  <c r="I109" i="1"/>
  <c r="J109" i="1"/>
  <c r="K109" i="1"/>
  <c r="A120" i="1"/>
  <c r="A119" i="1"/>
  <c r="A109" i="1"/>
  <c r="A59" i="1" l="1"/>
  <c r="A24" i="1" l="1"/>
  <c r="F24" i="1"/>
  <c r="G24" i="1"/>
  <c r="H24" i="1"/>
  <c r="I24" i="1"/>
  <c r="J24" i="1"/>
  <c r="K24" i="1"/>
  <c r="A22" i="1" l="1"/>
  <c r="A23" i="1"/>
  <c r="F22" i="1"/>
  <c r="G22" i="1"/>
  <c r="H22" i="1"/>
  <c r="I22" i="1"/>
  <c r="J22" i="1"/>
  <c r="K22" i="1"/>
  <c r="F23" i="1"/>
  <c r="G23" i="1"/>
  <c r="H23" i="1"/>
  <c r="I23" i="1"/>
  <c r="J23" i="1"/>
  <c r="K23" i="1"/>
  <c r="A117" i="1" l="1"/>
  <c r="F117" i="1"/>
  <c r="G117" i="1"/>
  <c r="H117" i="1"/>
  <c r="I117" i="1"/>
  <c r="J117" i="1"/>
  <c r="K117" i="1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48" i="1"/>
  <c r="G48" i="1"/>
  <c r="H48" i="1"/>
  <c r="I48" i="1"/>
  <c r="J48" i="1"/>
  <c r="K48" i="1"/>
  <c r="F94" i="1"/>
  <c r="G94" i="1"/>
  <c r="H94" i="1"/>
  <c r="I94" i="1"/>
  <c r="J94" i="1"/>
  <c r="K94" i="1"/>
  <c r="F93" i="1"/>
  <c r="G93" i="1"/>
  <c r="H93" i="1"/>
  <c r="I93" i="1"/>
  <c r="J93" i="1"/>
  <c r="K93" i="1"/>
  <c r="A116" i="1"/>
  <c r="A115" i="1"/>
  <c r="A48" i="1"/>
  <c r="A94" i="1"/>
  <c r="A93" i="1"/>
  <c r="F66" i="1" l="1"/>
  <c r="G66" i="1"/>
  <c r="H66" i="1"/>
  <c r="I66" i="1"/>
  <c r="J66" i="1"/>
  <c r="K66" i="1"/>
  <c r="F21" i="1"/>
  <c r="G21" i="1"/>
  <c r="H21" i="1"/>
  <c r="I21" i="1"/>
  <c r="J21" i="1"/>
  <c r="K21" i="1"/>
  <c r="A66" i="1"/>
  <c r="A21" i="1"/>
  <c r="F47" i="1"/>
  <c r="G47" i="1"/>
  <c r="H47" i="1"/>
  <c r="I47" i="1"/>
  <c r="J47" i="1"/>
  <c r="K47" i="1"/>
  <c r="A47" i="1"/>
  <c r="F20" i="1" l="1"/>
  <c r="G20" i="1"/>
  <c r="H20" i="1"/>
  <c r="I20" i="1"/>
  <c r="J20" i="1"/>
  <c r="K20" i="1"/>
  <c r="F108" i="1"/>
  <c r="G108" i="1"/>
  <c r="H108" i="1"/>
  <c r="I108" i="1"/>
  <c r="J108" i="1"/>
  <c r="K108" i="1"/>
  <c r="F19" i="1"/>
  <c r="G19" i="1"/>
  <c r="H19" i="1"/>
  <c r="I19" i="1"/>
  <c r="J19" i="1"/>
  <c r="K19" i="1"/>
  <c r="A20" i="1"/>
  <c r="A108" i="1"/>
  <c r="A19" i="1"/>
  <c r="F58" i="1" l="1"/>
  <c r="G58" i="1"/>
  <c r="H58" i="1"/>
  <c r="I58" i="1"/>
  <c r="J58" i="1"/>
  <c r="K58" i="1"/>
  <c r="F92" i="1"/>
  <c r="G92" i="1"/>
  <c r="H92" i="1"/>
  <c r="I92" i="1"/>
  <c r="J92" i="1"/>
  <c r="K92" i="1"/>
  <c r="A58" i="1" l="1"/>
  <c r="A92" i="1"/>
  <c r="A124" i="1" l="1"/>
  <c r="D35" i="15" l="1"/>
  <c r="A123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<sst xmlns="http://schemas.openxmlformats.org/spreadsheetml/2006/main" count="13589" uniqueCount="2621">
  <si>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</si>
  <si>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</si>
  <si>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</si>
  <si>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</si>
  <si>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</si>
  <si>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</si>
  <si>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</si>
  <si>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</si>
  <si>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</si>
  <si>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</si>
  <si>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</si>
  <si>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</si>
  <si>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</si>
  <si>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</si>
  <si>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</si>
  <si>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</si>
  <si>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</si>
  <si>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</si>
  <si>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</si>
  <si>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</si>
  <si>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</si>
  <si>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</si>
  <si>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</si>
  <si>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</si>
  <si>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</si>
  <si>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</si>
  <si>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</si>
  <si>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</si>
  <si>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</si>
  <si>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</si>
  <si>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</si>
  <si>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</si>
  <si>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</si>
  <si>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</si>
  <si>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</si>
  <si>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</si>
  <si>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</si>
  <si>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</si>
  <si>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</si>
  <si>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</si>
  <si>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</si>
  <si>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</si>
  <si>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</si>
  <si>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</si>
  <si>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</si>
  <si>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</si>
  <si>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</si>
  <si>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</si>
  <si>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</si>
  <si>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</si>
  <si>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</si>
  <si>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</si>
  <si>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</si>
  <si>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</si>
  <si>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</si>
  <si>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</si>
  <si>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</si>
  <si>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</si>
  <si>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</si>
  <si>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</si>
  <si>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</si>
  <si>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</si>
  <si>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</si>
  <si>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</si>
  <si>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</si>
  <si>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</si>
  <si>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</si>
  <si>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</si>
  <si>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</si>
  <si>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</si>
  <si>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</si>
  <si>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</si>
  <si>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</si>
  <si>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</si>
  <si>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</si>
  <si>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</si>
  <si>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</si>
  <si>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</si>
  <si>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</si>
  <si>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</si>
  <si>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</si>
  <si>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</si>
  <si>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</si>
  <si>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</si>
  <si>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</si>
  <si>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</si>
  <si>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</si>
  <si>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</si>
  <si>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</si>
  <si>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</si>
  <si>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</si>
  <si>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</si>
  <si>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</si>
  <si>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</si>
  <si>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</si>
  <si>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</si>
  <si>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</si>
  <si>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</si>
  <si>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</si>
  <si>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</si>
  <si>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</si>
  <si>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</si>
  <si>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</si>
  <si>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</si>
  <si>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</si>
  <si>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</si>
  <si>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</si>
  <si>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</si>
  <si>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</si>
  <si>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</si>
  <si>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</si>
  <si>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</si>
  <si>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</si>
  <si>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</si>
  <si>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</si>
  <si>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</si>
  <si>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</si>
  <si>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</si>
  <si>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</si>
  <si>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</si>
  <si>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</si>
  <si>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</si>
  <si>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</si>
  <si>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</si>
  <si>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</si>
  <si>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</si>
  <si>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</si>
  <si>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</si>
  <si>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</si>
  <si>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</si>
  <si>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</si>
  <si>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</si>
  <si>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</si>
  <si>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</si>
  <si>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</si>
  <si>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</si>
  <si>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</si>
  <si>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</si>
  <si>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</si>
  <si>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</si>
  <si>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</si>
  <si>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</si>
  <si>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</si>
  <si>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</si>
  <si>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</si>
  <si>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</si>
  <si>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</si>
  <si>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</si>
  <si>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</si>
  <si>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</si>
  <si>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</si>
  <si>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</si>
  <si>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</si>
  <si>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</si>
  <si>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</si>
  <si>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</si>
  <si>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</si>
  <si>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</si>
  <si>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</si>
  <si>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</si>
  <si>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</si>
  <si>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</si>
  <si>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</si>
  <si>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</si>
  <si>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</si>
  <si>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</si>
  <si>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</si>
  <si>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</si>
  <si>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</si>
  <si>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</si>
  <si>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</si>
  <si>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</si>
  <si>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</si>
  <si>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</si>
  <si>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</si>
  <si>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</si>
  <si>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</si>
  <si>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</si>
  <si>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</si>
  <si>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</si>
  <si>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</si>
  <si>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</si>
  <si>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</si>
  <si>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</si>
  <si>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</si>
  <si>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</si>
  <si>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</si>
  <si>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</si>
  <si>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</si>
  <si>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</si>
  <si>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</si>
  <si>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</si>
  <si>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</si>
  <si>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</si>
  <si>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</si>
  <si>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</si>
  <si>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</si>
  <si>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</si>
  <si>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</si>
  <si>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</si>
  <si>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</si>
  <si>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</si>
  <si>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</si>
  <si>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</si>
  <si>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</si>
  <si>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</si>
  <si>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</si>
  <si>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</si>
  <si>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</si>
  <si>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</si>
  <si>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</si>
  <si>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</si>
  <si>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</si>
  <si>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</si>
  <si>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</si>
  <si>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</si>
  <si>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</si>
  <si>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</si>
  <si>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</si>
  <si>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</si>
  <si>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</si>
  <si>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</si>
  <si>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</si>
  <si>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</si>
  <si>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</si>
  <si>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</si>
  <si>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</si>
  <si>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</si>
  <si>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</si>
  <si>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</si>
  <si>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</si>
  <si>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</si>
  <si>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</si>
  <si>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</si>
  <si>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</si>
  <si>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</si>
  <si>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</si>
  <si>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</si>
  <si>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</si>
  <si>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</si>
  <si>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</si>
  <si>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</si>
  <si>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</si>
  <si>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</si>
  <si>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</si>
  <si>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</si>
  <si>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</si>
  <si>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</si>
  <si>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</si>
  <si>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</si>
  <si>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</si>
  <si>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</si>
  <si>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</si>
  <si>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</si>
  <si>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</si>
  <si>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</si>
  <si>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</si>
  <si>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</si>
  <si>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</si>
  <si>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</si>
  <si>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</si>
  <si>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</si>
  <si>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</si>
  <si>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</si>
  <si>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</si>
  <si>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</si>
  <si>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</si>
  <si>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</si>
  <si>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</si>
  <si>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</si>
  <si>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</si>
  <si>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</si>
  <si>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</si>
  <si>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</si>
  <si>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</si>
  <si>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</si>
  <si>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</si>
  <si>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</si>
  <si>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</si>
  <si>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</si>
  <si>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</si>
  <si>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</si>
  <si>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</si>
  <si>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</si>
  <si>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</si>
  <si>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</si>
  <si>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</si>
  <si>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</si>
  <si>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</si>
  <si>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</si>
  <si>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</si>
  <si>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</si>
  <si>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</si>
  <si>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</si>
  <si>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</si>
  <si>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</si>
  <si>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</si>
  <si>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</si>
  <si>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</si>
  <si>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</si>
  <si>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</si>
  <si>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</si>
  <si>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</si>
  <si>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</si>
  <si>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</si>
  <si>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</si>
  <si>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</si>
  <si>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</si>
  <si>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</si>
  <si>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</si>
  <si>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</si>
  <si>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</si>
  <si>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</si>
  <si>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</si>
  <si>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</si>
  <si>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</si>
  <si>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</si>
  <si>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</si>
  <si>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</si>
  <si>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</si>
  <si>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</si>
  <si>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</si>
  <si>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</si>
  <si>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</si>
  <si>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</si>
  <si>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</si>
  <si>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</si>
  <si>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</si>
  <si>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</si>
  <si>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</si>
  <si>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</si>
  <si>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</si>
  <si>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</si>
  <si>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</si>
  <si>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</si>
  <si>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</si>
  <si>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</si>
  <si>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</si>
  <si>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</si>
  <si>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</si>
  <si>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</si>
  <si>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</si>
  <si>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</si>
  <si>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</si>
  <si>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</si>
  <si>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</si>
  <si>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</si>
  <si>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</si>
  <si>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</si>
  <si>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</si>
  <si>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</si>
  <si>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</si>
  <si>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</si>
  <si>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</si>
  <si>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</si>
  <si>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</si>
  <si>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</si>
  <si>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</si>
  <si>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</si>
  <si>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</si>
  <si>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</si>
  <si>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</si>
  <si>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</si>
  <si>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</si>
  <si>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</si>
  <si>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</si>
  <si>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</si>
  <si>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</si>
  <si>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</si>
  <si>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</si>
  <si>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</si>
  <si>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</si>
  <si>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</si>
  <si>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</si>
  <si>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</si>
  <si>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</si>
  <si>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</si>
  <si>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</si>
  <si>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</si>
  <si>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</si>
  <si>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</si>
  <si>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</si>
  <si>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</si>
  <si>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</si>
  <si>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</si>
  <si>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</si>
  <si>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</si>
  <si>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</si>
  <si>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</si>
  <si>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</si>
  <si>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</si>
  <si>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</si>
  <si>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</si>
  <si>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</si>
  <si>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</si>
  <si>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</si>
  <si>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</si>
  <si>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</si>
  <si>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</si>
  <si>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</si>
  <si>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</si>
  <si>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</si>
  <si>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</si>
  <si>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</si>
  <si>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</si>
  <si>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</si>
  <si>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</si>
  <si>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</si>
  <si>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</si>
  <si>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</si>
  <si>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</si>
  <si>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</si>
  <si>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</si>
  <si>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</si>
  <si>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</si>
  <si>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</si>
  <si>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</si>
  <si>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</si>
  <si>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</si>
  <si>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</si>
  <si>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</si>
  <si>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</si>
  <si>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</si>
  <si>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</si>
  <si>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</si>
  <si>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</si>
  <si>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</si>
  <si>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</si>
  <si>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</si>
  <si>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</si>
  <si>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</si>
  <si>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</si>
  <si>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</si>
  <si>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</si>
  <si>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</si>
  <si>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</si>
  <si>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</si>
  <si>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</si>
  <si>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</si>
  <si>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</si>
  <si>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</si>
  <si>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</si>
  <si>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</si>
  <si>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</si>
  <si>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</si>
  <si>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</si>
  <si>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</si>
  <si>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</si>
  <si>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</si>
  <si>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</si>
  <si>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</si>
  <si>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</si>
  <si>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</si>
  <si>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</si>
  <si>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</si>
  <si>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</si>
  <si>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</si>
  <si>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</si>
  <si>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</si>
  <si>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</si>
  <si>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</si>
  <si>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</si>
  <si>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</si>
  <si>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</si>
  <si>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</si>
  <si>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</si>
  <si>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</si>
  <si>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</si>
  <si>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</si>
  <si>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</si>
  <si>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</si>
  <si>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</si>
  <si>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</si>
  <si>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</si>
  <si>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</si>
  <si>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</si>
  <si>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</si>
  <si>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</si>
  <si>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</si>
  <si>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</si>
  <si>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</si>
  <si>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</si>
  <si>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</si>
  <si>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</si>
  <si>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</si>
  <si>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</si>
  <si>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</si>
  <si>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</si>
  <si>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</si>
  <si>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</si>
  <si>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</si>
  <si>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</si>
  <si>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</si>
  <si>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</si>
  <si>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</si>
  <si>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</si>
  <si>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</si>
  <si>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</si>
  <si>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</si>
  <si>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</si>
  <si>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</si>
  <si>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</si>
  <si>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</si>
  <si>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</si>
  <si>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</si>
  <si>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</si>
  <si>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</si>
  <si>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</si>
  <si>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</si>
  <si>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</si>
  <si>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</si>
  <si>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</si>
  <si>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</si>
  <si>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</si>
  <si>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</si>
  <si>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</si>
  <si>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</si>
  <si>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</si>
  <si>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</si>
  <si>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</si>
  <si>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</si>
  <si>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</si>
  <si>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</si>
  <si>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</si>
  <si>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</si>
  <si>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</si>
  <si>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</si>
  <si>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</si>
  <si>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</si>
  <si>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</si>
  <si>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</si>
  <si>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</si>
  <si>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</si>
  <si>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</si>
  <si>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</si>
  <si>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</si>
  <si>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</si>
  <si>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</si>
  <si>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</si>
  <si>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</si>
  <si>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</si>
  <si>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</si>
  <si>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</si>
  <si>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</si>
  <si>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</si>
  <si>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</si>
  <si>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</si>
  <si>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</si>
  <si>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</si>
  <si>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</si>
  <si>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</si>
  <si>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</si>
  <si>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</si>
  <si>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</si>
  <si>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</si>
  <si>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</si>
  <si>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</si>
  <si>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</si>
  <si>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</si>
  <si>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</si>
  <si>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</si>
  <si>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</si>
  <si>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</si>
  <si>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</si>
  <si>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</si>
  <si>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</si>
  <si>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</si>
  <si>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</si>
  <si>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</si>
  <si>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</si>
  <si>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</si>
  <si>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</si>
  <si>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</si>
  <si>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</si>
  <si>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</si>
  <si>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</si>
  <si>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</si>
  <si>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</si>
  <si>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</si>
  <si>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</si>
  <si>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</si>
  <si>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</si>
  <si>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</si>
  <si>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</si>
  <si>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</si>
  <si>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</si>
  <si>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</si>
  <si>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</si>
  <si>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</si>
  <si>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</si>
  <si>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</si>
  <si>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</si>
  <si>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</si>
  <si>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</si>
  <si>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</si>
  <si>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</si>
  <si>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</si>
  <si>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</si>
  <si>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</si>
  <si>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</si>
  <si>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</si>
  <si>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</si>
  <si>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</si>
  <si>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</si>
  <si>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</si>
  <si>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</si>
  <si>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</si>
  <si>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</si>
  <si>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</si>
  <si>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</si>
  <si>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</si>
  <si>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</si>
  <si>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</si>
  <si>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</si>
  <si>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</si>
  <si>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</si>
  <si>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</si>
  <si>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</si>
  <si>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</si>
  <si>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</si>
  <si>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</si>
  <si>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</si>
  <si>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</si>
  <si>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</si>
  <si>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</si>
  <si>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</si>
  <si>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</si>
  <si>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</si>
  <si>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</si>
  <si>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</si>
  <si>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</si>
  <si>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</si>
  <si>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</si>
  <si>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</si>
  <si>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</si>
  <si>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</si>
  <si>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</si>
  <si>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</si>
  <si>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</si>
  <si>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</si>
  <si>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</si>
  <si>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</si>
  <si>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</si>
  <si>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</si>
  <si>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</si>
  <si>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</si>
  <si>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</si>
  <si>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</si>
  <si>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</si>
  <si>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</si>
  <si>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</si>
  <si>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</si>
  <si>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</si>
  <si>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</si>
  <si>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</si>
  <si>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</si>
  <si>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</si>
  <si>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</si>
  <si>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</si>
  <si>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</si>
  <si>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</si>
  <si>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</si>
  <si>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</si>
  <si>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</si>
  <si>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</si>
  <si>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</si>
  <si>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</si>
  <si>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</si>
  <si>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</si>
  <si>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</si>
  <si>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</si>
  <si>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</si>
  <si>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</si>
  <si>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</si>
  <si>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</si>
  <si>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</si>
  <si>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</si>
  <si>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</si>
  <si>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</si>
  <si>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</si>
  <si>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</si>
  <si>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</si>
  <si>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</si>
  <si>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</si>
  <si>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</si>
  <si>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</si>
  <si>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</si>
  <si>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</si>
  <si>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</si>
  <si>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</si>
  <si>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</si>
  <si>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</si>
  <si>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</si>
  <si>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</si>
  <si>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</si>
  <si>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</si>
  <si>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</si>
  <si>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</si>
  <si>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</si>
  <si>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</si>
  <si>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</si>
  <si>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</si>
  <si>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</si>
  <si>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</si>
  <si>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</si>
  <si>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</si>
  <si>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</si>
  <si>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</si>
  <si>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</si>
  <si>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</si>
  <si>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</si>
  <si>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</si>
  <si>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</si>
  <si>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</si>
  <si>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</si>
  <si>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</si>
  <si>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</si>
  <si>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</si>
  <si>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</si>
  <si>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</si>
  <si>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</si>
  <si>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</si>
  <si>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</si>
  <si>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</si>
  <si>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</si>
  <si>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</si>
  <si>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</si>
  <si>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</si>
  <si>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</si>
  <si>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</si>
  <si>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</si>
  <si>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</si>
  <si>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</si>
  <si>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</si>
  <si>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</si>
  <si>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</si>
  <si>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</si>
  <si>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</si>
  <si>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</si>
  <si>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</si>
  <si>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</si>
  <si>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</si>
  <si>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</si>
  <si>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</si>
  <si>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</si>
  <si>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</si>
  <si>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</si>
  <si>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</si>
  <si>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</si>
  <si>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</si>
  <si>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</si>
  <si>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</si>
  <si>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</si>
  <si>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</si>
  <si>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</si>
  <si>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</si>
  <si>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</si>
  <si>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</si>
  <si>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</si>
  <si>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</si>
  <si>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</si>
  <si>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</si>
  <si>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</si>
  <si>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</si>
  <si>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</si>
  <si>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</si>
  <si>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</si>
  <si>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</si>
  <si>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</si>
  <si>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</si>
  <si>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</si>
  <si>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</si>
  <si>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</si>
  <si>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</si>
  <si>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</si>
  <si>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</si>
  <si>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</si>
  <si>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</si>
  <si>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</si>
  <si>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</si>
  <si>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</si>
  <si>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</si>
  <si>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</si>
  <si>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</si>
  <si>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</si>
  <si>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</si>
  <si>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</si>
  <si>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</si>
  <si>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</si>
  <si>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</si>
  <si>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</si>
  <si>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</si>
  <si>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</si>
  <si>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</si>
  <si>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</si>
  <si>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</si>
  <si>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</si>
  <si>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</si>
  <si>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</si>
  <si>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</si>
  <si>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</si>
  <si>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</si>
  <si>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</si>
  <si>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</si>
  <si>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</si>
  <si>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</si>
  <si>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</si>
  <si>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</si>
  <si>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</si>
  <si>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</si>
  <si>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</si>
  <si>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</si>
  <si>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</si>
  <si>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</si>
  <si>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</si>
  <si>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</si>
  <si>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</si>
  <si>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</si>
  <si>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</si>
  <si>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</si>
  <si>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</si>
  <si>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</si>
  <si>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</si>
  <si>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</si>
  <si>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</si>
  <si>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</si>
  <si>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</si>
  <si>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</si>
  <si>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</si>
  <si>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</si>
  <si>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</si>
  <si>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</si>
  <si>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</si>
  <si>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</si>
  <si>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</si>
  <si>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</si>
  <si>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</si>
  <si>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</si>
  <si>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</si>
  <si>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</si>
  <si>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</si>
  <si>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</si>
  <si>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</si>
  <si>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</si>
  <si>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</si>
  <si>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</si>
  <si>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</si>
  <si>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</si>
  <si>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</si>
  <si>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</si>
  <si>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</si>
  <si>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</si>
  <si>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</si>
  <si>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</si>
  <si>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</si>
  <si>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</si>
  <si>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</si>
  <si>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</si>
  <si>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</si>
  <si>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</si>
  <si>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</si>
  <si>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</si>
  <si>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</si>
  <si>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</si>
  <si>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</si>
  <si>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</si>
  <si>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</si>
  <si>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</si>
  <si>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</si>
  <si>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</si>
  <si>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</si>
  <si>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</si>
  <si>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</si>
  <si>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</si>
  <si>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</si>
  <si>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</si>
  <si>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</si>
  <si>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</si>
  <si>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</si>
  <si>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</si>
  <si>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</si>
  <si>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</si>
  <si>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</si>
  <si>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</si>
  <si>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</si>
  <si>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</si>
  <si>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</si>
  <si>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</si>
  <si>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</si>
  <si>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</si>
  <si>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</si>
  <si>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</si>
  <si>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</si>
  <si>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</si>
  <si>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</si>
  <si>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</si>
  <si>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</si>
  <si>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</si>
  <si>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</si>
  <si>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</si>
  <si>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</si>
  <si>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</si>
  <si>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</si>
  <si>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</si>
  <si>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</si>
  <si>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</si>
  <si>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</si>
  <si>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</si>
  <si>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</si>
  <si>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</si>
  <si>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</si>
  <si>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</si>
  <si>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</si>
  <si>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</si>
  <si>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</si>
  <si>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</si>
  <si>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</si>
  <si>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</si>
  <si>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</si>
  <si>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</si>
  <si>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</si>
  <si>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</si>
  <si>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</si>
  <si>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</si>
  <si>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</si>
  <si>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</si>
  <si>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</si>
  <si>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</si>
  <si>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</si>
  <si>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</si>
  <si>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</si>
  <si>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</si>
  <si>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</si>
  <si>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</si>
  <si>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</si>
  <si>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</si>
  <si>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</si>
  <si>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</si>
  <si>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</si>
  <si>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</si>
  <si>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</si>
  <si>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</si>
  <si>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</si>
  <si>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</si>
  <si>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</si>
  <si>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</si>
  <si>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</si>
  <si>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</si>
  <si>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</si>
  <si>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</si>
  <si>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</si>
  <si>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</si>
  <si>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</si>
  <si>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</si>
  <si>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</si>
  <si>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</si>
  <si>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</si>
  <si>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</si>
  <si>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</si>
  <si>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</si>
  <si>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</si>
  <si>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</si>
  <si>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</si>
  <si>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</si>
  <si>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</si>
  <si>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</si>
  <si>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</si>
  <si>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</si>
  <si>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</si>
  <si>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</si>
  <si>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</si>
  <si>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</si>
  <si>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</si>
  <si>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</si>
  <si>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</si>
  <si>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</si>
  <si>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</si>
  <si>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</si>
  <si>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</si>
  <si>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</si>
  <si>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</si>
  <si>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</si>
  <si>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</si>
  <si>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</si>
  <si>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</si>
  <si>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</si>
  <si>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</si>
  <si>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</si>
  <si>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</si>
  <si>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</si>
  <si>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</si>
  <si>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</si>
  <si>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</si>
  <si>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</si>
  <si>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</si>
  <si>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</si>
  <si>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</si>
  <si>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</si>
  <si>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</si>
  <si>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</si>
  <si>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</si>
  <si>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</si>
  <si>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</si>
  <si>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</si>
  <si>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</si>
  <si>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</si>
  <si>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</si>
  <si>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</si>
  <si>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</si>
  <si>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</si>
  <si>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</si>
  <si>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</si>
  <si>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</si>
  <si>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</si>
  <si>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</si>
  <si>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</si>
  <si>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</si>
  <si>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</si>
  <si>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</si>
  <si>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</si>
  <si>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</si>
  <si>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</si>
  <si>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</si>
  <si>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</si>
  <si>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</si>
  <si>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</si>
  <si>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</si>
  <si>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</si>
  <si>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</si>
  <si>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</si>
  <si>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</si>
  <si>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</si>
  <si>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</si>
  <si>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</si>
  <si>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</si>
  <si>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</si>
  <si>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</si>
  <si>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</si>
  <si>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</si>
  <si>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</si>
  <si>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</si>
  <si>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</si>
  <si>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</si>
  <si>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</si>
  <si>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</si>
  <si>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</si>
  <si>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</si>
  <si>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</si>
  <si>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</si>
  <si>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</si>
  <si>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</si>
  <si>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</si>
  <si>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</si>
  <si>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</si>
  <si>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</si>
  <si>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</si>
  <si>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</si>
  <si>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</si>
  <si>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</si>
  <si>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</si>
  <si>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</si>
  <si>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</si>
  <si>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</si>
  <si>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</si>
  <si>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</si>
  <si>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</si>
  <si>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</si>
  <si>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</si>
  <si>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</si>
  <si>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</si>
  <si>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</si>
  <si>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</si>
  <si>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</si>
  <si>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</si>
  <si>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</si>
  <si>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</si>
  <si>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</si>
  <si>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</si>
  <si>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</si>
  <si>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</si>
  <si>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</si>
  <si>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</si>
  <si>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</si>
  <si>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</si>
  <si>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</si>
  <si>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</si>
  <si>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</si>
  <si>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</si>
  <si>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</si>
  <si>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</si>
  <si>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</si>
  <si>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</si>
  <si>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</si>
  <si>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</si>
  <si>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</si>
  <si>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</si>
  <si>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</si>
  <si>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</si>
  <si>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</si>
  <si>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</si>
  <si>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</si>
  <si>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</si>
  <si>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</si>
  <si>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</si>
  <si>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</si>
  <si>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</si>
  <si>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</si>
  <si>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</si>
  <si>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</si>
  <si>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</si>
  <si>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</si>
  <si>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</si>
  <si>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</si>
  <si>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</si>
  <si>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</si>
  <si>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</si>
  <si>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</si>
  <si>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</si>
  <si>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</si>
  <si>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</si>
  <si>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</si>
  <si>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</si>
  <si>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</si>
  <si>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</si>
  <si>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</si>
  <si>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</si>
  <si>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</si>
  <si>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</si>
  <si>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</si>
  <si>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</si>
  <si>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</si>
  <si>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</si>
  <si>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</si>
  <si>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</si>
  <si>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</si>
  <si>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</si>
  <si>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</si>
  <si>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</si>
  <si>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</si>
  <si>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</si>
  <si>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</si>
  <si>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</si>
  <si>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</si>
  <si>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</si>
  <si>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</si>
  <si>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</si>
  <si>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</si>
  <si>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</si>
  <si>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</si>
  <si>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</si>
  <si>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</si>
  <si>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</si>
  <si>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</si>
  <si>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</si>
  <si>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</si>
  <si>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</si>
  <si>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</si>
  <si>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</si>
  <si>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</si>
  <si>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</si>
  <si>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</si>
  <si>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</si>
  <si>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</si>
  <si>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</si>
  <si>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</si>
  <si>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</si>
  <si>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</si>
  <si>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</si>
  <si>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</si>
  <si>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</si>
  <si>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</si>
  <si>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</si>
  <si>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</si>
  <si>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</si>
  <si>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</si>
  <si>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</si>
  <si>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</si>
  <si>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</si>
  <si>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</si>
  <si>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</si>
  <si>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</si>
  <si>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</si>
  <si>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</si>
  <si>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</si>
  <si>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</si>
  <si>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</si>
  <si>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</si>
  <si>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</si>
  <si>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</si>
  <si>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</si>
  <si>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</si>
  <si>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</si>
  <si>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</si>
  <si>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</si>
  <si>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</si>
  <si>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</si>
  <si>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</si>
  <si>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</si>
  <si>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</si>
  <si>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</si>
  <si>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</si>
  <si>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</si>
  <si>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</si>
  <si>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</si>
  <si>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</si>
  <si>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</si>
  <si>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</si>
  <si>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</si>
  <si>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</si>
  <si>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</si>
  <si>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</si>
  <si>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</si>
  <si>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</si>
  <si>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</si>
  <si>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</si>
  <si>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</si>
  <si>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</si>
  <si>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</si>
  <si>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</si>
  <si>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</si>
  <si>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</si>
  <si>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</si>
  <si>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</si>
  <si>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</si>
  <si>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</si>
  <si>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</si>
  <si>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</si>
  <si>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</si>
  <si>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</si>
  <si>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</si>
  <si>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</si>
  <si>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</si>
  <si>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</si>
  <si>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</si>
  <si>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</si>
  <si>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</si>
  <si>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</si>
  <si>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</si>
  <si>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</si>
  <si>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</si>
  <si>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</si>
  <si>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</si>
  <si>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</si>
  <si>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</si>
  <si>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</si>
  <si>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</si>
  <si>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</si>
  <si>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</si>
  <si>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</si>
  <si>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</si>
  <si>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</si>
  <si>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</si>
  <si>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</si>
  <si>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</si>
  <si>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</si>
  <si>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</si>
  <si>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</si>
  <si>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</si>
  <si>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</si>
  <si>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</si>
  <si>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</si>
  <si>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</si>
  <si>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</si>
  <si>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</si>
  <si>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</si>
  <si>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</si>
  <si>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</si>
  <si>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</si>
  <si>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</si>
  <si>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</si>
  <si>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</si>
  <si>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</si>
  <si>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</si>
  <si>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</si>
  <si>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</si>
  <si>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</si>
  <si>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</si>
  <si>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</si>
  <si>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</si>
  <si>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</si>
  <si>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</si>
  <si>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</si>
  <si>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</si>
  <si>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</si>
  <si>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</si>
  <si>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</si>
  <si>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</si>
  <si>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</si>
  <si>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</si>
  <si>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</si>
  <si>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</si>
  <si>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</si>
  <si>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</si>
  <si>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</si>
  <si>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</si>
  <si>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</si>
  <si>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</si>
  <si>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</si>
  <si>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</si>
  <si>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</si>
  <si>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</si>
  <si>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</si>
  <si>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</si>
  <si>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</si>
  <si>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</si>
  <si>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</si>
  <si>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</si>
  <si>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</si>
  <si>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</si>
  <si>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</si>
  <si>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</si>
  <si>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</si>
  <si>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</si>
  <si>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</si>
  <si>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</si>
  <si>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</si>
  <si>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</si>
  <si>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</si>
  <si>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</si>
  <si>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</si>
  <si>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</si>
  <si>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</si>
  <si>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</si>
  <si>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</si>
  <si>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</si>
  <si>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</si>
  <si>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</si>
  <si>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</si>
  <si>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</si>
  <si>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</si>
  <si>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</si>
  <si>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</si>
  <si>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</si>
  <si>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</si>
  <si>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</si>
  <si>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</si>
  <si>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</si>
  <si>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</si>
  <si>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</si>
  <si>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</si>
  <si>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</si>
  <si>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</si>
  <si>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</si>
  <si>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</si>
  <si>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</si>
  <si>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</si>
  <si>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</si>
  <si>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</si>
  <si>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</si>
  <si>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</si>
  <si>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</si>
  <si>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</si>
  <si>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</si>
  <si>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</si>
  <si>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</si>
  <si>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</si>
  <si>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</si>
  <si>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</si>
  <si>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</si>
  <si>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</si>
  <si>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</si>
  <si>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</si>
  <si>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</si>
  <si>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</si>
  <si>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</si>
  <si>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</si>
  <si>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</si>
  <si>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</si>
  <si>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</si>
  <si>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</si>
  <si>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</si>
  <si>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</si>
  <si>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</si>
  <si>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</si>
  <si>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</si>
  <si>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</si>
  <si>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</si>
  <si>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</si>
  <si>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</si>
  <si>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</si>
  <si>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</si>
  <si>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</si>
  <si>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</si>
  <si>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</si>
  <si>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</si>
  <si>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</si>
  <si>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</si>
  <si>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</si>
  <si>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</si>
  <si>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</si>
  <si>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</si>
  <si>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</si>
  <si>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</si>
  <si>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</si>
  <si>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</si>
  <si>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</si>
  <si>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</si>
  <si>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</si>
  <si>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</si>
  <si>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</si>
  <si>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</si>
  <si>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</si>
  <si>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</si>
  <si>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</si>
  <si>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</si>
  <si>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</si>
  <si>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</si>
  <si>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</si>
  <si>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</si>
  <si>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</si>
  <si>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</si>
  <si>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</si>
  <si>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</si>
  <si>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</si>
  <si>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</si>
  <si>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</si>
  <si>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</si>
  <si>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</si>
  <si>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</si>
  <si>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</si>
  <si>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</si>
  <si>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</si>
  <si>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</si>
  <si>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</si>
  <si>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</si>
  <si>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</si>
  <si>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</si>
  <si>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</si>
  <si>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</si>
  <si>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</si>
  <si>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</si>
  <si>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</si>
  <si>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</si>
  <si>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</si>
  <si>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</si>
  <si>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</si>
  <si>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</si>
  <si>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</si>
  <si>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</si>
  <si>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</si>
  <si>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</si>
  <si>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</si>
  <si>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</si>
  <si>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</si>
  <si>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</si>
  <si>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</si>
  <si>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</si>
  <si>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</si>
  <si>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</si>
  <si>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</si>
  <si>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</si>
  <si>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</si>
  <si>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</si>
  <si>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</si>
  <si>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</si>
  <si>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</si>
  <si>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</si>
  <si>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</si>
  <si>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</si>
  <si>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</si>
  <si>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</si>
  <si>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</si>
  <si>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</si>
  <si>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</si>
  <si>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</si>
  <si>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</si>
  <si>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</si>
  <si>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</si>
  <si>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</si>
  <si>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</si>
  <si>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</si>
  <si>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</si>
  <si>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</si>
  <si>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</si>
  <si>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</si>
  <si>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</si>
  <si>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</si>
  <si>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</si>
  <si>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</si>
  <si>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</si>
  <si>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</si>
  <si>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</si>
  <si>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</si>
  <si>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</si>
  <si>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</si>
  <si>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</si>
  <si>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</si>
  <si>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</si>
  <si>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</si>
  <si>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</si>
  <si>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</si>
  <si>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</si>
  <si>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</si>
  <si>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</si>
  <si>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</si>
  <si>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</si>
  <si>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</si>
  <si>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</si>
  <si>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</si>
  <si>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</si>
  <si>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</si>
  <si>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</si>
  <si>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</si>
  <si>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</si>
  <si>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</si>
  <si>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</si>
  <si>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</si>
  <si>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</si>
  <si>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</si>
  <si>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</si>
  <si>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</si>
  <si>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</si>
  <si>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</si>
  <si>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</si>
  <si>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</si>
  <si>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</si>
  <si>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</si>
  <si>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</si>
  <si>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</si>
  <si>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</si>
  <si>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</si>
  <si>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</si>
  <si>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</si>
  <si>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</si>
  <si>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</si>
  <si>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</si>
  <si>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</si>
  <si>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</si>
  <si>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</si>
  <si>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</si>
  <si>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</si>
  <si>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</si>
  <si>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</si>
  <si>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</si>
  <si>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</si>
  <si>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</si>
  <si>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</si>
  <si>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</si>
  <si>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</si>
  <si>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</si>
  <si>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</si>
  <si>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</si>
  <si>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</si>
  <si>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</si>
  <si>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</si>
  <si>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</si>
  <si>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</si>
  <si>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</si>
  <si>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</si>
  <si>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</si>
  <si>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</si>
  <si>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</si>
  <si>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</si>
  <si>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</si>
  <si>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</si>
  <si>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</si>
  <si>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</si>
  <si>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</si>
  <si>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</si>
  <si>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</si>
  <si>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</si>
  <si>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</si>
  <si>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</si>
  <si>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</si>
  <si>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</si>
  <si>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</si>
  <si>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</si>
  <si>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</si>
  <si>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</si>
  <si>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</si>
  <si>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</si>
  <si>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</si>
  <si>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</si>
  <si>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</si>
  <si>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</si>
  <si>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</si>
  <si>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</si>
  <si>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</si>
  <si>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</si>
  <si>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</si>
  <si>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</si>
  <si>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</si>
  <si>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</si>
  <si>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</si>
  <si>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</si>
  <si>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</si>
  <si>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</si>
  <si>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</si>
  <si>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</si>
  <si>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</si>
  <si>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</si>
  <si>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</si>
  <si>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</si>
  <si>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</si>
  <si>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</si>
  <si>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</si>
  <si>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</si>
  <si>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</si>
  <si>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</si>
  <si>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</si>
  <si>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</si>
  <si>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</si>
  <si>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</si>
  <si>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</si>
  <si>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</si>
  <si>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</si>
  <si>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</si>
  <si>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</si>
  <si>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</si>
  <si>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</si>
  <si>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</si>
  <si>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</si>
  <si>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</si>
  <si>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</si>
  <si>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</si>
  <si>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</si>
  <si>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</si>
  <si>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</si>
  <si>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</si>
  <si>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</si>
  <si>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</si>
  <si>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</si>
  <si>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</si>
  <si>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</si>
  <si>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</si>
  <si>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</si>
  <si>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</si>
  <si>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</si>
  <si>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</si>
  <si>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</si>
  <si>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</si>
  <si>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</si>
  <si>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</si>
  <si>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</si>
  <si>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</si>
  <si>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</si>
  <si>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</si>
  <si>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</si>
  <si>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</si>
  <si>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</si>
  <si>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</si>
  <si>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</si>
  <si>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</si>
  <si>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</si>
  <si>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</si>
  <si>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</si>
  <si>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</si>
  <si>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</si>
  <si>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</si>
  <si>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</si>
  <si>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</si>
  <si>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</si>
  <si>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</si>
  <si>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</si>
  <si>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</si>
  <si>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</si>
  <si>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</si>
  <si>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</si>
  <si>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</si>
  <si>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</si>
  <si>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</si>
  <si>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</si>
  <si>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</si>
  <si>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</si>
  <si>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</si>
  <si>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</si>
  <si>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</si>
  <si>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</si>
  <si>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</si>
  <si>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</si>
  <si>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</si>
  <si>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</si>
  <si>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</si>
  <si>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</si>
  <si>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</si>
  <si>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</si>
  <si>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</si>
  <si>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</si>
  <si>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</si>
  <si>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</si>
  <si>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</si>
  <si>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</si>
  <si>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</si>
  <si>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</si>
  <si>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</si>
  <si>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</si>
  <si>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</si>
  <si>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</si>
  <si>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</si>
  <si>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</si>
  <si>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</si>
  <si>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</si>
  <si>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</si>
  <si>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</si>
  <si>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</si>
  <si>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</si>
  <si>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</si>
  <si>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</si>
  <si>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</si>
  <si>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</si>
  <si>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</si>
  <si>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</si>
  <si>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</si>
  <si>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</si>
  <si>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</si>
  <si>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</si>
  <si>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</si>
  <si>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</si>
  <si>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</si>
  <si>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</si>
  <si>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</si>
  <si>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</si>
  <si>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</si>
  <si>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</si>
  <si>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</si>
  <si>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</si>
  <si>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</si>
  <si>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</si>
  <si>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</si>
  <si>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</si>
  <si>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</si>
  <si>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</si>
  <si>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</si>
  <si>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</si>
  <si>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</si>
  <si>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</si>
  <si>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</si>
  <si>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</si>
  <si>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</si>
  <si>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</si>
  <si>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</si>
  <si>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</si>
  <si>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</si>
  <si>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</si>
  <si>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</si>
  <si>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</si>
  <si>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</si>
  <si>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</si>
  <si>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</si>
  <si>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</si>
  <si>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</si>
  <si>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</si>
  <si>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</si>
  <si>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</si>
  <si>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</si>
  <si>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</si>
  <si>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</si>
  <si>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</si>
  <si>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</si>
  <si>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</si>
  <si>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</si>
  <si>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</si>
  <si>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</si>
  <si>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</si>
  <si>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</si>
  <si>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</si>
  <si>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</si>
  <si>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</si>
  <si>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</si>
  <si>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</si>
  <si>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</si>
  <si>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</si>
  <si>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</si>
  <si>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</si>
  <si>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</si>
  <si>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</si>
  <si>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</si>
  <si>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</si>
  <si>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</si>
  <si>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</si>
  <si>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</si>
  <si>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</si>
  <si>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</si>
  <si>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</si>
  <si>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</si>
  <si>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</si>
  <si>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</si>
  <si>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</si>
  <si>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</si>
  <si>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</si>
  <si>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</si>
  <si>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</si>
  <si>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</si>
  <si>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</si>
  <si>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</si>
  <si>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</si>
  <si>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</si>
  <si>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</si>
  <si>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</si>
  <si>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</si>
  <si>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</si>
  <si>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</si>
  <si>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</si>
  <si>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</si>
  <si>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</si>
  <si>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</si>
  <si>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</si>
  <si>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</si>
  <si>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</si>
  <si>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</si>
  <si>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</si>
  <si>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</si>
  <si>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</si>
  <si>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</si>
  <si>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</si>
  <si>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</si>
  <si>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</si>
  <si>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</si>
  <si>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</si>
  <si>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</si>
  <si>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</si>
  <si>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</si>
  <si>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</si>
  <si>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</si>
  <si>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</si>
  <si>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</si>
  <si>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</si>
  <si>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</si>
  <si>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</si>
  <si>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</si>
  <si>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</si>
  <si>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</si>
  <si>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</si>
  <si>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</si>
  <si>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</si>
  <si>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</si>
  <si>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</si>
  <si>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</si>
  <si>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</si>
  <si>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</si>
  <si>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</si>
  <si>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</si>
  <si>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</si>
  <si>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</si>
  <si>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</si>
  <si>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</si>
  <si>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</si>
  <si>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</si>
  <si>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</si>
  <si>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</si>
  <si>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</si>
  <si>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</si>
  <si>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</si>
  <si>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</si>
  <si>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</si>
  <si>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</si>
  <si>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</si>
  <si>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</si>
  <si>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</si>
  <si>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</si>
  <si>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</si>
  <si>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</si>
  <si>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</si>
  <si>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</si>
  <si>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</si>
  <si>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</si>
  <si>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</si>
  <si>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</si>
  <si>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</si>
  <si>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</si>
  <si>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</si>
  <si>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</si>
  <si>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</si>
  <si>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</si>
  <si>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</si>
  <si>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</si>
  <si>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</si>
  <si>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</si>
  <si>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</si>
  <si>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</si>
  <si>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</si>
  <si>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</si>
  <si>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</si>
  <si>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</si>
  <si>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</si>
  <si>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</si>
  <si>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</si>
  <si>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</si>
  <si>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</si>
  <si>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</si>
  <si>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</si>
  <si>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</si>
  <si>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</si>
  <si>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</si>
  <si>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</si>
  <si>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</si>
  <si>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</si>
  <si>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</si>
  <si>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</si>
  <si>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</si>
  <si>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</si>
  <si>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</si>
  <si>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</si>
  <si>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</si>
  <si>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</si>
  <si>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</si>
  <si>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</si>
  <si>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</si>
  <si>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</si>
  <si>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</si>
  <si>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</si>
  <si>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</si>
  <si>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</si>
  <si>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</si>
  <si>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</si>
  <si>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</si>
  <si>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</si>
  <si>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</si>
  <si>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</si>
  <si>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</si>
  <si>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</si>
  <si>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</si>
  <si>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</si>
  <si>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</si>
  <si>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</si>
  <si>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</si>
  <si>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</si>
  <si>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</si>
  <si>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</si>
  <si>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</si>
  <si>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</si>
  <si>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</si>
  <si>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</si>
  <si>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</si>
  <si>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</si>
  <si>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</si>
  <si>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</si>
  <si>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</si>
  <si>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</si>
  <si>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</si>
  <si>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</si>
  <si>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</si>
  <si>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</si>
  <si>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</si>
  <si>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</si>
  <si>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</si>
  <si>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</si>
  <si>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</si>
  <si>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</si>
  <si>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</si>
  <si>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</si>
  <si>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</si>
  <si>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</si>
  <si>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</si>
  <si>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</si>
  <si>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</si>
  <si>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</si>
  <si>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</si>
  <si>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</si>
  <si>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</si>
  <si>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</si>
  <si>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</si>
  <si>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</si>
  <si>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</si>
  <si>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</si>
  <si>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</si>
  <si>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</si>
  <si>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</si>
  <si>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</si>
  <si>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</si>
  <si>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</si>
  <si>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</si>
  <si>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</si>
  <si>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</si>
  <si>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</si>
  <si>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</si>
  <si>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</si>
  <si>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</si>
  <si>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</si>
  <si>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</si>
  <si>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</si>
  <si>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</si>
  <si>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</si>
  <si>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</si>
  <si>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</si>
  <si>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</si>
  <si>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</si>
  <si>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</si>
  <si>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</si>
  <si>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</si>
  <si>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</si>
  <si>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</si>
  <si>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</si>
  <si>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</si>
  <si>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</si>
  <si>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</si>
  <si>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</si>
  <si>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</si>
  <si>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</si>
  <si>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</si>
  <si>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</si>
  <si>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</si>
  <si>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</si>
  <si>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</si>
  <si>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</si>
  <si>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</si>
  <si>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</si>
  <si>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</si>
  <si>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</si>
  <si>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</si>
  <si>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</si>
  <si>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</si>
  <si>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</si>
  <si>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</si>
  <si>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</si>
  <si>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</si>
  <si>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</si>
  <si>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</si>
  <si>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</si>
  <si>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</si>
  <si>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</si>
  <si>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</si>
  <si>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</si>
  <si>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</si>
  <si>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</si>
  <si>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</si>
  <si>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</si>
  <si>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</si>
  <si>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</si>
  <si>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</si>
  <si>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</si>
  <si>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</si>
  <si>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</si>
  <si>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</si>
  <si>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</si>
  <si>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</si>
  <si>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</si>
  <si>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</si>
  <si>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</si>
  <si>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</si>
  <si>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</si>
  <si>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</si>
  <si>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</si>
  <si>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</si>
  <si>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</si>
  <si>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</si>
  <si>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</si>
  <si>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</si>
  <si>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</si>
  <si>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</si>
  <si>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</si>
  <si>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</si>
  <si>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</si>
  <si>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</si>
  <si>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</si>
  <si>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</si>
  <si>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</si>
  <si>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</si>
  <si>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</si>
  <si>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</si>
  <si>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</si>
  <si>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</si>
  <si>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</si>
  <si>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</si>
  <si>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</si>
  <si>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</si>
  <si>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</si>
  <si>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</si>
  <si>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</si>
  <si>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</si>
  <si>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</si>
  <si>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</si>
  <si>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</si>
  <si>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</si>
  <si>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</si>
  <si>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</si>
  <si>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</si>
  <si>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</si>
  <si>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</si>
  <si>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</si>
  <si>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</si>
  <si>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</si>
  <si>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</si>
  <si>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</si>
  <si>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</si>
  <si>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</si>
  <si>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</si>
  <si>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</si>
  <si>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</si>
  <si>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</si>
  <si>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</si>
  <si>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</si>
  <si>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</si>
  <si>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</si>
  <si>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</si>
  <si>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</si>
  <si>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</si>
  <si>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</si>
  <si>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</si>
  <si>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</si>
  <si>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</si>
  <si>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</si>
  <si>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</si>
  <si>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</si>
  <si>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</si>
  <si>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</si>
  <si>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</si>
  <si>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</si>
  <si>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</si>
  <si>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</si>
  <si>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</si>
  <si>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</si>
  <si>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</si>
  <si>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</si>
  <si>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</si>
  <si>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</si>
  <si>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</si>
  <si>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</si>
  <si>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</si>
  <si>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</si>
  <si>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</si>
  <si>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</si>
  <si>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</si>
  <si>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</si>
  <si>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</si>
  <si>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</si>
  <si>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</si>
  <si>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</si>
  <si>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</si>
  <si>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</si>
  <si>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</si>
  <si>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</si>
  <si>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</si>
  <si>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</si>
  <si>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</si>
  <si>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</si>
  <si>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</si>
  <si>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</si>
  <si>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</si>
  <si>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</si>
  <si>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</si>
  <si>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</si>
  <si>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</si>
  <si>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</si>
  <si>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</si>
  <si>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</si>
  <si>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</si>
  <si>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</si>
  <si>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</si>
  <si>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</si>
  <si>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</si>
  <si>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</si>
  <si>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</si>
  <si>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</si>
  <si>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</si>
  <si>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</si>
  <si>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</si>
  <si>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</si>
  <si>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</si>
  <si>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</si>
  <si>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</si>
  <si>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</si>
  <si>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</si>
  <si>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</si>
  <si>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</si>
  <si>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</si>
  <si>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</si>
  <si>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</si>
  <si>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</si>
  <si>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</si>
  <si>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</si>
  <si>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</si>
  <si>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</si>
  <si>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</si>
  <si>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</si>
  <si>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</si>
  <si>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</si>
  <si>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</si>
  <si>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</si>
  <si>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</si>
  <si>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</si>
  <si>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</si>
  <si>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</si>
  <si>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</si>
  <si>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</si>
  <si>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</si>
  <si>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</si>
  <si>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</si>
  <si>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</si>
  <si>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</si>
  <si>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</si>
  <si>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</si>
  <si>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</si>
  <si>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</si>
  <si>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</si>
  <si>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</si>
  <si>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</si>
  <si>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</si>
  <si>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</si>
  <si>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</si>
  <si>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</si>
  <si>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</si>
  <si>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</si>
  <si>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</si>
  <si>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</si>
  <si>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</si>
  <si>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</si>
  <si>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</si>
  <si>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</si>
  <si>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</si>
  <si>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</si>
  <si>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</si>
  <si>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</si>
  <si>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</si>
  <si>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</si>
  <si>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</si>
  <si>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</si>
  <si>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</si>
  <si>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</si>
  <si>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</si>
  <si>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</si>
  <si>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</si>
  <si>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</si>
  <si>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</si>
  <si>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</si>
  <si>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</si>
  <si>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</si>
  <si>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</si>
  <si>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</si>
  <si>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</si>
  <si>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</si>
  <si>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</si>
  <si>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</si>
  <si>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</si>
  <si>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</si>
  <si>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</si>
  <si>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</si>
  <si>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</si>
  <si>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</si>
  <si>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</si>
  <si>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</si>
  <si>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</si>
  <si>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</si>
  <si>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</si>
  <si>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</si>
  <si>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</si>
  <si>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</si>
  <si>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</si>
  <si>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</si>
  <si>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</si>
  <si>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</si>
  <si>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</si>
  <si>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</si>
  <si>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</si>
  <si>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</si>
  <si>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</si>
  <si>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</si>
  <si>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</si>
  <si>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</si>
  <si>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</si>
  <si>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</si>
  <si>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</si>
  <si>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</si>
  <si>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</si>
  <si>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</si>
  <si>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</si>
  <si>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</si>
  <si>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</si>
  <si>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</si>
  <si>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</si>
  <si>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</si>
  <si>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</si>
  <si>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</si>
  <si>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</si>
  <si>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</si>
  <si>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</si>
  <si>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</si>
  <si>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</si>
  <si>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</si>
  <si>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</si>
  <si>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</si>
  <si>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</si>
  <si>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</si>
  <si>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</si>
  <si>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</si>
  <si>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</si>
  <si>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</si>
  <si>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</si>
  <si>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</si>
  <si>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</si>
  <si>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</si>
  <si>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</si>
  <si>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</si>
  <si>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</si>
  <si>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</si>
  <si>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</si>
  <si>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</si>
  <si>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</si>
  <si>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</si>
  <si>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</si>
  <si>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</si>
  <si>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</si>
  <si>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</si>
  <si>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</si>
  <si>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</si>
  <si>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</si>
  <si>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</si>
  <si>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</si>
  <si>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</si>
  <si>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</si>
  <si>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</si>
  <si>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</si>
  <si>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</si>
  <si>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</si>
  <si>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</si>
  <si>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</si>
  <si>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</si>
  <si>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</si>
  <si>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</si>
  <si>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</si>
  <si>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</si>
  <si>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</si>
  <si>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</si>
  <si>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</si>
  <si>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</si>
  <si>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</si>
  <si>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</si>
  <si>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</si>
  <si>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</si>
  <si>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</si>
  <si>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</si>
  <si>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</si>
  <si>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</si>
  <si>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</si>
  <si>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</si>
  <si>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</si>
  <si>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</si>
  <si>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</si>
  <si>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</si>
  <si>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</si>
  <si>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</si>
  <si>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</si>
  <si>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</si>
  <si>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</si>
  <si>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</si>
  <si>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</si>
  <si>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</si>
  <si>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</si>
  <si>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</si>
  <si>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</si>
  <si>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</si>
  <si>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</si>
  <si>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</si>
  <si>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</si>
  <si>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</si>
  <si>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</si>
  <si>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</si>
  <si>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</si>
  <si>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</si>
  <si>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</si>
  <si>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</si>
  <si>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</si>
  <si>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</si>
  <si>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</si>
  <si>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</si>
  <si>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</si>
  <si>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</si>
  <si>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</si>
  <si>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</si>
  <si>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</si>
  <si>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</si>
  <si>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</si>
  <si>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</si>
  <si>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</si>
  <si>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</si>
  <si>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</si>
  <si>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</si>
  <si>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</si>
  <si>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</si>
  <si>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</si>
  <si>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</si>
  <si>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</si>
  <si>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</si>
  <si>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</si>
  <si>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</si>
  <si>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</si>
  <si>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</si>
  <si>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</si>
  <si>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</si>
  <si>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</si>
  <si>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</si>
  <si>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</si>
  <si>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</si>
  <si>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</si>
  <si>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</si>
  <si>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</si>
  <si>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</si>
  <si>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</si>
  <si>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</si>
  <si>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</si>
  <si>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</si>
  <si>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</si>
  <si>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</si>
  <si>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</si>
  <si>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</si>
  <si>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</si>
  <si>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</si>
  <si>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</si>
  <si>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</si>
  <si>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</si>
  <si>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</si>
  <si>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</si>
  <si>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</si>
  <si>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</si>
  <si>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</si>
  <si>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</si>
  <si>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</si>
  <si>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</si>
  <si>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</si>
  <si>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</si>
  <si>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</si>
  <si>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</si>
  <si>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</si>
  <si>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</si>
  <si>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</si>
  <si>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</si>
  <si>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</si>
  <si>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</si>
  <si>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</si>
  <si>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</si>
  <si>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</si>
  <si>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</si>
  <si>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</si>
  <si>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</si>
  <si>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</si>
  <si>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</si>
  <si>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</si>
  <si>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</si>
  <si>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</si>
  <si>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</si>
  <si>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</si>
  <si>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</si>
  <si>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</si>
  <si>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</si>
  <si>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</si>
  <si>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</si>
  <si>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</si>
  <si>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</si>
  <si>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</si>
  <si>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</si>
  <si>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</si>
  <si>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</si>
  <si>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</si>
  <si>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</si>
  <si>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</si>
  <si>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</si>
  <si>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</si>
  <si>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</si>
  <si>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</si>
  <si>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</si>
  <si>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</si>
  <si>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</si>
  <si>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</si>
  <si>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</si>
  <si>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</si>
  <si>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</si>
  <si>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</si>
  <si>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</si>
  <si>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</si>
  <si>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</si>
  <si>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</si>
  <si>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</si>
  <si>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</si>
  <si>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</si>
  <si>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</si>
  <si>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</si>
  <si>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</si>
  <si>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</si>
  <si>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</si>
  <si>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</si>
  <si>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</si>
  <si>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</si>
  <si>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</si>
  <si>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</si>
  <si>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</si>
  <si>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</si>
  <si>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</si>
  <si>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</si>
  <si>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</si>
  <si>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</si>
  <si>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</si>
  <si>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</si>
  <si>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</si>
  <si>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</si>
  <si>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</si>
  <si>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</si>
  <si>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</si>
  <si>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</si>
  <si>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</si>
  <si>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</si>
  <si>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</si>
  <si>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</si>
  <si>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</si>
  <si>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</si>
  <si>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</si>
  <si>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</si>
  <si>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</si>
  <si>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</si>
  <si>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</si>
  <si>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</si>
  <si>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</si>
  <si>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</si>
  <si>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</si>
  <si>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</si>
  <si>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</si>
  <si>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</si>
  <si>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</si>
  <si>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</si>
  <si>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</si>
  <si>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</si>
  <si>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</si>
  <si>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</si>
  <si>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</si>
  <si>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</si>
  <si>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</si>
  <si>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</si>
  <si>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</si>
  <si>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</si>
  <si>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</si>
  <si>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</si>
  <si>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</si>
  <si>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</si>
  <si>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</si>
  <si>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</si>
  <si>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</si>
  <si>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</si>
  <si>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</si>
  <si>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</si>
  <si>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DISPENSADOR </t>
  </si>
  <si>
    <t>GAVETA DE DEPOSITOS LLENA</t>
  </si>
  <si>
    <t xml:space="preserve">GAVETA DE RECHAZO LLENA </t>
  </si>
  <si>
    <t>335848566</t>
  </si>
  <si>
    <t>335848565</t>
  </si>
  <si>
    <t>335848564</t>
  </si>
  <si>
    <t>335848561</t>
  </si>
  <si>
    <t>335848559</t>
  </si>
  <si>
    <t>335848558</t>
  </si>
  <si>
    <t>335848552</t>
  </si>
  <si>
    <t>335848551</t>
  </si>
  <si>
    <t>335848515</t>
  </si>
  <si>
    <t>335848507</t>
  </si>
  <si>
    <t>335848505</t>
  </si>
  <si>
    <t>335848479</t>
  </si>
  <si>
    <t>335848464</t>
  </si>
  <si>
    <t>335848448</t>
  </si>
  <si>
    <t>335848423</t>
  </si>
  <si>
    <t>335848417</t>
  </si>
  <si>
    <t>335848375</t>
  </si>
  <si>
    <t>335848579</t>
  </si>
  <si>
    <t>335848578</t>
  </si>
  <si>
    <t>335848574</t>
  </si>
  <si>
    <t>335848572</t>
  </si>
  <si>
    <t>335848571</t>
  </si>
  <si>
    <t>335848570</t>
  </si>
  <si>
    <t>10 Abril de 2021</t>
  </si>
  <si>
    <t>335848588</t>
  </si>
  <si>
    <t>335848587</t>
  </si>
  <si>
    <t>En Servicio</t>
  </si>
  <si>
    <t>335848674</t>
  </si>
  <si>
    <t>335848669</t>
  </si>
  <si>
    <t>335848666</t>
  </si>
  <si>
    <t>335848661</t>
  </si>
  <si>
    <t>335848660</t>
  </si>
  <si>
    <t>335848651</t>
  </si>
  <si>
    <t>335848647</t>
  </si>
  <si>
    <t>335848643</t>
  </si>
  <si>
    <t>335848642</t>
  </si>
  <si>
    <t>335848637</t>
  </si>
  <si>
    <t>335848627</t>
  </si>
  <si>
    <t>335848625</t>
  </si>
  <si>
    <t>335848607</t>
  </si>
  <si>
    <t>335848605</t>
  </si>
  <si>
    <t>Closed</t>
  </si>
  <si>
    <t>Gonzalez Ceballos, Dionisio</t>
  </si>
  <si>
    <t>CARGA EXITOSA</t>
  </si>
  <si>
    <t>335848826</t>
  </si>
  <si>
    <t>335848824</t>
  </si>
  <si>
    <t>335848814</t>
  </si>
  <si>
    <t>335848811</t>
  </si>
  <si>
    <t>335848800</t>
  </si>
  <si>
    <t>335848796</t>
  </si>
  <si>
    <t>335848729</t>
  </si>
  <si>
    <t>335848697</t>
  </si>
  <si>
    <t>335848693</t>
  </si>
  <si>
    <t>335848595 </t>
  </si>
  <si>
    <t>335848660 </t>
  </si>
  <si>
    <t>335848661 </t>
  </si>
  <si>
    <t>335848666 </t>
  </si>
  <si>
    <t>335848678 </t>
  </si>
  <si>
    <t>335848697 </t>
  </si>
  <si>
    <t>335848729 </t>
  </si>
  <si>
    <t>Gaveta de Depósito Llena</t>
  </si>
  <si>
    <t>Gaveta de Rechazo Llena</t>
  </si>
  <si>
    <t>Peguero Solano, Victor Manuel</t>
  </si>
  <si>
    <t>335848837</t>
  </si>
  <si>
    <t>335848771</t>
  </si>
  <si>
    <t>335848769</t>
  </si>
  <si>
    <t>335848764</t>
  </si>
  <si>
    <t>335848763</t>
  </si>
  <si>
    <t>Moreta, Christian Aury</t>
  </si>
  <si>
    <t>335848859</t>
  </si>
  <si>
    <t>335848841</t>
  </si>
  <si>
    <t>335848840</t>
  </si>
  <si>
    <t>335848838</t>
  </si>
  <si>
    <t>Acevedo Dominguez</t>
  </si>
  <si>
    <t>335848830 </t>
  </si>
  <si>
    <t>335848669 </t>
  </si>
  <si>
    <t>335848674 </t>
  </si>
  <si>
    <t>335848884</t>
  </si>
  <si>
    <t>335848883</t>
  </si>
  <si>
    <t>335848882</t>
  </si>
  <si>
    <t>335848881</t>
  </si>
  <si>
    <t>335848880</t>
  </si>
  <si>
    <t>335848879</t>
  </si>
  <si>
    <t>335848878</t>
  </si>
  <si>
    <t>335848877</t>
  </si>
  <si>
    <t>335848876</t>
  </si>
  <si>
    <t>335848875</t>
  </si>
  <si>
    <t>335848874</t>
  </si>
  <si>
    <t>335848873</t>
  </si>
  <si>
    <t>335848884 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</si>
</sst>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/>
    </xf>
    <xf numFmtId="1" fontId="0" fillId="0" borderId="65" xfId="0" applyNumberFormat="1" applyFont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37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82"/>
      <tableStyleElement type="headerRow" dxfId="981"/>
      <tableStyleElement type="totalRow" dxfId="980"/>
      <tableStyleElement type="firstColumn" dxfId="979"/>
      <tableStyleElement type="lastColumn" dxfId="978"/>
      <tableStyleElement type="firstRowStripe" dxfId="977"/>
      <tableStyleElement type="firstColumnStripe" dxfId="9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9"/>
  <sheetViews>
    <sheetView tabSelected="1" zoomScale="86" zoomScaleNormal="86" workbookViewId="0">
      <pane ySplit="4" topLeftCell="A106" activePane="bottomLeft" state="frozen"/>
      <selection pane="bottomLeft" activeCell="G136" sqref="G136"/>
    </sheetView>
  </sheetViews>
  <sheetFormatPr baseColWidth="10" defaultColWidth="25.5703125" defaultRowHeight="15" x14ac:dyDescent="0.25"/>
  <cols>
    <col min="1" max="1" width="26.7109375" style="90" bestFit="1" customWidth="1"/>
    <col min="2" max="2" width="19" style="136" bestFit="1" customWidth="1"/>
    <col min="3" max="3" width="17" style="46" customWidth="1"/>
    <col min="4" max="4" width="28.7109375" style="90" bestFit="1" customWidth="1"/>
    <col min="5" max="5" width="11.7109375" style="85" customWidth="1"/>
    <col min="6" max="6" width="12" style="47" bestFit="1" customWidth="1"/>
    <col min="7" max="7" width="62.5703125" style="47" bestFit="1" customWidth="1"/>
    <col min="8" max="11" width="5.5703125" style="47" bestFit="1" customWidth="1"/>
    <col min="12" max="12" width="51.140625" style="47" bestFit="1" customWidth="1"/>
    <col min="13" max="13" width="19.7109375" style="90" bestFit="1" customWidth="1"/>
    <col min="14" max="14" width="17.42578125" style="90" bestFit="1" customWidth="1"/>
    <col min="15" max="15" width="42" style="90" bestFit="1" customWidth="1"/>
    <col min="16" max="16" width="20.85546875" style="92" bestFit="1" customWidth="1"/>
    <col min="17" max="17" width="51.85546875" style="78" bestFit="1" customWidth="1"/>
    <col min="18" max="16384" width="25.5703125" style="44"/>
  </cols>
  <sheetData>
    <row r="1" spans="1:18" ht="18" x14ac:dyDescent="0.25">
      <c r="A1" s="163" t="s">
        <v>2161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</row>
    <row r="2" spans="1:18" ht="18" x14ac:dyDescent="0.25">
      <c r="A2" s="162" t="s">
        <v>2158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8" ht="18.75" thickBot="1" x14ac:dyDescent="0.3">
      <c r="A3" s="164" t="s">
        <v>2554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90"/>
    </row>
    <row r="4" spans="1:18" s="25" customFormat="1" ht="18" x14ac:dyDescent="0.25">
      <c r="A4" s="33" t="s">
        <v>2404</v>
      </c>
      <c r="B4" s="135" t="s">
        <v>2224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hidden="1" x14ac:dyDescent="0.25">
      <c r="A5" s="106" t="str">
        <f>VLOOKUP(E5,'LISTADO ATM'!$A$2:$C$901,3,0)</f>
        <v>DISTRITO NACIONAL</v>
      </c>
      <c r="B5" s="105">
        <v>335848716</v>
      </c>
      <c r="C5" s="130">
        <v>44296.43472222222</v>
      </c>
      <c r="D5" s="144" t="s">
        <v>2492</v>
      </c>
      <c r="E5" s="107">
        <v>13</v>
      </c>
      <c r="F5" s="144" t="str">
        <f>VLOOKUP(E5,VIP!$A$2:$O12583,2,0)</f>
        <v>DRBR013</v>
      </c>
      <c r="G5" s="106" t="str">
        <f>VLOOKUP(E5,'LISTADO ATM'!$A$2:$B$900,2,0)</f>
        <v xml:space="preserve">ATM CDEEE </v>
      </c>
      <c r="H5" s="106" t="str">
        <f>VLOOKUP(E5,VIP!$A$2:$O17504,7,FALSE)</f>
        <v>Si</v>
      </c>
      <c r="I5" s="106" t="str">
        <f>VLOOKUP(E5,VIP!$A$2:$O9469,8,FALSE)</f>
        <v>Si</v>
      </c>
      <c r="J5" s="106" t="str">
        <f>VLOOKUP(E5,VIP!$A$2:$O9419,8,FALSE)</f>
        <v>Si</v>
      </c>
      <c r="K5" s="106" t="str">
        <f>VLOOKUP(E5,VIP!$A$2:$O12993,6,0)</f>
        <v>NO</v>
      </c>
      <c r="L5" s="131" t="s">
        <v>2477</v>
      </c>
      <c r="M5" s="138" t="s">
        <v>2557</v>
      </c>
      <c r="N5" s="148" t="s">
        <v>2572</v>
      </c>
      <c r="O5" s="129" t="s">
        <v>2573</v>
      </c>
      <c r="P5" s="144" t="s">
        <v>2574</v>
      </c>
      <c r="Q5" s="148">
        <v>44296.430555555555</v>
      </c>
    </row>
    <row r="6" spans="1:18" ht="18" hidden="1" x14ac:dyDescent="0.25">
      <c r="A6" s="106" t="str">
        <f>VLOOKUP(E6,'LISTADO ATM'!$A$2:$C$901,3,0)</f>
        <v>SUR</v>
      </c>
      <c r="B6" s="105">
        <v>335848865</v>
      </c>
      <c r="C6" s="130">
        <v>44296.556250000001</v>
      </c>
      <c r="D6" s="144" t="s">
        <v>2492</v>
      </c>
      <c r="E6" s="146">
        <v>50</v>
      </c>
      <c r="F6" s="106" t="str">
        <f>VLOOKUP(E6,VIP!$A$2:$O12534,2,0)</f>
        <v>DRBR050</v>
      </c>
      <c r="G6" s="106" t="str">
        <f>VLOOKUP(E6,'LISTADO ATM'!$A$2:$B$900,2,0)</f>
        <v xml:space="preserve">ATM Oficina Padre Las Casas (Azua) </v>
      </c>
      <c r="H6" s="106" t="str">
        <f>VLOOKUP(E6,VIP!$A$2:$O17455,7,FALSE)</f>
        <v>Si</v>
      </c>
      <c r="I6" s="106" t="str">
        <f>VLOOKUP(E6,VIP!$A$2:$O9420,8,FALSE)</f>
        <v>Si</v>
      </c>
      <c r="J6" s="106" t="str">
        <f>VLOOKUP(E6,VIP!$A$2:$O9370,8,FALSE)</f>
        <v>Si</v>
      </c>
      <c r="K6" s="106" t="str">
        <f>VLOOKUP(E6,VIP!$A$2:$O12944,6,0)</f>
        <v>NO</v>
      </c>
      <c r="L6" s="131" t="s">
        <v>2477</v>
      </c>
      <c r="M6" s="138" t="s">
        <v>2557</v>
      </c>
      <c r="N6" s="148" t="s">
        <v>2572</v>
      </c>
      <c r="O6" s="129" t="s">
        <v>2573</v>
      </c>
      <c r="P6" s="144" t="s">
        <v>2574</v>
      </c>
      <c r="Q6" s="148">
        <v>44296.522916666669</v>
      </c>
    </row>
    <row r="7" spans="1:18" ht="18" hidden="1" x14ac:dyDescent="0.25">
      <c r="A7" s="106" t="str">
        <f>VLOOKUP(E7,'LISTADO ATM'!$A$2:$C$901,3,0)</f>
        <v>NORTE</v>
      </c>
      <c r="B7" s="105" t="s">
        <v>2596</v>
      </c>
      <c r="C7" s="130">
        <v>44296.452141203707</v>
      </c>
      <c r="D7" s="144" t="s">
        <v>2492</v>
      </c>
      <c r="E7" s="107">
        <v>63</v>
      </c>
      <c r="F7" s="106" t="str">
        <f>VLOOKUP(E7,VIP!$A$2:$O12533,2,0)</f>
        <v>DRBR063</v>
      </c>
      <c r="G7" s="106" t="str">
        <f>VLOOKUP(E7,'LISTADO ATM'!$A$2:$B$900,2,0)</f>
        <v xml:space="preserve">ATM Oficina Villa Vásquez (Montecristi) </v>
      </c>
      <c r="H7" s="106" t="str">
        <f>VLOOKUP(E7,VIP!$A$2:$O17454,7,FALSE)</f>
        <v>Si</v>
      </c>
      <c r="I7" s="106" t="str">
        <f>VLOOKUP(E7,VIP!$A$2:$O9419,8,FALSE)</f>
        <v>Si</v>
      </c>
      <c r="J7" s="106" t="str">
        <f>VLOOKUP(E7,VIP!$A$2:$O9369,8,FALSE)</f>
        <v>Si</v>
      </c>
      <c r="K7" s="106" t="str">
        <f>VLOOKUP(E7,VIP!$A$2:$O12943,6,0)</f>
        <v>NO</v>
      </c>
      <c r="L7" s="131" t="s">
        <v>2477</v>
      </c>
      <c r="M7" s="138" t="s">
        <v>2557</v>
      </c>
      <c r="N7" s="148" t="s">
        <v>2572</v>
      </c>
      <c r="O7" s="129" t="s">
        <v>2593</v>
      </c>
      <c r="P7" s="144" t="s">
        <v>2574</v>
      </c>
      <c r="Q7" s="148">
        <v>44296.531944444447</v>
      </c>
    </row>
    <row r="8" spans="1:18" ht="18" hidden="1" x14ac:dyDescent="0.25">
      <c r="A8" s="106" t="str">
        <f>VLOOKUP(E8,'LISTADO ATM'!$A$2:$C$901,3,0)</f>
        <v>ESTE</v>
      </c>
      <c r="B8" s="105">
        <v>335848724</v>
      </c>
      <c r="C8" s="130">
        <v>44296.438194444447</v>
      </c>
      <c r="D8" s="144" t="s">
        <v>2492</v>
      </c>
      <c r="E8" s="107">
        <v>211</v>
      </c>
      <c r="F8" s="144" t="str">
        <f>VLOOKUP(E8,VIP!$A$2:$O12584,2,0)</f>
        <v>DRBR211</v>
      </c>
      <c r="G8" s="144" t="str">
        <f>VLOOKUP(E8,'LISTADO ATM'!$A$2:$B$900,2,0)</f>
        <v xml:space="preserve">ATM Oficina La Romana I </v>
      </c>
      <c r="H8" s="144" t="str">
        <f>VLOOKUP(E8,VIP!$A$2:$O17505,7,FALSE)</f>
        <v>Si</v>
      </c>
      <c r="I8" s="144" t="str">
        <f>VLOOKUP(E8,VIP!$A$2:$O9470,8,FALSE)</f>
        <v>Si</v>
      </c>
      <c r="J8" s="144" t="str">
        <f>VLOOKUP(E8,VIP!$A$2:$O9420,8,FALSE)</f>
        <v>Si</v>
      </c>
      <c r="K8" s="144" t="str">
        <f>VLOOKUP(E8,VIP!$A$2:$O12994,6,0)</f>
        <v>NO</v>
      </c>
      <c r="L8" s="131" t="s">
        <v>2477</v>
      </c>
      <c r="M8" s="138" t="s">
        <v>2557</v>
      </c>
      <c r="N8" s="148" t="s">
        <v>2572</v>
      </c>
      <c r="O8" s="150" t="s">
        <v>2573</v>
      </c>
      <c r="P8" s="144" t="s">
        <v>2574</v>
      </c>
      <c r="Q8" s="148">
        <v>44296.430555555555</v>
      </c>
    </row>
    <row r="9" spans="1:18" ht="18" hidden="1" x14ac:dyDescent="0.25">
      <c r="A9" s="106" t="str">
        <f>VLOOKUP(E9,'LISTADO ATM'!$A$2:$C$901,3,0)</f>
        <v>DISTRITO NACIONAL</v>
      </c>
      <c r="B9" s="105">
        <v>335848866</v>
      </c>
      <c r="C9" s="130">
        <v>44296.556944444441</v>
      </c>
      <c r="D9" s="144" t="s">
        <v>2492</v>
      </c>
      <c r="E9" s="107">
        <v>338</v>
      </c>
      <c r="F9" s="144" t="str">
        <f>VLOOKUP(E9,VIP!$A$2:$O12535,2,0)</f>
        <v>DRBR338</v>
      </c>
      <c r="G9" s="106" t="str">
        <f>VLOOKUP(E9,'LISTADO ATM'!$A$2:$B$900,2,0)</f>
        <v>ATM S/M Aprezio Pantoja</v>
      </c>
      <c r="H9" s="106" t="str">
        <f>VLOOKUP(E9,VIP!$A$2:$O17456,7,FALSE)</f>
        <v>Si</v>
      </c>
      <c r="I9" s="106" t="str">
        <f>VLOOKUP(E9,VIP!$A$2:$O9421,8,FALSE)</f>
        <v>Si</v>
      </c>
      <c r="J9" s="106" t="str">
        <f>VLOOKUP(E9,VIP!$A$2:$O9371,8,FALSE)</f>
        <v>Si</v>
      </c>
      <c r="K9" s="106" t="str">
        <f>VLOOKUP(E9,VIP!$A$2:$O12945,6,0)</f>
        <v>NO</v>
      </c>
      <c r="L9" s="131" t="s">
        <v>2477</v>
      </c>
      <c r="M9" s="148" t="s">
        <v>2557</v>
      </c>
      <c r="N9" s="148" t="s">
        <v>2572</v>
      </c>
      <c r="O9" s="129" t="s">
        <v>2573</v>
      </c>
      <c r="P9" s="144" t="s">
        <v>2574</v>
      </c>
      <c r="Q9" s="148">
        <v>44296.522916666669</v>
      </c>
    </row>
    <row r="10" spans="1:18" ht="18" hidden="1" x14ac:dyDescent="0.25">
      <c r="A10" s="106" t="str">
        <f>VLOOKUP(E10,'LISTADO ATM'!$A$2:$C$901,3,0)</f>
        <v>ESTE</v>
      </c>
      <c r="B10" s="105">
        <v>335848726</v>
      </c>
      <c r="C10" s="130">
        <v>44296.44027777778</v>
      </c>
      <c r="D10" s="144" t="s">
        <v>2492</v>
      </c>
      <c r="E10" s="107">
        <v>399</v>
      </c>
      <c r="F10" s="144" t="str">
        <f>VLOOKUP(E10,VIP!$A$2:$O12585,2,0)</f>
        <v>DRBR399</v>
      </c>
      <c r="G10" s="106" t="str">
        <f>VLOOKUP(E10,'LISTADO ATM'!$A$2:$B$900,2,0)</f>
        <v xml:space="preserve">ATM Oficina La Romana II </v>
      </c>
      <c r="H10" s="106" t="str">
        <f>VLOOKUP(E10,VIP!$A$2:$O17506,7,FALSE)</f>
        <v>Si</v>
      </c>
      <c r="I10" s="106" t="str">
        <f>VLOOKUP(E10,VIP!$A$2:$O9471,8,FALSE)</f>
        <v>Si</v>
      </c>
      <c r="J10" s="106" t="str">
        <f>VLOOKUP(E10,VIP!$A$2:$O9421,8,FALSE)</f>
        <v>Si</v>
      </c>
      <c r="K10" s="106" t="str">
        <f>VLOOKUP(E10,VIP!$A$2:$O12995,6,0)</f>
        <v>NO</v>
      </c>
      <c r="L10" s="131" t="s">
        <v>2477</v>
      </c>
      <c r="M10" s="148" t="s">
        <v>2557</v>
      </c>
      <c r="N10" s="148" t="s">
        <v>2572</v>
      </c>
      <c r="O10" s="129" t="s">
        <v>2573</v>
      </c>
      <c r="P10" s="144" t="s">
        <v>2574</v>
      </c>
      <c r="Q10" s="148">
        <v>44296.430555555555</v>
      </c>
    </row>
    <row r="11" spans="1:18" ht="18" hidden="1" x14ac:dyDescent="0.25">
      <c r="A11" s="106" t="str">
        <f>VLOOKUP(E11,'LISTADO ATM'!$A$2:$C$901,3,0)</f>
        <v>DISTRITO NACIONAL</v>
      </c>
      <c r="B11" s="105" t="s">
        <v>2598</v>
      </c>
      <c r="C11" s="130">
        <v>44296.448101851849</v>
      </c>
      <c r="D11" s="144" t="s">
        <v>2492</v>
      </c>
      <c r="E11" s="107">
        <v>409</v>
      </c>
      <c r="F11" s="144" t="str">
        <f>VLOOKUP(E11,VIP!$A$2:$O12535,2,0)</f>
        <v>DRBR409</v>
      </c>
      <c r="G11" s="106" t="str">
        <f>VLOOKUP(E11,'LISTADO ATM'!$A$2:$B$900,2,0)</f>
        <v xml:space="preserve">ATM Oficina Las Palmas de Herrera I </v>
      </c>
      <c r="H11" s="106" t="str">
        <f>VLOOKUP(E11,VIP!$A$2:$O17456,7,FALSE)</f>
        <v>Si</v>
      </c>
      <c r="I11" s="106" t="str">
        <f>VLOOKUP(E11,VIP!$A$2:$O9421,8,FALSE)</f>
        <v>Si</v>
      </c>
      <c r="J11" s="106" t="str">
        <f>VLOOKUP(E11,VIP!$A$2:$O9371,8,FALSE)</f>
        <v>Si</v>
      </c>
      <c r="K11" s="106" t="str">
        <f>VLOOKUP(E11,VIP!$A$2:$O12945,6,0)</f>
        <v>NO</v>
      </c>
      <c r="L11" s="131" t="s">
        <v>2477</v>
      </c>
      <c r="M11" s="148" t="s">
        <v>2557</v>
      </c>
      <c r="N11" s="148" t="s">
        <v>2572</v>
      </c>
      <c r="O11" s="129" t="s">
        <v>2599</v>
      </c>
      <c r="P11" s="144" t="s">
        <v>2574</v>
      </c>
      <c r="Q11" s="148">
        <v>44296.531944444447</v>
      </c>
    </row>
    <row r="12" spans="1:18" ht="18" hidden="1" x14ac:dyDescent="0.25">
      <c r="A12" s="106" t="str">
        <f>VLOOKUP(E12,'LISTADO ATM'!$A$2:$C$901,3,0)</f>
        <v>DISTRITO NACIONAL</v>
      </c>
      <c r="B12" s="105" t="s">
        <v>2597</v>
      </c>
      <c r="C12" s="130">
        <v>44296.448587962965</v>
      </c>
      <c r="D12" s="144" t="s">
        <v>2492</v>
      </c>
      <c r="E12" s="107">
        <v>410</v>
      </c>
      <c r="F12" s="144" t="str">
        <f>VLOOKUP(E12,VIP!$A$2:$O12534,2,0)</f>
        <v>DRBR410</v>
      </c>
      <c r="G12" s="106" t="str">
        <f>VLOOKUP(E12,'LISTADO ATM'!$A$2:$B$900,2,0)</f>
        <v xml:space="preserve">ATM Oficina Las Palmas de Herrera II </v>
      </c>
      <c r="H12" s="106" t="str">
        <f>VLOOKUP(E12,VIP!$A$2:$O17455,7,FALSE)</f>
        <v>Si</v>
      </c>
      <c r="I12" s="106" t="str">
        <f>VLOOKUP(E12,VIP!$A$2:$O9420,8,FALSE)</f>
        <v>Si</v>
      </c>
      <c r="J12" s="106" t="str">
        <f>VLOOKUP(E12,VIP!$A$2:$O9370,8,FALSE)</f>
        <v>Si</v>
      </c>
      <c r="K12" s="106" t="str">
        <f>VLOOKUP(E12,VIP!$A$2:$O12944,6,0)</f>
        <v>NO</v>
      </c>
      <c r="L12" s="131" t="s">
        <v>2477</v>
      </c>
      <c r="M12" s="148" t="s">
        <v>2557</v>
      </c>
      <c r="N12" s="148" t="s">
        <v>2572</v>
      </c>
      <c r="O12" s="129" t="s">
        <v>2599</v>
      </c>
      <c r="P12" s="144" t="s">
        <v>2574</v>
      </c>
      <c r="Q12" s="148">
        <v>44296.531944444447</v>
      </c>
    </row>
    <row r="13" spans="1:18" ht="18" hidden="1" x14ac:dyDescent="0.25">
      <c r="A13" s="106" t="str">
        <f>VLOOKUP(E13,'LISTADO ATM'!$A$2:$C$901,3,0)</f>
        <v>ESTE</v>
      </c>
      <c r="B13" s="105" t="s">
        <v>2595</v>
      </c>
      <c r="C13" s="130">
        <v>44296.45517361111</v>
      </c>
      <c r="D13" s="144" t="s">
        <v>2492</v>
      </c>
      <c r="E13" s="107">
        <v>480</v>
      </c>
      <c r="F13" s="106" t="str">
        <f>VLOOKUP(E13,VIP!$A$2:$O12532,2,0)</f>
        <v>DRBR480</v>
      </c>
      <c r="G13" s="106" t="str">
        <f>VLOOKUP(E13,'LISTADO ATM'!$A$2:$B$900,2,0)</f>
        <v>ATM UNP Farmaconal Higuey</v>
      </c>
      <c r="H13" s="106" t="str">
        <f>VLOOKUP(E13,VIP!$A$2:$O17453,7,FALSE)</f>
        <v>N/A</v>
      </c>
      <c r="I13" s="106" t="str">
        <f>VLOOKUP(E13,VIP!$A$2:$O9418,8,FALSE)</f>
        <v>N/A</v>
      </c>
      <c r="J13" s="106" t="str">
        <f>VLOOKUP(E13,VIP!$A$2:$O9368,8,FALSE)</f>
        <v>N/A</v>
      </c>
      <c r="K13" s="106" t="str">
        <f>VLOOKUP(E13,VIP!$A$2:$O12942,6,0)</f>
        <v>N/A</v>
      </c>
      <c r="L13" s="131" t="s">
        <v>2477</v>
      </c>
      <c r="M13" s="148" t="s">
        <v>2557</v>
      </c>
      <c r="N13" s="148" t="s">
        <v>2572</v>
      </c>
      <c r="O13" s="129" t="s">
        <v>2593</v>
      </c>
      <c r="P13" s="144" t="s">
        <v>2574</v>
      </c>
      <c r="Q13" s="148">
        <v>44296.531944444447</v>
      </c>
    </row>
    <row r="14" spans="1:18" ht="18" hidden="1" x14ac:dyDescent="0.25">
      <c r="A14" s="106" t="str">
        <f>VLOOKUP(E14,'LISTADO ATM'!$A$2:$C$901,3,0)</f>
        <v>SUR</v>
      </c>
      <c r="B14" s="105">
        <v>335848863</v>
      </c>
      <c r="C14" s="130">
        <v>44296.552777777775</v>
      </c>
      <c r="D14" s="144" t="s">
        <v>2492</v>
      </c>
      <c r="E14" s="107">
        <v>677</v>
      </c>
      <c r="F14" s="106" t="str">
        <f>VLOOKUP(E14,VIP!$A$2:$O12532,2,0)</f>
        <v>DRBR677</v>
      </c>
      <c r="G14" s="106" t="str">
        <f>VLOOKUP(E14,'LISTADO ATM'!$A$2:$B$900,2,0)</f>
        <v>ATM PBG Villa Jaragua</v>
      </c>
      <c r="H14" s="106" t="str">
        <f>VLOOKUP(E14,VIP!$A$2:$O17453,7,FALSE)</f>
        <v>Si</v>
      </c>
      <c r="I14" s="106" t="str">
        <f>VLOOKUP(E14,VIP!$A$2:$O9418,8,FALSE)</f>
        <v>Si</v>
      </c>
      <c r="J14" s="106" t="str">
        <f>VLOOKUP(E14,VIP!$A$2:$O9368,8,FALSE)</f>
        <v>Si</v>
      </c>
      <c r="K14" s="106" t="str">
        <f>VLOOKUP(E14,VIP!$A$2:$O12942,6,0)</f>
        <v>SI</v>
      </c>
      <c r="L14" s="131" t="s">
        <v>2477</v>
      </c>
      <c r="M14" s="148" t="s">
        <v>2557</v>
      </c>
      <c r="N14" s="148" t="s">
        <v>2572</v>
      </c>
      <c r="O14" s="129" t="s">
        <v>2573</v>
      </c>
      <c r="P14" s="144" t="s">
        <v>2574</v>
      </c>
      <c r="Q14" s="148">
        <v>44296.522916666669</v>
      </c>
    </row>
    <row r="15" spans="1:18" ht="18" hidden="1" x14ac:dyDescent="0.25">
      <c r="A15" s="106" t="str">
        <f>VLOOKUP(E15,'LISTADO ATM'!$A$2:$C$901,3,0)</f>
        <v>ESTE</v>
      </c>
      <c r="B15" s="105" t="s">
        <v>2594</v>
      </c>
      <c r="C15" s="130">
        <v>44296.510057870371</v>
      </c>
      <c r="D15" s="144" t="s">
        <v>2492</v>
      </c>
      <c r="E15" s="107">
        <v>681</v>
      </c>
      <c r="F15" s="144" t="str">
        <f>VLOOKUP(E15,VIP!$A$2:$O12531,2,0)</f>
        <v>DRBR681</v>
      </c>
      <c r="G15" s="106" t="str">
        <f>VLOOKUP(E15,'LISTADO ATM'!$A$2:$B$900,2,0)</f>
        <v xml:space="preserve">ATM Hotel Royalton II </v>
      </c>
      <c r="H15" s="106" t="str">
        <f>VLOOKUP(E15,VIP!$A$2:$O17452,7,FALSE)</f>
        <v>Si</v>
      </c>
      <c r="I15" s="106" t="str">
        <f>VLOOKUP(E15,VIP!$A$2:$O9417,8,FALSE)</f>
        <v>Si</v>
      </c>
      <c r="J15" s="106" t="str">
        <f>VLOOKUP(E15,VIP!$A$2:$O9367,8,FALSE)</f>
        <v>Si</v>
      </c>
      <c r="K15" s="106" t="str">
        <f>VLOOKUP(E15,VIP!$A$2:$O12941,6,0)</f>
        <v>NO</v>
      </c>
      <c r="L15" s="131" t="s">
        <v>2477</v>
      </c>
      <c r="M15" s="148" t="s">
        <v>2557</v>
      </c>
      <c r="N15" s="148" t="s">
        <v>2572</v>
      </c>
      <c r="O15" s="150" t="s">
        <v>2599</v>
      </c>
      <c r="P15" s="144" t="s">
        <v>2574</v>
      </c>
      <c r="Q15" s="148">
        <v>44296.531944444447</v>
      </c>
    </row>
    <row r="16" spans="1:18" ht="18" hidden="1" x14ac:dyDescent="0.25">
      <c r="A16" s="106" t="str">
        <f>VLOOKUP(E16,'LISTADO ATM'!$A$2:$C$901,3,0)</f>
        <v>NORTE</v>
      </c>
      <c r="B16" s="105">
        <v>335848721</v>
      </c>
      <c r="C16" s="130">
        <v>44296.4375</v>
      </c>
      <c r="D16" s="106" t="s">
        <v>2492</v>
      </c>
      <c r="E16" s="160">
        <v>746</v>
      </c>
      <c r="F16" s="144" t="str">
        <f>VLOOKUP(E16,VIP!$A$2:$O12579,2,0)</f>
        <v>DRBR156</v>
      </c>
      <c r="G16" s="106" t="str">
        <f>VLOOKUP(E16,'LISTADO ATM'!$A$2:$B$900,2,0)</f>
        <v xml:space="preserve">ATM Oficina Las Terrenas </v>
      </c>
      <c r="H16" s="106" t="str">
        <f>VLOOKUP(E16,VIP!$A$2:$O17500,7,FALSE)</f>
        <v>Si</v>
      </c>
      <c r="I16" s="106" t="str">
        <f>VLOOKUP(E16,VIP!$A$2:$O9465,8,FALSE)</f>
        <v>Si</v>
      </c>
      <c r="J16" s="106" t="str">
        <f>VLOOKUP(E16,VIP!$A$2:$O9415,8,FALSE)</f>
        <v>Si</v>
      </c>
      <c r="K16" s="106" t="str">
        <f>VLOOKUP(E16,VIP!$A$2:$O12989,6,0)</f>
        <v>SI</v>
      </c>
      <c r="L16" s="131" t="s">
        <v>2477</v>
      </c>
      <c r="M16" s="148" t="s">
        <v>2557</v>
      </c>
      <c r="N16" s="148" t="s">
        <v>2572</v>
      </c>
      <c r="O16" s="129" t="s">
        <v>2593</v>
      </c>
      <c r="P16" s="144" t="s">
        <v>2574</v>
      </c>
      <c r="Q16" s="148">
        <v>44296.513888888891</v>
      </c>
    </row>
    <row r="17" spans="1:17" ht="18" hidden="1" x14ac:dyDescent="0.25">
      <c r="A17" s="106" t="str">
        <f>VLOOKUP(E17,'LISTADO ATM'!$A$2:$C$901,3,0)</f>
        <v>NORTE</v>
      </c>
      <c r="B17" s="105">
        <v>335848711</v>
      </c>
      <c r="C17" s="130">
        <v>44296.430555555555</v>
      </c>
      <c r="D17" s="106" t="s">
        <v>2492</v>
      </c>
      <c r="E17" s="107">
        <v>854</v>
      </c>
      <c r="F17" s="144" t="str">
        <f>VLOOKUP(E17,VIP!$A$2:$O12582,2,0)</f>
        <v>DRBR854</v>
      </c>
      <c r="G17" s="144" t="str">
        <f>VLOOKUP(E17,'LISTADO ATM'!$A$2:$B$900,2,0)</f>
        <v xml:space="preserve">ATM Centro Comercial Blanco Batista </v>
      </c>
      <c r="H17" s="144" t="str">
        <f>VLOOKUP(E17,VIP!$A$2:$O17503,7,FALSE)</f>
        <v>Si</v>
      </c>
      <c r="I17" s="144" t="str">
        <f>VLOOKUP(E17,VIP!$A$2:$O9468,8,FALSE)</f>
        <v>Si</v>
      </c>
      <c r="J17" s="144" t="str">
        <f>VLOOKUP(E17,VIP!$A$2:$O9418,8,FALSE)</f>
        <v>Si</v>
      </c>
      <c r="K17" s="144" t="str">
        <f>VLOOKUP(E17,VIP!$A$2:$O12992,6,0)</f>
        <v>NO</v>
      </c>
      <c r="L17" s="131" t="s">
        <v>2477</v>
      </c>
      <c r="M17" s="148" t="s">
        <v>2557</v>
      </c>
      <c r="N17" s="148" t="s">
        <v>2572</v>
      </c>
      <c r="O17" s="129" t="s">
        <v>2573</v>
      </c>
      <c r="P17" s="144" t="s">
        <v>2574</v>
      </c>
      <c r="Q17" s="148">
        <v>44296.430555555555</v>
      </c>
    </row>
    <row r="18" spans="1:17" ht="18" hidden="1" x14ac:dyDescent="0.25">
      <c r="A18" s="106" t="str">
        <f>VLOOKUP(E18,'LISTADO ATM'!$A$2:$C$901,3,0)</f>
        <v>DISTRITO NACIONAL</v>
      </c>
      <c r="B18" s="105">
        <v>335848864</v>
      </c>
      <c r="C18" s="130">
        <v>44296.554861111108</v>
      </c>
      <c r="D18" s="106" t="s">
        <v>2492</v>
      </c>
      <c r="E18" s="107">
        <v>952</v>
      </c>
      <c r="F18" s="106" t="str">
        <f>VLOOKUP(E18,VIP!$A$2:$O12533,2,0)</f>
        <v>DRBR16L</v>
      </c>
      <c r="G18" s="106" t="str">
        <f>VLOOKUP(E18,'LISTADO ATM'!$A$2:$B$900,2,0)</f>
        <v xml:space="preserve">ATM Alvarez Rivas </v>
      </c>
      <c r="H18" s="106" t="str">
        <f>VLOOKUP(E18,VIP!$A$2:$O17454,7,FALSE)</f>
        <v>Si</v>
      </c>
      <c r="I18" s="106" t="str">
        <f>VLOOKUP(E18,VIP!$A$2:$O9419,8,FALSE)</f>
        <v>Si</v>
      </c>
      <c r="J18" s="106" t="str">
        <f>VLOOKUP(E18,VIP!$A$2:$O9369,8,FALSE)</f>
        <v>Si</v>
      </c>
      <c r="K18" s="106" t="str">
        <f>VLOOKUP(E18,VIP!$A$2:$O12943,6,0)</f>
        <v>NO</v>
      </c>
      <c r="L18" s="131" t="s">
        <v>2477</v>
      </c>
      <c r="M18" s="148" t="s">
        <v>2557</v>
      </c>
      <c r="N18" s="148" t="s">
        <v>2572</v>
      </c>
      <c r="O18" s="129" t="s">
        <v>2573</v>
      </c>
      <c r="P18" s="144" t="s">
        <v>2574</v>
      </c>
      <c r="Q18" s="148">
        <v>44296.522916666669</v>
      </c>
    </row>
    <row r="19" spans="1:17" ht="18" x14ac:dyDescent="0.25">
      <c r="A19" s="106" t="str">
        <f>VLOOKUP(E19,'LISTADO ATM'!$A$2:$C$901,3,0)</f>
        <v>DISTRITO NACIONAL</v>
      </c>
      <c r="B19" s="105">
        <v>335845568</v>
      </c>
      <c r="C19" s="130">
        <v>44293.714131944442</v>
      </c>
      <c r="D19" s="106" t="s">
        <v>2189</v>
      </c>
      <c r="E19" s="107">
        <v>239</v>
      </c>
      <c r="F19" s="144" t="str">
        <f>VLOOKUP(E19,VIP!$A$2:$O12548,2,0)</f>
        <v>DRBR239</v>
      </c>
      <c r="G19" s="144" t="str">
        <f>VLOOKUP(E19,'LISTADO ATM'!$A$2:$B$900,2,0)</f>
        <v xml:space="preserve">ATM Autobanco Charles de Gaulle </v>
      </c>
      <c r="H19" s="144" t="str">
        <f>VLOOKUP(E19,VIP!$A$2:$O17469,7,FALSE)</f>
        <v>Si</v>
      </c>
      <c r="I19" s="144" t="str">
        <f>VLOOKUP(E19,VIP!$A$2:$O9434,8,FALSE)</f>
        <v>Si</v>
      </c>
      <c r="J19" s="144" t="str">
        <f>VLOOKUP(E19,VIP!$A$2:$O9384,8,FALSE)</f>
        <v>Si</v>
      </c>
      <c r="K19" s="144" t="str">
        <f>VLOOKUP(E19,VIP!$A$2:$O12958,6,0)</f>
        <v>SI</v>
      </c>
      <c r="L19" s="131" t="s">
        <v>2228</v>
      </c>
      <c r="M19" s="148" t="s">
        <v>2557</v>
      </c>
      <c r="N19" s="139" t="s">
        <v>2472</v>
      </c>
      <c r="O19" s="129" t="s">
        <v>2474</v>
      </c>
      <c r="P19" s="143"/>
      <c r="Q19" s="148">
        <v>44296.61041666667</v>
      </c>
    </row>
    <row r="20" spans="1:17" ht="18" x14ac:dyDescent="0.25">
      <c r="A20" s="106" t="str">
        <f>VLOOKUP(E20,'LISTADO ATM'!$A$2:$C$901,3,0)</f>
        <v>DISTRITO NACIONAL</v>
      </c>
      <c r="B20" s="105">
        <v>335845715</v>
      </c>
      <c r="C20" s="130">
        <v>44294.03806712963</v>
      </c>
      <c r="D20" s="106" t="s">
        <v>2189</v>
      </c>
      <c r="E20" s="107">
        <v>264</v>
      </c>
      <c r="F20" s="144" t="str">
        <f>VLOOKUP(E20,VIP!$A$2:$O12516,2,0)</f>
        <v>DRBR264</v>
      </c>
      <c r="G20" s="106" t="str">
        <f>VLOOKUP(E20,'LISTADO ATM'!$A$2:$B$900,2,0)</f>
        <v xml:space="preserve">ATM S/M Nacional Independencia </v>
      </c>
      <c r="H20" s="106" t="str">
        <f>VLOOKUP(E20,VIP!$A$2:$O17437,7,FALSE)</f>
        <v>Si</v>
      </c>
      <c r="I20" s="106" t="str">
        <f>VLOOKUP(E20,VIP!$A$2:$O9402,8,FALSE)</f>
        <v>Si</v>
      </c>
      <c r="J20" s="106" t="str">
        <f>VLOOKUP(E20,VIP!$A$2:$O9352,8,FALSE)</f>
        <v>Si</v>
      </c>
      <c r="K20" s="106" t="str">
        <f>VLOOKUP(E20,VIP!$A$2:$O12926,6,0)</f>
        <v>SI</v>
      </c>
      <c r="L20" s="131" t="s">
        <v>2228</v>
      </c>
      <c r="M20" s="148" t="s">
        <v>2557</v>
      </c>
      <c r="N20" s="139" t="s">
        <v>2472</v>
      </c>
      <c r="O20" s="129" t="s">
        <v>2474</v>
      </c>
      <c r="P20" s="143"/>
      <c r="Q20" s="148">
        <v>44296.418055555558</v>
      </c>
    </row>
    <row r="21" spans="1:17" ht="18" x14ac:dyDescent="0.25">
      <c r="A21" s="106" t="str">
        <f>VLOOKUP(E21,'LISTADO ATM'!$A$2:$C$901,3,0)</f>
        <v>DISTRITO NACIONAL</v>
      </c>
      <c r="B21" s="105">
        <v>335846156</v>
      </c>
      <c r="C21" s="130">
        <v>44294.434756944444</v>
      </c>
      <c r="D21" s="106" t="s">
        <v>2189</v>
      </c>
      <c r="E21" s="107">
        <v>212</v>
      </c>
      <c r="F21" s="144" t="str">
        <f>VLOOKUP(E21,VIP!$A$2:$O12518,2,0)</f>
        <v>DRBR212</v>
      </c>
      <c r="G21" s="106" t="str">
        <f>VLOOKUP(E21,'LISTADO ATM'!$A$2:$B$900,2,0)</f>
        <v>ATM Universidad Nacional Evangélica (Santo Domingo)</v>
      </c>
      <c r="H21" s="106" t="str">
        <f>VLOOKUP(E21,VIP!$A$2:$O17439,7,FALSE)</f>
        <v>Si</v>
      </c>
      <c r="I21" s="106" t="str">
        <f>VLOOKUP(E21,VIP!$A$2:$O9404,8,FALSE)</f>
        <v>No</v>
      </c>
      <c r="J21" s="106" t="str">
        <f>VLOOKUP(E21,VIP!$A$2:$O9354,8,FALSE)</f>
        <v>No</v>
      </c>
      <c r="K21" s="106" t="str">
        <f>VLOOKUP(E21,VIP!$A$2:$O12928,6,0)</f>
        <v>NO</v>
      </c>
      <c r="L21" s="131" t="s">
        <v>2228</v>
      </c>
      <c r="M21" s="148" t="s">
        <v>2557</v>
      </c>
      <c r="N21" s="132" t="s">
        <v>2472</v>
      </c>
      <c r="O21" s="129" t="s">
        <v>2474</v>
      </c>
      <c r="P21" s="143"/>
      <c r="Q21" s="148">
        <v>44296.449305555558</v>
      </c>
    </row>
    <row r="22" spans="1:17" ht="18" x14ac:dyDescent="0.25">
      <c r="A22" s="106" t="str">
        <f>VLOOKUP(E22,'LISTADO ATM'!$A$2:$C$901,3,0)</f>
        <v>DISTRITO NACIONAL</v>
      </c>
      <c r="B22" s="105">
        <v>335847183</v>
      </c>
      <c r="C22" s="130">
        <v>44295.133483796293</v>
      </c>
      <c r="D22" s="106" t="s">
        <v>2189</v>
      </c>
      <c r="E22" s="107">
        <v>473</v>
      </c>
      <c r="F22" s="106" t="str">
        <f>VLOOKUP(E22,VIP!$A$2:$O12529,2,0)</f>
        <v>DRBR473</v>
      </c>
      <c r="G22" s="106" t="str">
        <f>VLOOKUP(E22,'LISTADO ATM'!$A$2:$B$900,2,0)</f>
        <v xml:space="preserve">ATM Oficina Carrefour II </v>
      </c>
      <c r="H22" s="106" t="str">
        <f>VLOOKUP(E22,VIP!$A$2:$O17450,7,FALSE)</f>
        <v>Si</v>
      </c>
      <c r="I22" s="106" t="str">
        <f>VLOOKUP(E22,VIP!$A$2:$O9415,8,FALSE)</f>
        <v>Si</v>
      </c>
      <c r="J22" s="106" t="str">
        <f>VLOOKUP(E22,VIP!$A$2:$O9365,8,FALSE)</f>
        <v>Si</v>
      </c>
      <c r="K22" s="106" t="str">
        <f>VLOOKUP(E22,VIP!$A$2:$O12939,6,0)</f>
        <v>NO</v>
      </c>
      <c r="L22" s="131" t="s">
        <v>2228</v>
      </c>
      <c r="M22" s="148" t="s">
        <v>2557</v>
      </c>
      <c r="N22" s="139" t="s">
        <v>2472</v>
      </c>
      <c r="O22" s="129" t="s">
        <v>2474</v>
      </c>
      <c r="P22" s="143"/>
      <c r="Q22" s="148">
        <v>44296.32708333333</v>
      </c>
    </row>
    <row r="23" spans="1:17" ht="18" x14ac:dyDescent="0.25">
      <c r="A23" s="106" t="str">
        <f>VLOOKUP(E23,'LISTADO ATM'!$A$2:$C$901,3,0)</f>
        <v>DISTRITO NACIONAL</v>
      </c>
      <c r="B23" s="105">
        <v>335847196</v>
      </c>
      <c r="C23" s="130">
        <v>44295.162893518522</v>
      </c>
      <c r="D23" s="106" t="s">
        <v>2189</v>
      </c>
      <c r="E23" s="107">
        <v>149</v>
      </c>
      <c r="F23" s="144" t="str">
        <f>VLOOKUP(E23,VIP!$A$2:$O12542,2,0)</f>
        <v>DRBR149</v>
      </c>
      <c r="G23" s="144" t="str">
        <f>VLOOKUP(E23,'LISTADO ATM'!$A$2:$B$900,2,0)</f>
        <v>ATM Estación Metro Concepción</v>
      </c>
      <c r="H23" s="144" t="str">
        <f>VLOOKUP(E23,VIP!$A$2:$O17463,7,FALSE)</f>
        <v>N/A</v>
      </c>
      <c r="I23" s="144" t="str">
        <f>VLOOKUP(E23,VIP!$A$2:$O9428,8,FALSE)</f>
        <v>N/A</v>
      </c>
      <c r="J23" s="144" t="str">
        <f>VLOOKUP(E23,VIP!$A$2:$O9378,8,FALSE)</f>
        <v>N/A</v>
      </c>
      <c r="K23" s="144" t="str">
        <f>VLOOKUP(E23,VIP!$A$2:$O12952,6,0)</f>
        <v>N/A</v>
      </c>
      <c r="L23" s="131" t="s">
        <v>2228</v>
      </c>
      <c r="M23" s="148" t="s">
        <v>2557</v>
      </c>
      <c r="N23" s="132" t="s">
        <v>2472</v>
      </c>
      <c r="O23" s="129" t="s">
        <v>2474</v>
      </c>
      <c r="P23" s="143"/>
      <c r="Q23" s="148">
        <v>44296.331944444442</v>
      </c>
    </row>
    <row r="24" spans="1:17" ht="18" x14ac:dyDescent="0.25">
      <c r="A24" s="106" t="str">
        <f>VLOOKUP(E24,'LISTADO ATM'!$A$2:$C$901,3,0)</f>
        <v>DISTRITO NACIONAL</v>
      </c>
      <c r="B24" s="105">
        <v>335847211</v>
      </c>
      <c r="C24" s="130">
        <v>44295.308611111112</v>
      </c>
      <c r="D24" s="106" t="s">
        <v>2189</v>
      </c>
      <c r="E24" s="107">
        <v>113</v>
      </c>
      <c r="F24" s="106" t="str">
        <f>VLOOKUP(E24,VIP!$A$2:$O12552,2,0)</f>
        <v>DRBR113</v>
      </c>
      <c r="G24" s="106" t="str">
        <f>VLOOKUP(E24,'LISTADO ATM'!$A$2:$B$900,2,0)</f>
        <v xml:space="preserve">ATM Autoservicio Atalaya del Mar </v>
      </c>
      <c r="H24" s="106" t="str">
        <f>VLOOKUP(E24,VIP!$A$2:$O17473,7,FALSE)</f>
        <v>Si</v>
      </c>
      <c r="I24" s="106" t="str">
        <f>VLOOKUP(E24,VIP!$A$2:$O9438,8,FALSE)</f>
        <v>No</v>
      </c>
      <c r="J24" s="106" t="str">
        <f>VLOOKUP(E24,VIP!$A$2:$O9388,8,FALSE)</f>
        <v>No</v>
      </c>
      <c r="K24" s="106" t="str">
        <f>VLOOKUP(E24,VIP!$A$2:$O12962,6,0)</f>
        <v>NO</v>
      </c>
      <c r="L24" s="131" t="s">
        <v>2228</v>
      </c>
      <c r="M24" s="148" t="s">
        <v>2557</v>
      </c>
      <c r="N24" s="139" t="s">
        <v>2511</v>
      </c>
      <c r="O24" s="129" t="s">
        <v>2474</v>
      </c>
      <c r="P24" s="143"/>
      <c r="Q24" s="148">
        <v>44296.451388888891</v>
      </c>
    </row>
    <row r="25" spans="1:17" ht="18" x14ac:dyDescent="0.25">
      <c r="A25" s="106" t="str">
        <f>VLOOKUP(E25,'LISTADO ATM'!$A$2:$C$901,3,0)</f>
        <v>SUR</v>
      </c>
      <c r="B25" s="105">
        <v>335848114</v>
      </c>
      <c r="C25" s="130">
        <v>44295.592118055552</v>
      </c>
      <c r="D25" s="106" t="s">
        <v>2189</v>
      </c>
      <c r="E25" s="107">
        <v>84</v>
      </c>
      <c r="F25" s="106" t="str">
        <f>VLOOKUP(E25,VIP!$A$2:$O12563,2,0)</f>
        <v>DRBR084</v>
      </c>
      <c r="G25" s="106" t="str">
        <f>VLOOKUP(E25,'LISTADO ATM'!$A$2:$B$900,2,0)</f>
        <v xml:space="preserve">ATM Oficina Multicentro Sirena San Cristóbal </v>
      </c>
      <c r="H25" s="106" t="str">
        <f>VLOOKUP(E25,VIP!$A$2:$O17484,7,FALSE)</f>
        <v>Si</v>
      </c>
      <c r="I25" s="106" t="str">
        <f>VLOOKUP(E25,VIP!$A$2:$O9449,8,FALSE)</f>
        <v>Si</v>
      </c>
      <c r="J25" s="106" t="str">
        <f>VLOOKUP(E25,VIP!$A$2:$O9399,8,FALSE)</f>
        <v>Si</v>
      </c>
      <c r="K25" s="106" t="str">
        <f>VLOOKUP(E25,VIP!$A$2:$O12973,6,0)</f>
        <v>SI</v>
      </c>
      <c r="L25" s="131" t="s">
        <v>2228</v>
      </c>
      <c r="M25" s="148" t="s">
        <v>2557</v>
      </c>
      <c r="N25" s="139" t="s">
        <v>2472</v>
      </c>
      <c r="O25" s="129" t="s">
        <v>2474</v>
      </c>
      <c r="P25" s="149"/>
      <c r="Q25" s="148">
        <v>44296.62222222222</v>
      </c>
    </row>
    <row r="26" spans="1:17" ht="18" x14ac:dyDescent="0.25">
      <c r="A26" s="106" t="str">
        <f>VLOOKUP(E26,'LISTADO ATM'!$A$2:$C$901,3,0)</f>
        <v>DISTRITO NACIONAL</v>
      </c>
      <c r="B26" s="105">
        <v>335848170</v>
      </c>
      <c r="C26" s="130">
        <v>44295.607164351852</v>
      </c>
      <c r="D26" s="106" t="s">
        <v>2189</v>
      </c>
      <c r="E26" s="107">
        <v>18</v>
      </c>
      <c r="F26" s="144" t="str">
        <f>VLOOKUP(E26,VIP!$A$2:$O12561,2,0)</f>
        <v>DRBR018</v>
      </c>
      <c r="G26" s="106" t="str">
        <f>VLOOKUP(E26,'LISTADO ATM'!$A$2:$B$900,2,0)</f>
        <v xml:space="preserve">ATM Oficina Haina Occidental I </v>
      </c>
      <c r="H26" s="106" t="str">
        <f>VLOOKUP(E26,VIP!$A$2:$O17482,7,FALSE)</f>
        <v>Si</v>
      </c>
      <c r="I26" s="106" t="str">
        <f>VLOOKUP(E26,VIP!$A$2:$O9447,8,FALSE)</f>
        <v>Si</v>
      </c>
      <c r="J26" s="106" t="str">
        <f>VLOOKUP(E26,VIP!$A$2:$O9397,8,FALSE)</f>
        <v>Si</v>
      </c>
      <c r="K26" s="106" t="str">
        <f>VLOOKUP(E26,VIP!$A$2:$O12971,6,0)</f>
        <v>SI</v>
      </c>
      <c r="L26" s="131" t="s">
        <v>2228</v>
      </c>
      <c r="M26" s="148" t="s">
        <v>2557</v>
      </c>
      <c r="N26" s="139" t="s">
        <v>2472</v>
      </c>
      <c r="O26" s="150" t="s">
        <v>2474</v>
      </c>
      <c r="P26" s="149"/>
      <c r="Q26" s="148">
        <v>44296.621527777781</v>
      </c>
    </row>
    <row r="27" spans="1:17" ht="18" x14ac:dyDescent="0.25">
      <c r="A27" s="106" t="str">
        <f>VLOOKUP(E27,'LISTADO ATM'!$A$2:$C$901,3,0)</f>
        <v>NORTE</v>
      </c>
      <c r="B27" s="105">
        <v>335848277</v>
      </c>
      <c r="C27" s="130">
        <v>44295.644930555558</v>
      </c>
      <c r="D27" s="106" t="s">
        <v>2190</v>
      </c>
      <c r="E27" s="107">
        <v>88</v>
      </c>
      <c r="F27" s="144" t="str">
        <f>VLOOKUP(E27,VIP!$A$2:$O12565,2,0)</f>
        <v>DRBR088</v>
      </c>
      <c r="G27" s="106" t="str">
        <f>VLOOKUP(E27,'LISTADO ATM'!$A$2:$B$900,2,0)</f>
        <v xml:space="preserve">ATM S/M La Fuente (Santiago) </v>
      </c>
      <c r="H27" s="106" t="str">
        <f>VLOOKUP(E27,VIP!$A$2:$O17486,7,FALSE)</f>
        <v>Si</v>
      </c>
      <c r="I27" s="106" t="str">
        <f>VLOOKUP(E27,VIP!$A$2:$O9451,8,FALSE)</f>
        <v>Si</v>
      </c>
      <c r="J27" s="106" t="str">
        <f>VLOOKUP(E27,VIP!$A$2:$O9401,8,FALSE)</f>
        <v>Si</v>
      </c>
      <c r="K27" s="106" t="str">
        <f>VLOOKUP(E27,VIP!$A$2:$O12975,6,0)</f>
        <v>NO</v>
      </c>
      <c r="L27" s="131" t="s">
        <v>2228</v>
      </c>
      <c r="M27" s="148" t="s">
        <v>2557</v>
      </c>
      <c r="N27" s="139" t="s">
        <v>2472</v>
      </c>
      <c r="O27" s="150" t="s">
        <v>2509</v>
      </c>
      <c r="P27" s="149"/>
      <c r="Q27" s="148">
        <v>44296.620833333334</v>
      </c>
    </row>
    <row r="28" spans="1:17" ht="18" x14ac:dyDescent="0.25">
      <c r="A28" s="106" t="str">
        <f>VLOOKUP(E28,'LISTADO ATM'!$A$2:$C$901,3,0)</f>
        <v>DISTRITO NACIONAL</v>
      </c>
      <c r="B28" s="105">
        <v>335848306</v>
      </c>
      <c r="C28" s="130">
        <v>44295.65084490741</v>
      </c>
      <c r="D28" s="144" t="s">
        <v>2189</v>
      </c>
      <c r="E28" s="107">
        <v>280</v>
      </c>
      <c r="F28" s="144" t="str">
        <f>VLOOKUP(E28,VIP!$A$2:$O12563,2,0)</f>
        <v>DRBR752</v>
      </c>
      <c r="G28" s="106" t="str">
        <f>VLOOKUP(E28,'LISTADO ATM'!$A$2:$B$900,2,0)</f>
        <v xml:space="preserve">ATM Cooperativa BR </v>
      </c>
      <c r="H28" s="106" t="str">
        <f>VLOOKUP(E28,VIP!$A$2:$O17484,7,FALSE)</f>
        <v>Si</v>
      </c>
      <c r="I28" s="106" t="str">
        <f>VLOOKUP(E28,VIP!$A$2:$O9449,8,FALSE)</f>
        <v>Si</v>
      </c>
      <c r="J28" s="106" t="str">
        <f>VLOOKUP(E28,VIP!$A$2:$O9399,8,FALSE)</f>
        <v>Si</v>
      </c>
      <c r="K28" s="106" t="str">
        <f>VLOOKUP(E28,VIP!$A$2:$O12973,6,0)</f>
        <v>NO</v>
      </c>
      <c r="L28" s="131" t="s">
        <v>2228</v>
      </c>
      <c r="M28" s="148" t="s">
        <v>2557</v>
      </c>
      <c r="N28" s="139" t="s">
        <v>2472</v>
      </c>
      <c r="O28" s="129" t="s">
        <v>2474</v>
      </c>
      <c r="P28" s="149"/>
      <c r="Q28" s="148">
        <v>44296.62222222222</v>
      </c>
    </row>
    <row r="29" spans="1:17" ht="18" x14ac:dyDescent="0.25">
      <c r="A29" s="106" t="str">
        <f>VLOOKUP(E29,'LISTADO ATM'!$A$2:$C$901,3,0)</f>
        <v>NORTE</v>
      </c>
      <c r="B29" s="105">
        <v>335848310</v>
      </c>
      <c r="C29" s="130">
        <v>44295.651979166665</v>
      </c>
      <c r="D29" s="144" t="s">
        <v>2190</v>
      </c>
      <c r="E29" s="107">
        <v>482</v>
      </c>
      <c r="F29" s="106" t="str">
        <f>VLOOKUP(E29,VIP!$A$2:$O12562,2,0)</f>
        <v>DRBR482</v>
      </c>
      <c r="G29" s="106" t="str">
        <f>VLOOKUP(E29,'LISTADO ATM'!$A$2:$B$900,2,0)</f>
        <v xml:space="preserve">ATM Centro de Caja Plaza Lama (Santiago) </v>
      </c>
      <c r="H29" s="106" t="str">
        <f>VLOOKUP(E29,VIP!$A$2:$O17483,7,FALSE)</f>
        <v>Si</v>
      </c>
      <c r="I29" s="106" t="str">
        <f>VLOOKUP(E29,VIP!$A$2:$O9448,8,FALSE)</f>
        <v>Si</v>
      </c>
      <c r="J29" s="106" t="str">
        <f>VLOOKUP(E29,VIP!$A$2:$O9398,8,FALSE)</f>
        <v>Si</v>
      </c>
      <c r="K29" s="106" t="str">
        <f>VLOOKUP(E29,VIP!$A$2:$O12972,6,0)</f>
        <v>NO</v>
      </c>
      <c r="L29" s="131" t="s">
        <v>2228</v>
      </c>
      <c r="M29" s="148" t="s">
        <v>2557</v>
      </c>
      <c r="N29" s="139" t="s">
        <v>2472</v>
      </c>
      <c r="O29" s="129" t="s">
        <v>2509</v>
      </c>
      <c r="P29" s="149"/>
      <c r="Q29" s="148">
        <v>44296.45416666667</v>
      </c>
    </row>
    <row r="30" spans="1:17" ht="18" x14ac:dyDescent="0.25">
      <c r="A30" s="106" t="str">
        <f>VLOOKUP(E30,'LISTADO ATM'!$A$2:$C$901,3,0)</f>
        <v>SUR</v>
      </c>
      <c r="B30" s="105" t="s">
        <v>2545</v>
      </c>
      <c r="C30" s="130">
        <v>44295.68577546296</v>
      </c>
      <c r="D30" s="144" t="s">
        <v>2189</v>
      </c>
      <c r="E30" s="107">
        <v>44</v>
      </c>
      <c r="F30" s="106" t="str">
        <f>VLOOKUP(E30,VIP!$A$2:$O12578,2,0)</f>
        <v>DRBR044</v>
      </c>
      <c r="G30" s="106" t="str">
        <f>VLOOKUP(E30,'LISTADO ATM'!$A$2:$B$900,2,0)</f>
        <v xml:space="preserve">ATM Oficina Pedernales </v>
      </c>
      <c r="H30" s="106" t="str">
        <f>VLOOKUP(E30,VIP!$A$2:$O17499,7,FALSE)</f>
        <v>Si</v>
      </c>
      <c r="I30" s="106" t="str">
        <f>VLOOKUP(E30,VIP!$A$2:$O9464,8,FALSE)</f>
        <v>Si</v>
      </c>
      <c r="J30" s="106" t="str">
        <f>VLOOKUP(E30,VIP!$A$2:$O9414,8,FALSE)</f>
        <v>Si</v>
      </c>
      <c r="K30" s="106" t="str">
        <f>VLOOKUP(E30,VIP!$A$2:$O12988,6,0)</f>
        <v>SI</v>
      </c>
      <c r="L30" s="131" t="s">
        <v>2228</v>
      </c>
      <c r="M30" s="148" t="s">
        <v>2557</v>
      </c>
      <c r="N30" s="139" t="s">
        <v>2472</v>
      </c>
      <c r="O30" s="129" t="s">
        <v>2474</v>
      </c>
      <c r="P30" s="149"/>
      <c r="Q30" s="148">
        <v>44296.29791666667</v>
      </c>
    </row>
    <row r="31" spans="1:17" ht="18" x14ac:dyDescent="0.25">
      <c r="A31" s="106" t="str">
        <f>VLOOKUP(E31,'LISTADO ATM'!$A$2:$C$901,3,0)</f>
        <v>DISTRITO NACIONAL</v>
      </c>
      <c r="B31" s="105" t="s">
        <v>2544</v>
      </c>
      <c r="C31" s="130">
        <v>44295.69667824074</v>
      </c>
      <c r="D31" s="144" t="s">
        <v>2189</v>
      </c>
      <c r="E31" s="107">
        <v>957</v>
      </c>
      <c r="F31" s="144" t="str">
        <f>VLOOKUP(E31,VIP!$A$2:$O12581,2,0)</f>
        <v>DRBR23F</v>
      </c>
      <c r="G31" s="106" t="str">
        <f>VLOOKUP(E31,'LISTADO ATM'!$A$2:$B$900,2,0)</f>
        <v xml:space="preserve">ATM Oficina Venezuela </v>
      </c>
      <c r="H31" s="106" t="str">
        <f>VLOOKUP(E31,VIP!$A$2:$O17502,7,FALSE)</f>
        <v>Si</v>
      </c>
      <c r="I31" s="106" t="str">
        <f>VLOOKUP(E31,VIP!$A$2:$O9467,8,FALSE)</f>
        <v>Si</v>
      </c>
      <c r="J31" s="106" t="str">
        <f>VLOOKUP(E31,VIP!$A$2:$O9417,8,FALSE)</f>
        <v>Si</v>
      </c>
      <c r="K31" s="106" t="str">
        <f>VLOOKUP(E31,VIP!$A$2:$O12991,6,0)</f>
        <v>SI</v>
      </c>
      <c r="L31" s="131" t="s">
        <v>2228</v>
      </c>
      <c r="M31" s="148" t="s">
        <v>2557</v>
      </c>
      <c r="N31" s="139" t="s">
        <v>2472</v>
      </c>
      <c r="O31" s="153" t="s">
        <v>2474</v>
      </c>
      <c r="P31" s="149"/>
      <c r="Q31" s="148">
        <v>44296.45208333333</v>
      </c>
    </row>
    <row r="32" spans="1:17" ht="18" x14ac:dyDescent="0.25">
      <c r="A32" s="106" t="str">
        <f>VLOOKUP(E32,'LISTADO ATM'!$A$2:$C$901,3,0)</f>
        <v>DISTRITO NACIONAL</v>
      </c>
      <c r="B32" s="105" t="s">
        <v>2540</v>
      </c>
      <c r="C32" s="130">
        <v>44295.729687500003</v>
      </c>
      <c r="D32" s="144" t="s">
        <v>2189</v>
      </c>
      <c r="E32" s="107">
        <v>355</v>
      </c>
      <c r="F32" s="144" t="str">
        <f>VLOOKUP(E32,VIP!$A$2:$O12573,2,0)</f>
        <v>DRBR355</v>
      </c>
      <c r="G32" s="106" t="str">
        <f>VLOOKUP(E32,'LISTADO ATM'!$A$2:$B$900,2,0)</f>
        <v xml:space="preserve">ATM UNP Metro II </v>
      </c>
      <c r="H32" s="106" t="str">
        <f>VLOOKUP(E32,VIP!$A$2:$O17494,7,FALSE)</f>
        <v>Si</v>
      </c>
      <c r="I32" s="106" t="str">
        <f>VLOOKUP(E32,VIP!$A$2:$O9459,8,FALSE)</f>
        <v>Si</v>
      </c>
      <c r="J32" s="106" t="str">
        <f>VLOOKUP(E32,VIP!$A$2:$O9409,8,FALSE)</f>
        <v>Si</v>
      </c>
      <c r="K32" s="106" t="str">
        <f>VLOOKUP(E32,VIP!$A$2:$O12983,6,0)</f>
        <v>SI</v>
      </c>
      <c r="L32" s="131" t="s">
        <v>2228</v>
      </c>
      <c r="M32" s="148" t="s">
        <v>2557</v>
      </c>
      <c r="N32" s="139" t="s">
        <v>2472</v>
      </c>
      <c r="O32" s="150" t="s">
        <v>2474</v>
      </c>
      <c r="P32" s="149"/>
      <c r="Q32" s="148">
        <v>44296.621527777781</v>
      </c>
    </row>
    <row r="33" spans="1:17" ht="18" x14ac:dyDescent="0.25">
      <c r="A33" s="106" t="str">
        <f>VLOOKUP(E33,'LISTADO ATM'!$A$2:$C$901,3,0)</f>
        <v>SUR</v>
      </c>
      <c r="B33" s="105" t="s">
        <v>2539</v>
      </c>
      <c r="C33" s="130">
        <v>44295.736030092594</v>
      </c>
      <c r="D33" s="144" t="s">
        <v>2189</v>
      </c>
      <c r="E33" s="107">
        <v>677</v>
      </c>
      <c r="F33" s="144" t="str">
        <f>VLOOKUP(E33,VIP!$A$2:$O12572,2,0)</f>
        <v>DRBR677</v>
      </c>
      <c r="G33" s="144" t="str">
        <f>VLOOKUP(E33,'LISTADO ATM'!$A$2:$B$900,2,0)</f>
        <v>ATM PBG Villa Jaragua</v>
      </c>
      <c r="H33" s="144" t="str">
        <f>VLOOKUP(E33,VIP!$A$2:$O17493,7,FALSE)</f>
        <v>Si</v>
      </c>
      <c r="I33" s="144" t="str">
        <f>VLOOKUP(E33,VIP!$A$2:$O9458,8,FALSE)</f>
        <v>Si</v>
      </c>
      <c r="J33" s="144" t="str">
        <f>VLOOKUP(E33,VIP!$A$2:$O9408,8,FALSE)</f>
        <v>Si</v>
      </c>
      <c r="K33" s="144" t="str">
        <f>VLOOKUP(E33,VIP!$A$2:$O12982,6,0)</f>
        <v>SI</v>
      </c>
      <c r="L33" s="131" t="s">
        <v>2228</v>
      </c>
      <c r="M33" s="148" t="s">
        <v>2557</v>
      </c>
      <c r="N33" s="139" t="s">
        <v>2472</v>
      </c>
      <c r="O33" s="150" t="s">
        <v>2474</v>
      </c>
      <c r="P33" s="149"/>
      <c r="Q33" s="148">
        <v>44296.518750000003</v>
      </c>
    </row>
    <row r="34" spans="1:17" ht="18" x14ac:dyDescent="0.25">
      <c r="A34" s="106" t="str">
        <f>VLOOKUP(E34,'LISTADO ATM'!$A$2:$C$901,3,0)</f>
        <v>NORTE</v>
      </c>
      <c r="B34" s="105" t="s">
        <v>2536</v>
      </c>
      <c r="C34" s="130">
        <v>44295.807546296295</v>
      </c>
      <c r="D34" s="144" t="s">
        <v>2190</v>
      </c>
      <c r="E34" s="107">
        <v>756</v>
      </c>
      <c r="F34" s="144" t="str">
        <f>VLOOKUP(E34,VIP!$A$2:$O12569,2,0)</f>
        <v>DRBR756</v>
      </c>
      <c r="G34" s="144" t="str">
        <f>VLOOKUP(E34,'LISTADO ATM'!$A$2:$B$900,2,0)</f>
        <v xml:space="preserve">ATM UNP Villa La Mata (Cotuí) </v>
      </c>
      <c r="H34" s="144" t="str">
        <f>VLOOKUP(E34,VIP!$A$2:$O17490,7,FALSE)</f>
        <v>Si</v>
      </c>
      <c r="I34" s="144" t="str">
        <f>VLOOKUP(E34,VIP!$A$2:$O9455,8,FALSE)</f>
        <v>Si</v>
      </c>
      <c r="J34" s="144" t="str">
        <f>VLOOKUP(E34,VIP!$A$2:$O9405,8,FALSE)</f>
        <v>Si</v>
      </c>
      <c r="K34" s="144" t="str">
        <f>VLOOKUP(E34,VIP!$A$2:$O12979,6,0)</f>
        <v>NO</v>
      </c>
      <c r="L34" s="131" t="s">
        <v>2228</v>
      </c>
      <c r="M34" s="148" t="s">
        <v>2557</v>
      </c>
      <c r="N34" s="148" t="s">
        <v>2572</v>
      </c>
      <c r="O34" s="153" t="s">
        <v>2502</v>
      </c>
      <c r="P34" s="149"/>
      <c r="Q34" s="148">
        <v>44296.531944444447</v>
      </c>
    </row>
    <row r="35" spans="1:17" ht="18" x14ac:dyDescent="0.25">
      <c r="A35" s="106" t="str">
        <f>VLOOKUP(E35,'LISTADO ATM'!$A$2:$C$901,3,0)</f>
        <v>ESTE</v>
      </c>
      <c r="B35" s="105" t="s">
        <v>2532</v>
      </c>
      <c r="C35" s="130">
        <v>44295.819062499999</v>
      </c>
      <c r="D35" s="144" t="s">
        <v>2189</v>
      </c>
      <c r="E35" s="107">
        <v>830</v>
      </c>
      <c r="F35" s="144" t="str">
        <f>VLOOKUP(E35,VIP!$A$2:$O12565,2,0)</f>
        <v>DRBR830</v>
      </c>
      <c r="G35" s="144" t="str">
        <f>VLOOKUP(E35,'LISTADO ATM'!$A$2:$B$900,2,0)</f>
        <v xml:space="preserve">ATM UNP Sabana Grande de Boyá </v>
      </c>
      <c r="H35" s="144" t="str">
        <f>VLOOKUP(E35,VIP!$A$2:$O17486,7,FALSE)</f>
        <v>Si</v>
      </c>
      <c r="I35" s="144" t="str">
        <f>VLOOKUP(E35,VIP!$A$2:$O9451,8,FALSE)</f>
        <v>Si</v>
      </c>
      <c r="J35" s="144" t="str">
        <f>VLOOKUP(E35,VIP!$A$2:$O9401,8,FALSE)</f>
        <v>Si</v>
      </c>
      <c r="K35" s="144" t="str">
        <f>VLOOKUP(E35,VIP!$A$2:$O12975,6,0)</f>
        <v>NO</v>
      </c>
      <c r="L35" s="131" t="s">
        <v>2228</v>
      </c>
      <c r="M35" s="148" t="s">
        <v>2557</v>
      </c>
      <c r="N35" s="139" t="s">
        <v>2472</v>
      </c>
      <c r="O35" s="129" t="s">
        <v>2474</v>
      </c>
      <c r="P35" s="149"/>
      <c r="Q35" s="148">
        <v>44296.624305555553</v>
      </c>
    </row>
    <row r="36" spans="1:17" ht="18" x14ac:dyDescent="0.25">
      <c r="A36" s="106" t="str">
        <f>VLOOKUP(E36,'LISTADO ATM'!$A$2:$C$901,3,0)</f>
        <v>NORTE</v>
      </c>
      <c r="B36" s="105" t="s">
        <v>2552</v>
      </c>
      <c r="C36" s="130">
        <v>44295.841319444444</v>
      </c>
      <c r="D36" s="144" t="s">
        <v>2190</v>
      </c>
      <c r="E36" s="107">
        <v>854</v>
      </c>
      <c r="F36" s="144" t="str">
        <f>VLOOKUP(E36,VIP!$A$2:$O12579,2,0)</f>
        <v>DRBR854</v>
      </c>
      <c r="G36" s="144" t="str">
        <f>VLOOKUP(E36,'LISTADO ATM'!$A$2:$B$900,2,0)</f>
        <v xml:space="preserve">ATM Centro Comercial Blanco Batista </v>
      </c>
      <c r="H36" s="144" t="str">
        <f>VLOOKUP(E36,VIP!$A$2:$O17500,7,FALSE)</f>
        <v>Si</v>
      </c>
      <c r="I36" s="144" t="str">
        <f>VLOOKUP(E36,VIP!$A$2:$O9465,8,FALSE)</f>
        <v>Si</v>
      </c>
      <c r="J36" s="144" t="str">
        <f>VLOOKUP(E36,VIP!$A$2:$O9415,8,FALSE)</f>
        <v>Si</v>
      </c>
      <c r="K36" s="144" t="str">
        <f>VLOOKUP(E36,VIP!$A$2:$O12989,6,0)</f>
        <v>NO</v>
      </c>
      <c r="L36" s="131" t="s">
        <v>2228</v>
      </c>
      <c r="M36" s="148" t="s">
        <v>2557</v>
      </c>
      <c r="N36" s="148" t="s">
        <v>2572</v>
      </c>
      <c r="O36" s="150" t="s">
        <v>2502</v>
      </c>
      <c r="P36" s="149"/>
      <c r="Q36" s="148">
        <v>44296.296527777777</v>
      </c>
    </row>
    <row r="37" spans="1:17" ht="18" x14ac:dyDescent="0.25">
      <c r="A37" s="106" t="str">
        <f>VLOOKUP(E37,'LISTADO ATM'!$A$2:$C$901,3,0)</f>
        <v>ESTE</v>
      </c>
      <c r="B37" s="105" t="s">
        <v>2549</v>
      </c>
      <c r="C37" s="130">
        <v>44295.874513888892</v>
      </c>
      <c r="D37" s="144" t="s">
        <v>2189</v>
      </c>
      <c r="E37" s="107">
        <v>293</v>
      </c>
      <c r="F37" s="144" t="str">
        <f>VLOOKUP(E37,VIP!$A$2:$O12576,2,0)</f>
        <v>DRBR293</v>
      </c>
      <c r="G37" s="144" t="str">
        <f>VLOOKUP(E37,'LISTADO ATM'!$A$2:$B$900,2,0)</f>
        <v xml:space="preserve">ATM S/M Nueva Visión (San Pedro) </v>
      </c>
      <c r="H37" s="144" t="str">
        <f>VLOOKUP(E37,VIP!$A$2:$O17497,7,FALSE)</f>
        <v>Si</v>
      </c>
      <c r="I37" s="144" t="str">
        <f>VLOOKUP(E37,VIP!$A$2:$O9462,8,FALSE)</f>
        <v>Si</v>
      </c>
      <c r="J37" s="144" t="str">
        <f>VLOOKUP(E37,VIP!$A$2:$O9412,8,FALSE)</f>
        <v>Si</v>
      </c>
      <c r="K37" s="144" t="str">
        <f>VLOOKUP(E37,VIP!$A$2:$O12986,6,0)</f>
        <v>NO</v>
      </c>
      <c r="L37" s="131" t="s">
        <v>2228</v>
      </c>
      <c r="M37" s="148" t="s">
        <v>2557</v>
      </c>
      <c r="N37" s="139" t="s">
        <v>2472</v>
      </c>
      <c r="O37" s="129" t="s">
        <v>2474</v>
      </c>
      <c r="P37" s="149"/>
      <c r="Q37" s="148">
        <v>44296.518055555556</v>
      </c>
    </row>
    <row r="38" spans="1:17" ht="18" x14ac:dyDescent="0.25">
      <c r="A38" s="106" t="str">
        <f>VLOOKUP(E38,'LISTADO ATM'!$A$2:$C$901,3,0)</f>
        <v>NORTE</v>
      </c>
      <c r="B38" s="105" t="s">
        <v>2571</v>
      </c>
      <c r="C38" s="130">
        <v>44296.368449074071</v>
      </c>
      <c r="D38" s="144" t="s">
        <v>2190</v>
      </c>
      <c r="E38" s="107">
        <v>62</v>
      </c>
      <c r="F38" s="144" t="str">
        <f>VLOOKUP(E38,VIP!$A$2:$O12593,2,0)</f>
        <v>DRBR062</v>
      </c>
      <c r="G38" s="106" t="str">
        <f>VLOOKUP(E38,'LISTADO ATM'!$A$2:$B$900,2,0)</f>
        <v xml:space="preserve">ATM Oficina Dajabón </v>
      </c>
      <c r="H38" s="106" t="str">
        <f>VLOOKUP(E38,VIP!$A$2:$O17514,7,FALSE)</f>
        <v>Si</v>
      </c>
      <c r="I38" s="106" t="str">
        <f>VLOOKUP(E38,VIP!$A$2:$O9479,8,FALSE)</f>
        <v>Si</v>
      </c>
      <c r="J38" s="106" t="str">
        <f>VLOOKUP(E38,VIP!$A$2:$O9429,8,FALSE)</f>
        <v>Si</v>
      </c>
      <c r="K38" s="106" t="str">
        <f>VLOOKUP(E38,VIP!$A$2:$O13003,6,0)</f>
        <v>SI</v>
      </c>
      <c r="L38" s="131" t="s">
        <v>2228</v>
      </c>
      <c r="M38" s="148" t="s">
        <v>2557</v>
      </c>
      <c r="N38" s="148" t="s">
        <v>2572</v>
      </c>
      <c r="O38" s="129" t="s">
        <v>2502</v>
      </c>
      <c r="P38" s="143"/>
      <c r="Q38" s="148">
        <v>44296.461805555555</v>
      </c>
    </row>
    <row r="39" spans="1:17" ht="18" x14ac:dyDescent="0.25">
      <c r="A39" s="106" t="str">
        <f>VLOOKUP(E39,'LISTADO ATM'!$A$2:$C$901,3,0)</f>
        <v>ESTE</v>
      </c>
      <c r="B39" s="105" t="s">
        <v>2567</v>
      </c>
      <c r="C39" s="130">
        <v>44296.397233796299</v>
      </c>
      <c r="D39" s="144" t="s">
        <v>2189</v>
      </c>
      <c r="E39" s="146">
        <v>366</v>
      </c>
      <c r="F39" s="144" t="str">
        <f>VLOOKUP(E39,VIP!$A$2:$O12589,2,0)</f>
        <v>DRBR366</v>
      </c>
      <c r="G39" s="144" t="str">
        <f>VLOOKUP(E39,'LISTADO ATM'!$A$2:$B$900,2,0)</f>
        <v>ATM Oficina Boulevard (Higuey) II</v>
      </c>
      <c r="H39" s="144" t="str">
        <f>VLOOKUP(E39,VIP!$A$2:$O17510,7,FALSE)</f>
        <v>N/A</v>
      </c>
      <c r="I39" s="144" t="str">
        <f>VLOOKUP(E39,VIP!$A$2:$O9475,8,FALSE)</f>
        <v>N/A</v>
      </c>
      <c r="J39" s="144" t="str">
        <f>VLOOKUP(E39,VIP!$A$2:$O9425,8,FALSE)</f>
        <v>N/A</v>
      </c>
      <c r="K39" s="144" t="str">
        <f>VLOOKUP(E39,VIP!$A$2:$O12999,6,0)</f>
        <v>N/A</v>
      </c>
      <c r="L39" s="131" t="s">
        <v>2228</v>
      </c>
      <c r="M39" s="148" t="s">
        <v>2557</v>
      </c>
      <c r="N39" s="139" t="s">
        <v>2472</v>
      </c>
      <c r="O39" s="129" t="s">
        <v>2474</v>
      </c>
      <c r="P39" s="143"/>
      <c r="Q39" s="148">
        <v>44296.456250000003</v>
      </c>
    </row>
    <row r="40" spans="1:17" ht="18" x14ac:dyDescent="0.25">
      <c r="A40" s="106" t="str">
        <f>VLOOKUP(E40,'LISTADO ATM'!$A$2:$C$901,3,0)</f>
        <v>DISTRITO NACIONAL</v>
      </c>
      <c r="B40" s="105" t="s">
        <v>2566</v>
      </c>
      <c r="C40" s="130">
        <v>44296.398275462961</v>
      </c>
      <c r="D40" s="144" t="s">
        <v>2189</v>
      </c>
      <c r="E40" s="107">
        <v>722</v>
      </c>
      <c r="F40" s="144" t="str">
        <f>VLOOKUP(E40,VIP!$A$2:$O12588,2,0)</f>
        <v>DRBR393</v>
      </c>
      <c r="G40" s="144" t="str">
        <f>VLOOKUP(E40,'LISTADO ATM'!$A$2:$B$900,2,0)</f>
        <v xml:space="preserve">ATM Oficina Charles de Gaulle III </v>
      </c>
      <c r="H40" s="144" t="str">
        <f>VLOOKUP(E40,VIP!$A$2:$O17509,7,FALSE)</f>
        <v>Si</v>
      </c>
      <c r="I40" s="144" t="str">
        <f>VLOOKUP(E40,VIP!$A$2:$O9474,8,FALSE)</f>
        <v>Si</v>
      </c>
      <c r="J40" s="144" t="str">
        <f>VLOOKUP(E40,VIP!$A$2:$O9424,8,FALSE)</f>
        <v>Si</v>
      </c>
      <c r="K40" s="144" t="str">
        <f>VLOOKUP(E40,VIP!$A$2:$O12998,6,0)</f>
        <v>SI</v>
      </c>
      <c r="L40" s="131" t="s">
        <v>2228</v>
      </c>
      <c r="M40" s="148" t="s">
        <v>2557</v>
      </c>
      <c r="N40" s="139" t="s">
        <v>2472</v>
      </c>
      <c r="O40" s="153" t="s">
        <v>2474</v>
      </c>
      <c r="P40" s="143"/>
      <c r="Q40" s="148">
        <v>44296.366666666669</v>
      </c>
    </row>
    <row r="41" spans="1:17" ht="18" x14ac:dyDescent="0.25">
      <c r="A41" s="106" t="str">
        <f>VLOOKUP(E41,'LISTADO ATM'!$A$2:$C$901,3,0)</f>
        <v>NORTE</v>
      </c>
      <c r="B41" s="105" t="s">
        <v>2564</v>
      </c>
      <c r="C41" s="130">
        <v>44296.400833333333</v>
      </c>
      <c r="D41" s="106" t="s">
        <v>2190</v>
      </c>
      <c r="E41" s="107">
        <v>4</v>
      </c>
      <c r="F41" s="144" t="str">
        <f>VLOOKUP(E41,VIP!$A$2:$O12586,2,0)</f>
        <v>DRBR004</v>
      </c>
      <c r="G41" s="144" t="str">
        <f>VLOOKUP(E41,'LISTADO ATM'!$A$2:$B$900,2,0)</f>
        <v>ATM Avenida Rivas</v>
      </c>
      <c r="H41" s="144" t="str">
        <f>VLOOKUP(E41,VIP!$A$2:$O17507,7,FALSE)</f>
        <v>Si</v>
      </c>
      <c r="I41" s="144" t="str">
        <f>VLOOKUP(E41,VIP!$A$2:$O9472,8,FALSE)</f>
        <v>Si</v>
      </c>
      <c r="J41" s="144" t="str">
        <f>VLOOKUP(E41,VIP!$A$2:$O9422,8,FALSE)</f>
        <v>Si</v>
      </c>
      <c r="K41" s="144" t="str">
        <f>VLOOKUP(E41,VIP!$A$2:$O12996,6,0)</f>
        <v>NO</v>
      </c>
      <c r="L41" s="131" t="s">
        <v>2228</v>
      </c>
      <c r="M41" s="148" t="s">
        <v>2557</v>
      </c>
      <c r="N41" s="139" t="s">
        <v>2472</v>
      </c>
      <c r="O41" s="153" t="s">
        <v>2502</v>
      </c>
      <c r="P41" s="143"/>
      <c r="Q41" s="148">
        <v>44296.620833333334</v>
      </c>
    </row>
    <row r="42" spans="1:17" ht="18" x14ac:dyDescent="0.25">
      <c r="A42" s="106" t="str">
        <f>VLOOKUP(E42,'LISTADO ATM'!$A$2:$C$901,3,0)</f>
        <v>SUR</v>
      </c>
      <c r="B42" s="105" t="s">
        <v>2580</v>
      </c>
      <c r="C42" s="130">
        <v>44296.476655092592</v>
      </c>
      <c r="D42" s="106" t="s">
        <v>2189</v>
      </c>
      <c r="E42" s="107">
        <v>891</v>
      </c>
      <c r="F42" s="144" t="str">
        <f>VLOOKUP(E42,VIP!$A$2:$O12574,2,0)</f>
        <v>DRBR891</v>
      </c>
      <c r="G42" s="144" t="str">
        <f>VLOOKUP(E42,'LISTADO ATM'!$A$2:$B$900,2,0)</f>
        <v xml:space="preserve">ATM Estación Texaco (Barahona) </v>
      </c>
      <c r="H42" s="144" t="str">
        <f>VLOOKUP(E42,VIP!$A$2:$O17495,7,FALSE)</f>
        <v>Si</v>
      </c>
      <c r="I42" s="144" t="str">
        <f>VLOOKUP(E42,VIP!$A$2:$O9460,8,FALSE)</f>
        <v>Si</v>
      </c>
      <c r="J42" s="144" t="str">
        <f>VLOOKUP(E42,VIP!$A$2:$O9410,8,FALSE)</f>
        <v>Si</v>
      </c>
      <c r="K42" s="144" t="str">
        <f>VLOOKUP(E42,VIP!$A$2:$O12984,6,0)</f>
        <v>NO</v>
      </c>
      <c r="L42" s="131" t="s">
        <v>2228</v>
      </c>
      <c r="M42" s="148" t="s">
        <v>2557</v>
      </c>
      <c r="N42" s="132" t="s">
        <v>2472</v>
      </c>
      <c r="O42" s="129" t="s">
        <v>2474</v>
      </c>
      <c r="P42" s="143"/>
      <c r="Q42" s="148">
        <v>44296.615277777775</v>
      </c>
    </row>
    <row r="43" spans="1:17" ht="18" x14ac:dyDescent="0.25">
      <c r="A43" s="106" t="str">
        <f>VLOOKUP(E43,'LISTADO ATM'!$A$2:$C$901,3,0)</f>
        <v>DISTRITO NACIONAL</v>
      </c>
      <c r="B43" s="105">
        <v>335847624</v>
      </c>
      <c r="C43" s="130">
        <v>44295.431354166663</v>
      </c>
      <c r="D43" s="106" t="s">
        <v>2468</v>
      </c>
      <c r="E43" s="107">
        <v>70</v>
      </c>
      <c r="F43" s="106" t="str">
        <f>VLOOKUP(E43,VIP!$A$2:$O12552,2,0)</f>
        <v>DRBR070</v>
      </c>
      <c r="G43" s="106" t="str">
        <f>VLOOKUP(E43,'LISTADO ATM'!$A$2:$B$900,2,0)</f>
        <v xml:space="preserve">ATM Autoservicio Plaza Lama Zona Oriental </v>
      </c>
      <c r="H43" s="106" t="str">
        <f>VLOOKUP(E43,VIP!$A$2:$O17473,7,FALSE)</f>
        <v>Si</v>
      </c>
      <c r="I43" s="106" t="str">
        <f>VLOOKUP(E43,VIP!$A$2:$O9438,8,FALSE)</f>
        <v>Si</v>
      </c>
      <c r="J43" s="106" t="str">
        <f>VLOOKUP(E43,VIP!$A$2:$O9388,8,FALSE)</f>
        <v>Si</v>
      </c>
      <c r="K43" s="106" t="str">
        <f>VLOOKUP(E43,VIP!$A$2:$O12962,6,0)</f>
        <v>NO</v>
      </c>
      <c r="L43" s="131" t="s">
        <v>2528</v>
      </c>
      <c r="M43" s="148" t="s">
        <v>2557</v>
      </c>
      <c r="N43" s="139" t="s">
        <v>2472</v>
      </c>
      <c r="O43" s="129" t="s">
        <v>2474</v>
      </c>
      <c r="P43" s="149"/>
      <c r="Q43" s="148">
        <v>44296.498611111114</v>
      </c>
    </row>
    <row r="44" spans="1:17" s="102" customFormat="1" ht="18" x14ac:dyDescent="0.25">
      <c r="A44" s="106" t="str">
        <f>VLOOKUP(E44,'LISTADO ATM'!$A$2:$C$901,3,0)</f>
        <v>DISTRITO NACIONAL</v>
      </c>
      <c r="B44" s="105">
        <v>335847905</v>
      </c>
      <c r="C44" s="130">
        <v>44295.502395833333</v>
      </c>
      <c r="D44" s="106" t="s">
        <v>2189</v>
      </c>
      <c r="E44" s="107">
        <v>327</v>
      </c>
      <c r="F44" s="106" t="str">
        <f>VLOOKUP(E44,VIP!$A$2:$O12570,2,0)</f>
        <v>DRBR327</v>
      </c>
      <c r="G44" s="106" t="str">
        <f>VLOOKUP(E44,'LISTADO ATM'!$A$2:$B$900,2,0)</f>
        <v xml:space="preserve">ATM UNP CCN (Nacional 27 de Febrero) </v>
      </c>
      <c r="H44" s="106" t="str">
        <f>VLOOKUP(E44,VIP!$A$2:$O17491,7,FALSE)</f>
        <v>Si</v>
      </c>
      <c r="I44" s="106" t="str">
        <f>VLOOKUP(E44,VIP!$A$2:$O9456,8,FALSE)</f>
        <v>Si</v>
      </c>
      <c r="J44" s="106" t="str">
        <f>VLOOKUP(E44,VIP!$A$2:$O9406,8,FALSE)</f>
        <v>Si</v>
      </c>
      <c r="K44" s="106" t="str">
        <f>VLOOKUP(E44,VIP!$A$2:$O12980,6,0)</f>
        <v>NO</v>
      </c>
      <c r="L44" s="131" t="s">
        <v>2528</v>
      </c>
      <c r="M44" s="148" t="s">
        <v>2557</v>
      </c>
      <c r="N44" s="139" t="s">
        <v>2472</v>
      </c>
      <c r="O44" s="134" t="s">
        <v>2474</v>
      </c>
      <c r="P44" s="149"/>
      <c r="Q44" s="148">
        <v>44296.558333333334</v>
      </c>
    </row>
    <row r="45" spans="1:17" s="102" customFormat="1" ht="18" x14ac:dyDescent="0.25">
      <c r="A45" s="106" t="str">
        <f>VLOOKUP(E45,'LISTADO ATM'!$A$2:$C$901,3,0)</f>
        <v>SUR</v>
      </c>
      <c r="B45" s="105">
        <v>335847954</v>
      </c>
      <c r="C45" s="130">
        <v>44295.51153935185</v>
      </c>
      <c r="D45" s="106" t="s">
        <v>2189</v>
      </c>
      <c r="E45" s="107">
        <v>767</v>
      </c>
      <c r="F45" s="106" t="str">
        <f>VLOOKUP(E45,VIP!$A$2:$O12569,2,0)</f>
        <v>DRBR059</v>
      </c>
      <c r="G45" s="106" t="str">
        <f>VLOOKUP(E45,'LISTADO ATM'!$A$2:$B$900,2,0)</f>
        <v xml:space="preserve">ATM S/M Diverso (Azua) </v>
      </c>
      <c r="H45" s="106" t="str">
        <f>VLOOKUP(E45,VIP!$A$2:$O17490,7,FALSE)</f>
        <v>Si</v>
      </c>
      <c r="I45" s="106" t="str">
        <f>VLOOKUP(E45,VIP!$A$2:$O9455,8,FALSE)</f>
        <v>No</v>
      </c>
      <c r="J45" s="106" t="str">
        <f>VLOOKUP(E45,VIP!$A$2:$O9405,8,FALSE)</f>
        <v>No</v>
      </c>
      <c r="K45" s="106" t="str">
        <f>VLOOKUP(E45,VIP!$A$2:$O12979,6,0)</f>
        <v>NO</v>
      </c>
      <c r="L45" s="131" t="s">
        <v>2528</v>
      </c>
      <c r="M45" s="148" t="s">
        <v>2557</v>
      </c>
      <c r="N45" s="139" t="s">
        <v>2472</v>
      </c>
      <c r="O45" s="134" t="s">
        <v>2474</v>
      </c>
      <c r="P45" s="149"/>
      <c r="Q45" s="148">
        <v>44296.630555555559</v>
      </c>
    </row>
    <row r="46" spans="1:17" s="102" customFormat="1" ht="18" x14ac:dyDescent="0.25">
      <c r="A46" s="106" t="str">
        <f>VLOOKUP(E46,'LISTADO ATM'!$A$2:$C$901,3,0)</f>
        <v>DISTRITO NACIONAL</v>
      </c>
      <c r="B46" s="105">
        <v>335847962</v>
      </c>
      <c r="C46" s="130">
        <v>44295.514814814815</v>
      </c>
      <c r="D46" s="106" t="s">
        <v>2189</v>
      </c>
      <c r="E46" s="107">
        <v>391</v>
      </c>
      <c r="F46" s="144" t="str">
        <f>VLOOKUP(E46,VIP!$A$2:$O12568,2,0)</f>
        <v>DRBR391</v>
      </c>
      <c r="G46" s="106" t="str">
        <f>VLOOKUP(E46,'LISTADO ATM'!$A$2:$B$900,2,0)</f>
        <v xml:space="preserve">ATM S/M Jumbo Luperón </v>
      </c>
      <c r="H46" s="106" t="str">
        <f>VLOOKUP(E46,VIP!$A$2:$O17489,7,FALSE)</f>
        <v>Si</v>
      </c>
      <c r="I46" s="106" t="str">
        <f>VLOOKUP(E46,VIP!$A$2:$O9454,8,FALSE)</f>
        <v>Si</v>
      </c>
      <c r="J46" s="106" t="str">
        <f>VLOOKUP(E46,VIP!$A$2:$O9404,8,FALSE)</f>
        <v>Si</v>
      </c>
      <c r="K46" s="106" t="str">
        <f>VLOOKUP(E46,VIP!$A$2:$O12978,6,0)</f>
        <v>NO</v>
      </c>
      <c r="L46" s="131" t="s">
        <v>2528</v>
      </c>
      <c r="M46" s="148" t="s">
        <v>2557</v>
      </c>
      <c r="N46" s="139" t="s">
        <v>2472</v>
      </c>
      <c r="O46" s="134" t="s">
        <v>2474</v>
      </c>
      <c r="P46" s="149"/>
      <c r="Q46" s="148">
        <v>44296.324999999997</v>
      </c>
    </row>
    <row r="47" spans="1:17" s="102" customFormat="1" ht="18" x14ac:dyDescent="0.25">
      <c r="A47" s="106" t="str">
        <f>VLOOKUP(E47,'LISTADO ATM'!$A$2:$C$901,3,0)</f>
        <v>DISTRITO NACIONAL</v>
      </c>
      <c r="B47" s="105">
        <v>335845868</v>
      </c>
      <c r="C47" s="130">
        <v>44294.364479166667</v>
      </c>
      <c r="D47" s="106" t="s">
        <v>2189</v>
      </c>
      <c r="E47" s="107">
        <v>338</v>
      </c>
      <c r="F47" s="106" t="str">
        <f>VLOOKUP(E47,VIP!$A$2:$O12522,2,0)</f>
        <v>DRBR338</v>
      </c>
      <c r="G47" s="106" t="str">
        <f>VLOOKUP(E47,'LISTADO ATM'!$A$2:$B$900,2,0)</f>
        <v>ATM S/M Aprezio Pantoja</v>
      </c>
      <c r="H47" s="106" t="str">
        <f>VLOOKUP(E47,VIP!$A$2:$O17443,7,FALSE)</f>
        <v>Si</v>
      </c>
      <c r="I47" s="106" t="str">
        <f>VLOOKUP(E47,VIP!$A$2:$O9408,8,FALSE)</f>
        <v>Si</v>
      </c>
      <c r="J47" s="106" t="str">
        <f>VLOOKUP(E47,VIP!$A$2:$O9358,8,FALSE)</f>
        <v>Si</v>
      </c>
      <c r="K47" s="106" t="str">
        <f>VLOOKUP(E47,VIP!$A$2:$O12932,6,0)</f>
        <v>NO</v>
      </c>
      <c r="L47" s="131" t="s">
        <v>2254</v>
      </c>
      <c r="M47" s="148" t="s">
        <v>2557</v>
      </c>
      <c r="N47" s="139" t="s">
        <v>2511</v>
      </c>
      <c r="O47" s="134" t="s">
        <v>2474</v>
      </c>
      <c r="P47" s="143"/>
      <c r="Q47" s="148">
        <v>44296.630555555559</v>
      </c>
    </row>
    <row r="48" spans="1:17" s="102" customFormat="1" ht="18" x14ac:dyDescent="0.25">
      <c r="A48" s="106" t="str">
        <f>VLOOKUP(E48,'LISTADO ATM'!$A$2:$C$901,3,0)</f>
        <v>DISTRITO NACIONAL</v>
      </c>
      <c r="B48" s="105">
        <v>335846780</v>
      </c>
      <c r="C48" s="130">
        <v>44294.637499999997</v>
      </c>
      <c r="D48" s="106" t="s">
        <v>2189</v>
      </c>
      <c r="E48" s="107">
        <v>641</v>
      </c>
      <c r="F48" s="106" t="str">
        <f>VLOOKUP(E48,VIP!$A$2:$O12532,2,0)</f>
        <v>DRBR176</v>
      </c>
      <c r="G48" s="106" t="str">
        <f>VLOOKUP(E48,'LISTADO ATM'!$A$2:$B$900,2,0)</f>
        <v xml:space="preserve">ATM Farmacia Rimac </v>
      </c>
      <c r="H48" s="106" t="str">
        <f>VLOOKUP(E48,VIP!$A$2:$O17453,7,FALSE)</f>
        <v>Si</v>
      </c>
      <c r="I48" s="106" t="str">
        <f>VLOOKUP(E48,VIP!$A$2:$O9418,8,FALSE)</f>
        <v>Si</v>
      </c>
      <c r="J48" s="106" t="str">
        <f>VLOOKUP(E48,VIP!$A$2:$O9368,8,FALSE)</f>
        <v>Si</v>
      </c>
      <c r="K48" s="106" t="str">
        <f>VLOOKUP(E48,VIP!$A$2:$O12942,6,0)</f>
        <v>NO</v>
      </c>
      <c r="L48" s="131" t="s">
        <v>2254</v>
      </c>
      <c r="M48" s="148" t="s">
        <v>2557</v>
      </c>
      <c r="N48" s="139" t="s">
        <v>2472</v>
      </c>
      <c r="O48" s="134" t="s">
        <v>2474</v>
      </c>
      <c r="P48" s="143"/>
      <c r="Q48" s="148">
        <v>44296.449305555558</v>
      </c>
    </row>
    <row r="49" spans="1:17" s="102" customFormat="1" ht="18" x14ac:dyDescent="0.25">
      <c r="A49" s="106" t="str">
        <f>VLOOKUP(E49,'LISTADO ATM'!$A$2:$C$901,3,0)</f>
        <v>DISTRITO NACIONAL</v>
      </c>
      <c r="B49" s="105">
        <v>335847833</v>
      </c>
      <c r="C49" s="130">
        <v>44295.48228009259</v>
      </c>
      <c r="D49" s="106" t="s">
        <v>2189</v>
      </c>
      <c r="E49" s="107">
        <v>718</v>
      </c>
      <c r="F49" s="106" t="str">
        <f>VLOOKUP(E49,VIP!$A$2:$O12574,2,0)</f>
        <v>DRBR24Y</v>
      </c>
      <c r="G49" s="106" t="str">
        <f>VLOOKUP(E49,'LISTADO ATM'!$A$2:$B$900,2,0)</f>
        <v xml:space="preserve">ATM Feria Ganadera </v>
      </c>
      <c r="H49" s="106" t="str">
        <f>VLOOKUP(E49,VIP!$A$2:$O17495,7,FALSE)</f>
        <v>Si</v>
      </c>
      <c r="I49" s="106" t="str">
        <f>VLOOKUP(E49,VIP!$A$2:$O9460,8,FALSE)</f>
        <v>Si</v>
      </c>
      <c r="J49" s="106" t="str">
        <f>VLOOKUP(E49,VIP!$A$2:$O9410,8,FALSE)</f>
        <v>Si</v>
      </c>
      <c r="K49" s="106" t="str">
        <f>VLOOKUP(E49,VIP!$A$2:$O12984,6,0)</f>
        <v>NO</v>
      </c>
      <c r="L49" s="131" t="s">
        <v>2254</v>
      </c>
      <c r="M49" s="148" t="s">
        <v>2557</v>
      </c>
      <c r="N49" s="139" t="s">
        <v>2472</v>
      </c>
      <c r="O49" s="134" t="s">
        <v>2474</v>
      </c>
      <c r="P49" s="149"/>
      <c r="Q49" s="148">
        <v>44296.447222222225</v>
      </c>
    </row>
    <row r="50" spans="1:17" s="102" customFormat="1" ht="18" x14ac:dyDescent="0.25">
      <c r="A50" s="106" t="str">
        <f>VLOOKUP(E50,'LISTADO ATM'!$A$2:$C$901,3,0)</f>
        <v>DISTRITO NACIONAL</v>
      </c>
      <c r="B50" s="105">
        <v>335847992</v>
      </c>
      <c r="C50" s="130">
        <v>44295.523449074077</v>
      </c>
      <c r="D50" s="106" t="s">
        <v>2189</v>
      </c>
      <c r="E50" s="107">
        <v>785</v>
      </c>
      <c r="F50" s="144" t="str">
        <f>VLOOKUP(E50,VIP!$A$2:$O12566,2,0)</f>
        <v>DRBR785</v>
      </c>
      <c r="G50" s="106" t="str">
        <f>VLOOKUP(E50,'LISTADO ATM'!$A$2:$B$900,2,0)</f>
        <v xml:space="preserve">ATM S/M Nacional Máximo Gómez </v>
      </c>
      <c r="H50" s="106" t="str">
        <f>VLOOKUP(E50,VIP!$A$2:$O17487,7,FALSE)</f>
        <v>Si</v>
      </c>
      <c r="I50" s="106" t="str">
        <f>VLOOKUP(E50,VIP!$A$2:$O9452,8,FALSE)</f>
        <v>Si</v>
      </c>
      <c r="J50" s="106" t="str">
        <f>VLOOKUP(E50,VIP!$A$2:$O9402,8,FALSE)</f>
        <v>Si</v>
      </c>
      <c r="K50" s="106" t="str">
        <f>VLOOKUP(E50,VIP!$A$2:$O12976,6,0)</f>
        <v>NO</v>
      </c>
      <c r="L50" s="131" t="s">
        <v>2254</v>
      </c>
      <c r="M50" s="148" t="s">
        <v>2557</v>
      </c>
      <c r="N50" s="139" t="s">
        <v>2472</v>
      </c>
      <c r="O50" s="150" t="s">
        <v>2474</v>
      </c>
      <c r="P50" s="149"/>
      <c r="Q50" s="148">
        <v>44296.631249999999</v>
      </c>
    </row>
    <row r="51" spans="1:17" s="102" customFormat="1" ht="18" x14ac:dyDescent="0.25">
      <c r="A51" s="106" t="str">
        <f>VLOOKUP(E51,'LISTADO ATM'!$A$2:$C$901,3,0)</f>
        <v>DISTRITO NACIONAL</v>
      </c>
      <c r="B51" s="105">
        <v>335847995</v>
      </c>
      <c r="C51" s="130">
        <v>44295.524131944447</v>
      </c>
      <c r="D51" s="106" t="s">
        <v>2189</v>
      </c>
      <c r="E51" s="107">
        <v>272</v>
      </c>
      <c r="F51" s="144" t="str">
        <f>VLOOKUP(E51,VIP!$A$2:$O12565,2,0)</f>
        <v>DRBR272</v>
      </c>
      <c r="G51" s="106" t="str">
        <f>VLOOKUP(E51,'LISTADO ATM'!$A$2:$B$900,2,0)</f>
        <v xml:space="preserve">ATM Cámara de Diputados </v>
      </c>
      <c r="H51" s="106" t="str">
        <f>VLOOKUP(E51,VIP!$A$2:$O17486,7,FALSE)</f>
        <v>Si</v>
      </c>
      <c r="I51" s="106" t="str">
        <f>VLOOKUP(E51,VIP!$A$2:$O9451,8,FALSE)</f>
        <v>Si</v>
      </c>
      <c r="J51" s="106" t="str">
        <f>VLOOKUP(E51,VIP!$A$2:$O9401,8,FALSE)</f>
        <v>Si</v>
      </c>
      <c r="K51" s="106" t="str">
        <f>VLOOKUP(E51,VIP!$A$2:$O12975,6,0)</f>
        <v>NO</v>
      </c>
      <c r="L51" s="131" t="s">
        <v>2254</v>
      </c>
      <c r="M51" s="148" t="s">
        <v>2557</v>
      </c>
      <c r="N51" s="139" t="s">
        <v>2472</v>
      </c>
      <c r="O51" s="153" t="s">
        <v>2474</v>
      </c>
      <c r="P51" s="149"/>
      <c r="Q51" s="148">
        <v>44296.42291666667</v>
      </c>
    </row>
    <row r="52" spans="1:17" s="102" customFormat="1" ht="18" x14ac:dyDescent="0.25">
      <c r="A52" s="106" t="str">
        <f>VLOOKUP(E52,'LISTADO ATM'!$A$2:$C$901,3,0)</f>
        <v>DISTRITO NACIONAL</v>
      </c>
      <c r="B52" s="105" t="s">
        <v>2538</v>
      </c>
      <c r="C52" s="130">
        <v>44295.793553240743</v>
      </c>
      <c r="D52" s="106" t="s">
        <v>2189</v>
      </c>
      <c r="E52" s="107">
        <v>338</v>
      </c>
      <c r="F52" s="144" t="str">
        <f>VLOOKUP(E52,VIP!$A$2:$O12571,2,0)</f>
        <v>DRBR338</v>
      </c>
      <c r="G52" s="106" t="str">
        <f>VLOOKUP(E52,'LISTADO ATM'!$A$2:$B$900,2,0)</f>
        <v>ATM S/M Aprezio Pantoja</v>
      </c>
      <c r="H52" s="106" t="str">
        <f>VLOOKUP(E52,VIP!$A$2:$O17492,7,FALSE)</f>
        <v>Si</v>
      </c>
      <c r="I52" s="106" t="str">
        <f>VLOOKUP(E52,VIP!$A$2:$O9457,8,FALSE)</f>
        <v>Si</v>
      </c>
      <c r="J52" s="106" t="str">
        <f>VLOOKUP(E52,VIP!$A$2:$O9407,8,FALSE)</f>
        <v>Si</v>
      </c>
      <c r="K52" s="106" t="str">
        <f>VLOOKUP(E52,VIP!$A$2:$O12981,6,0)</f>
        <v>NO</v>
      </c>
      <c r="L52" s="131" t="s">
        <v>2254</v>
      </c>
      <c r="M52" s="148" t="s">
        <v>2557</v>
      </c>
      <c r="N52" s="139" t="s">
        <v>2472</v>
      </c>
      <c r="O52" s="153" t="s">
        <v>2474</v>
      </c>
      <c r="P52" s="149"/>
      <c r="Q52" s="148">
        <v>44296.529861111114</v>
      </c>
    </row>
    <row r="53" spans="1:17" s="102" customFormat="1" ht="18" x14ac:dyDescent="0.25">
      <c r="A53" s="106" t="str">
        <f>VLOOKUP(E53,'LISTADO ATM'!$A$2:$C$901,3,0)</f>
        <v>ESTE</v>
      </c>
      <c r="B53" s="105" t="s">
        <v>2531</v>
      </c>
      <c r="C53" s="130">
        <v>44295.819722222222</v>
      </c>
      <c r="D53" s="106" t="s">
        <v>2189</v>
      </c>
      <c r="E53" s="107">
        <v>776</v>
      </c>
      <c r="F53" s="144" t="str">
        <f>VLOOKUP(E53,VIP!$A$2:$O12564,2,0)</f>
        <v>DRBR03D</v>
      </c>
      <c r="G53" s="144" t="str">
        <f>VLOOKUP(E53,'LISTADO ATM'!$A$2:$B$900,2,0)</f>
        <v xml:space="preserve">ATM Oficina Monte Plata </v>
      </c>
      <c r="H53" s="144" t="str">
        <f>VLOOKUP(E53,VIP!$A$2:$O17485,7,FALSE)</f>
        <v>Si</v>
      </c>
      <c r="I53" s="144" t="str">
        <f>VLOOKUP(E53,VIP!$A$2:$O9450,8,FALSE)</f>
        <v>Si</v>
      </c>
      <c r="J53" s="144" t="str">
        <f>VLOOKUP(E53,VIP!$A$2:$O9400,8,FALSE)</f>
        <v>Si</v>
      </c>
      <c r="K53" s="144" t="str">
        <f>VLOOKUP(E53,VIP!$A$2:$O12974,6,0)</f>
        <v>SI</v>
      </c>
      <c r="L53" s="131" t="s">
        <v>2254</v>
      </c>
      <c r="M53" s="148" t="s">
        <v>2557</v>
      </c>
      <c r="N53" s="139" t="s">
        <v>2472</v>
      </c>
      <c r="O53" s="153" t="s">
        <v>2474</v>
      </c>
      <c r="P53" s="149"/>
      <c r="Q53" s="148">
        <v>44296.310416666667</v>
      </c>
    </row>
    <row r="54" spans="1:17" s="102" customFormat="1" ht="18" x14ac:dyDescent="0.25">
      <c r="A54" s="106" t="str">
        <f>VLOOKUP(E54,'LISTADO ATM'!$A$2:$C$901,3,0)</f>
        <v>NORTE</v>
      </c>
      <c r="B54" s="105" t="s">
        <v>2551</v>
      </c>
      <c r="C54" s="130">
        <v>44295.842222222222</v>
      </c>
      <c r="D54" s="106" t="s">
        <v>2190</v>
      </c>
      <c r="E54" s="107">
        <v>746</v>
      </c>
      <c r="F54" s="144" t="str">
        <f>VLOOKUP(E54,VIP!$A$2:$O12578,2,0)</f>
        <v>DRBR156</v>
      </c>
      <c r="G54" s="144" t="str">
        <f>VLOOKUP(E54,'LISTADO ATM'!$A$2:$B$900,2,0)</f>
        <v xml:space="preserve">ATM Oficina Las Terrenas </v>
      </c>
      <c r="H54" s="144" t="str">
        <f>VLOOKUP(E54,VIP!$A$2:$O17499,7,FALSE)</f>
        <v>Si</v>
      </c>
      <c r="I54" s="144" t="str">
        <f>VLOOKUP(E54,VIP!$A$2:$O9464,8,FALSE)</f>
        <v>Si</v>
      </c>
      <c r="J54" s="144" t="str">
        <f>VLOOKUP(E54,VIP!$A$2:$O9414,8,FALSE)</f>
        <v>Si</v>
      </c>
      <c r="K54" s="144" t="str">
        <f>VLOOKUP(E54,VIP!$A$2:$O12988,6,0)</f>
        <v>SI</v>
      </c>
      <c r="L54" s="131" t="s">
        <v>2254</v>
      </c>
      <c r="M54" s="148" t="s">
        <v>2557</v>
      </c>
      <c r="N54" s="148" t="s">
        <v>2572</v>
      </c>
      <c r="O54" s="134" t="s">
        <v>2502</v>
      </c>
      <c r="P54" s="149"/>
      <c r="Q54" s="148">
        <v>44296.308333333334</v>
      </c>
    </row>
    <row r="55" spans="1:17" s="102" customFormat="1" ht="18" x14ac:dyDescent="0.25">
      <c r="A55" s="106" t="str">
        <f>VLOOKUP(E55,'LISTADO ATM'!$A$2:$C$901,3,0)</f>
        <v>SUR</v>
      </c>
      <c r="B55" s="105" t="s">
        <v>2556</v>
      </c>
      <c r="C55" s="130">
        <v>44296.247488425928</v>
      </c>
      <c r="D55" s="106" t="s">
        <v>2189</v>
      </c>
      <c r="E55" s="107">
        <v>733</v>
      </c>
      <c r="F55" s="144" t="str">
        <f>VLOOKUP(E55,VIP!$A$2:$O12577,2,0)</f>
        <v>DRBR484</v>
      </c>
      <c r="G55" s="144" t="str">
        <f>VLOOKUP(E55,'LISTADO ATM'!$A$2:$B$900,2,0)</f>
        <v xml:space="preserve">ATM Zona Franca Perdenales </v>
      </c>
      <c r="H55" s="144" t="str">
        <f>VLOOKUP(E55,VIP!$A$2:$O17498,7,FALSE)</f>
        <v>Si</v>
      </c>
      <c r="I55" s="144" t="str">
        <f>VLOOKUP(E55,VIP!$A$2:$O9463,8,FALSE)</f>
        <v>Si</v>
      </c>
      <c r="J55" s="144" t="str">
        <f>VLOOKUP(E55,VIP!$A$2:$O9413,8,FALSE)</f>
        <v>Si</v>
      </c>
      <c r="K55" s="144" t="str">
        <f>VLOOKUP(E55,VIP!$A$2:$O12987,6,0)</f>
        <v>NO</v>
      </c>
      <c r="L55" s="131" t="s">
        <v>2254</v>
      </c>
      <c r="M55" s="148" t="s">
        <v>2557</v>
      </c>
      <c r="N55" s="139" t="s">
        <v>2472</v>
      </c>
      <c r="O55" s="150" t="s">
        <v>2474</v>
      </c>
      <c r="P55" s="149"/>
      <c r="Q55" s="148">
        <v>44296.457638888889</v>
      </c>
    </row>
    <row r="56" spans="1:17" s="102" customFormat="1" ht="18" x14ac:dyDescent="0.25">
      <c r="A56" s="106" t="str">
        <f>VLOOKUP(E56,'LISTADO ATM'!$A$2:$C$901,3,0)</f>
        <v>DISTRITO NACIONAL</v>
      </c>
      <c r="B56" s="105">
        <v>335848590</v>
      </c>
      <c r="C56" s="130">
        <v>44296.27847222222</v>
      </c>
      <c r="D56" s="106" t="s">
        <v>2189</v>
      </c>
      <c r="E56" s="107">
        <v>973</v>
      </c>
      <c r="F56" s="144" t="str">
        <f>VLOOKUP(E56,VIP!$A$2:$O12584,2,0)</f>
        <v>DRBR912</v>
      </c>
      <c r="G56" s="144" t="str">
        <f>VLOOKUP(E56,'LISTADO ATM'!$A$2:$B$900,2,0)</f>
        <v xml:space="preserve">ATM Oficina Sabana de la Mar </v>
      </c>
      <c r="H56" s="144" t="str">
        <f>VLOOKUP(E56,VIP!$A$2:$O17505,7,FALSE)</f>
        <v>Si</v>
      </c>
      <c r="I56" s="144" t="str">
        <f>VLOOKUP(E56,VIP!$A$2:$O9470,8,FALSE)</f>
        <v>Si</v>
      </c>
      <c r="J56" s="144" t="str">
        <f>VLOOKUP(E56,VIP!$A$2:$O9420,8,FALSE)</f>
        <v>Si</v>
      </c>
      <c r="K56" s="144" t="str">
        <f>VLOOKUP(E56,VIP!$A$2:$O12994,6,0)</f>
        <v>NO</v>
      </c>
      <c r="L56" s="131" t="s">
        <v>2254</v>
      </c>
      <c r="M56" s="148" t="s">
        <v>2557</v>
      </c>
      <c r="N56" s="139" t="s">
        <v>2472</v>
      </c>
      <c r="O56" s="150" t="s">
        <v>2474</v>
      </c>
      <c r="P56" s="149"/>
      <c r="Q56" s="148">
        <v>44296.453472222223</v>
      </c>
    </row>
    <row r="57" spans="1:17" s="102" customFormat="1" ht="18" x14ac:dyDescent="0.25">
      <c r="A57" s="106" t="str">
        <f>VLOOKUP(E57,'LISTADO ATM'!$A$2:$C$901,3,0)</f>
        <v>DISTRITO NACIONAL</v>
      </c>
      <c r="B57" s="105" t="s">
        <v>2570</v>
      </c>
      <c r="C57" s="130">
        <v>44296.369456018518</v>
      </c>
      <c r="D57" s="106" t="s">
        <v>2190</v>
      </c>
      <c r="E57" s="107">
        <v>719</v>
      </c>
      <c r="F57" s="144" t="str">
        <f>VLOOKUP(E57,VIP!$A$2:$O12592,2,0)</f>
        <v>DRBR419</v>
      </c>
      <c r="G57" s="144" t="str">
        <f>VLOOKUP(E57,'LISTADO ATM'!$A$2:$B$900,2,0)</f>
        <v xml:space="preserve">ATM Ayuntamiento Municipal San Luís </v>
      </c>
      <c r="H57" s="144" t="str">
        <f>VLOOKUP(E57,VIP!$A$2:$O17513,7,FALSE)</f>
        <v>Si</v>
      </c>
      <c r="I57" s="144" t="str">
        <f>VLOOKUP(E57,VIP!$A$2:$O9478,8,FALSE)</f>
        <v>Si</v>
      </c>
      <c r="J57" s="144" t="str">
        <f>VLOOKUP(E57,VIP!$A$2:$O9428,8,FALSE)</f>
        <v>Si</v>
      </c>
      <c r="K57" s="144" t="str">
        <f>VLOOKUP(E57,VIP!$A$2:$O13002,6,0)</f>
        <v>NO</v>
      </c>
      <c r="L57" s="131" t="s">
        <v>2254</v>
      </c>
      <c r="M57" s="148" t="s">
        <v>2557</v>
      </c>
      <c r="N57" s="139" t="s">
        <v>2472</v>
      </c>
      <c r="O57" s="150" t="s">
        <v>2474</v>
      </c>
      <c r="P57" s="149"/>
      <c r="Q57" s="148">
        <v>44296.386805555558</v>
      </c>
    </row>
    <row r="58" spans="1:17" s="102" customFormat="1" ht="18" x14ac:dyDescent="0.25">
      <c r="A58" s="106" t="str">
        <f>VLOOKUP(E58,'LISTADO ATM'!$A$2:$C$901,3,0)</f>
        <v>ESTE</v>
      </c>
      <c r="B58" s="105">
        <v>335845393</v>
      </c>
      <c r="C58" s="130">
        <v>44293.651342592595</v>
      </c>
      <c r="D58" s="106" t="s">
        <v>2468</v>
      </c>
      <c r="E58" s="107">
        <v>385</v>
      </c>
      <c r="F58" s="144" t="str">
        <f>VLOOKUP(E58,VIP!$A$2:$O12513,2,0)</f>
        <v>DRBR385</v>
      </c>
      <c r="G58" s="144" t="str">
        <f>VLOOKUP(E58,'LISTADO ATM'!$A$2:$B$900,2,0)</f>
        <v xml:space="preserve">ATM Plaza Verón I </v>
      </c>
      <c r="H58" s="144" t="str">
        <f>VLOOKUP(E58,VIP!$A$2:$O17434,7,FALSE)</f>
        <v>Si</v>
      </c>
      <c r="I58" s="144" t="str">
        <f>VLOOKUP(E58,VIP!$A$2:$O9399,8,FALSE)</f>
        <v>Si</v>
      </c>
      <c r="J58" s="144" t="str">
        <f>VLOOKUP(E58,VIP!$A$2:$O9349,8,FALSE)</f>
        <v>Si</v>
      </c>
      <c r="K58" s="144" t="str">
        <f>VLOOKUP(E58,VIP!$A$2:$O12923,6,0)</f>
        <v>NO</v>
      </c>
      <c r="L58" s="131" t="s">
        <v>2530</v>
      </c>
      <c r="M58" s="148" t="s">
        <v>2557</v>
      </c>
      <c r="N58" s="139" t="s">
        <v>2472</v>
      </c>
      <c r="O58" s="134" t="s">
        <v>2474</v>
      </c>
      <c r="P58" s="143"/>
      <c r="Q58" s="148">
        <v>44296.604861111111</v>
      </c>
    </row>
    <row r="59" spans="1:17" s="102" customFormat="1" ht="18" x14ac:dyDescent="0.25">
      <c r="A59" s="106" t="str">
        <f>VLOOKUP(E59,'LISTADO ATM'!$A$2:$C$901,3,0)</f>
        <v>DISTRITO NACIONAL</v>
      </c>
      <c r="B59" s="105">
        <v>335847229</v>
      </c>
      <c r="C59" s="130">
        <v>44295.32916666667</v>
      </c>
      <c r="D59" s="144" t="s">
        <v>2468</v>
      </c>
      <c r="E59" s="146">
        <v>970</v>
      </c>
      <c r="F59" s="144" t="str">
        <f>VLOOKUP(E59,VIP!$A$2:$O12583,2,0)</f>
        <v>DRBR970</v>
      </c>
      <c r="G59" s="144" t="str">
        <f>VLOOKUP(E59,'LISTADO ATM'!$A$2:$B$900,2,0)</f>
        <v xml:space="preserve">ATM S/M Olé Haina </v>
      </c>
      <c r="H59" s="144" t="str">
        <f>VLOOKUP(E59,VIP!$A$2:$O17504,7,FALSE)</f>
        <v>Si</v>
      </c>
      <c r="I59" s="144" t="str">
        <f>VLOOKUP(E59,VIP!$A$2:$O9469,8,FALSE)</f>
        <v>Si</v>
      </c>
      <c r="J59" s="144" t="str">
        <f>VLOOKUP(E59,VIP!$A$2:$O9419,8,FALSE)</f>
        <v>Si</v>
      </c>
      <c r="K59" s="144" t="str">
        <f>VLOOKUP(E59,VIP!$A$2:$O12993,6,0)</f>
        <v>NO</v>
      </c>
      <c r="L59" s="131" t="s">
        <v>2459</v>
      </c>
      <c r="M59" s="148" t="s">
        <v>2557</v>
      </c>
      <c r="N59" s="139" t="s">
        <v>2472</v>
      </c>
      <c r="O59" s="134" t="s">
        <v>2473</v>
      </c>
      <c r="P59" s="143"/>
      <c r="Q59" s="148">
        <v>44296.522916666669</v>
      </c>
    </row>
    <row r="60" spans="1:17" s="102" customFormat="1" ht="18" x14ac:dyDescent="0.25">
      <c r="A60" s="106" t="str">
        <f>VLOOKUP(E60,'LISTADO ATM'!$A$2:$C$901,3,0)</f>
        <v>DISTRITO NACIONAL</v>
      </c>
      <c r="B60" s="105">
        <v>335848037</v>
      </c>
      <c r="C60" s="130">
        <v>44295.546238425923</v>
      </c>
      <c r="D60" s="144" t="s">
        <v>2468</v>
      </c>
      <c r="E60" s="107">
        <v>487</v>
      </c>
      <c r="F60" s="144" t="str">
        <f>VLOOKUP(E60,VIP!$A$2:$O12563,2,0)</f>
        <v>DRBR487</v>
      </c>
      <c r="G60" s="106" t="str">
        <f>VLOOKUP(E60,'LISTADO ATM'!$A$2:$B$900,2,0)</f>
        <v xml:space="preserve">ATM Olé Hainamosa </v>
      </c>
      <c r="H60" s="106" t="str">
        <f>VLOOKUP(E60,VIP!$A$2:$O17484,7,FALSE)</f>
        <v>Si</v>
      </c>
      <c r="I60" s="106" t="str">
        <f>VLOOKUP(E60,VIP!$A$2:$O9449,8,FALSE)</f>
        <v>Si</v>
      </c>
      <c r="J60" s="106" t="str">
        <f>VLOOKUP(E60,VIP!$A$2:$O9399,8,FALSE)</f>
        <v>Si</v>
      </c>
      <c r="K60" s="106" t="str">
        <f>VLOOKUP(E60,VIP!$A$2:$O12973,6,0)</f>
        <v>SI</v>
      </c>
      <c r="L60" s="131" t="s">
        <v>2459</v>
      </c>
      <c r="M60" s="148" t="s">
        <v>2557</v>
      </c>
      <c r="N60" s="139" t="s">
        <v>2472</v>
      </c>
      <c r="O60" s="150" t="s">
        <v>2473</v>
      </c>
      <c r="P60" s="149"/>
      <c r="Q60" s="148">
        <v>44296.531944444447</v>
      </c>
    </row>
    <row r="61" spans="1:17" s="102" customFormat="1" ht="18" x14ac:dyDescent="0.25">
      <c r="A61" s="106" t="str">
        <f>VLOOKUP(E61,'LISTADO ATM'!$A$2:$C$901,3,0)</f>
        <v>DISTRITO NACIONAL</v>
      </c>
      <c r="B61" s="105">
        <v>335848269</v>
      </c>
      <c r="C61" s="130">
        <v>44295.640648148146</v>
      </c>
      <c r="D61" s="144" t="s">
        <v>2468</v>
      </c>
      <c r="E61" s="107">
        <v>600</v>
      </c>
      <c r="F61" s="144" t="str">
        <f>VLOOKUP(E61,VIP!$A$2:$O12566,2,0)</f>
        <v>DRBR600</v>
      </c>
      <c r="G61" s="106" t="str">
        <f>VLOOKUP(E61,'LISTADO ATM'!$A$2:$B$900,2,0)</f>
        <v>ATM S/M Bravo Hipica</v>
      </c>
      <c r="H61" s="106" t="str">
        <f>VLOOKUP(E61,VIP!$A$2:$O17487,7,FALSE)</f>
        <v>N/A</v>
      </c>
      <c r="I61" s="106" t="str">
        <f>VLOOKUP(E61,VIP!$A$2:$O9452,8,FALSE)</f>
        <v>N/A</v>
      </c>
      <c r="J61" s="106" t="str">
        <f>VLOOKUP(E61,VIP!$A$2:$O9402,8,FALSE)</f>
        <v>N/A</v>
      </c>
      <c r="K61" s="106" t="str">
        <f>VLOOKUP(E61,VIP!$A$2:$O12976,6,0)</f>
        <v>N/A</v>
      </c>
      <c r="L61" s="131" t="s">
        <v>2459</v>
      </c>
      <c r="M61" s="148" t="s">
        <v>2557</v>
      </c>
      <c r="N61" s="139" t="s">
        <v>2472</v>
      </c>
      <c r="O61" s="150" t="s">
        <v>2473</v>
      </c>
      <c r="P61" s="149"/>
      <c r="Q61" s="148">
        <v>44296.531944444447</v>
      </c>
    </row>
    <row r="62" spans="1:17" s="102" customFormat="1" ht="18" x14ac:dyDescent="0.25">
      <c r="A62" s="106" t="str">
        <f>VLOOKUP(E62,'LISTADO ATM'!$A$2:$C$901,3,0)</f>
        <v>DISTRITO NACIONAL</v>
      </c>
      <c r="B62" s="105" t="s">
        <v>2547</v>
      </c>
      <c r="C62" s="130">
        <v>44295.673483796294</v>
      </c>
      <c r="D62" s="144" t="s">
        <v>2468</v>
      </c>
      <c r="E62" s="107">
        <v>60</v>
      </c>
      <c r="F62" s="144" t="str">
        <f>VLOOKUP(E62,VIP!$A$2:$O12580,2,0)</f>
        <v>DRBR060</v>
      </c>
      <c r="G62" s="144" t="str">
        <f>VLOOKUP(E62,'LISTADO ATM'!$A$2:$B$900,2,0)</f>
        <v xml:space="preserve">ATM Autobanco 27 de Febrero </v>
      </c>
      <c r="H62" s="144" t="str">
        <f>VLOOKUP(E62,VIP!$A$2:$O17501,7,FALSE)</f>
        <v>Si</v>
      </c>
      <c r="I62" s="144" t="str">
        <f>VLOOKUP(E62,VIP!$A$2:$O9466,8,FALSE)</f>
        <v>Si</v>
      </c>
      <c r="J62" s="144" t="str">
        <f>VLOOKUP(E62,VIP!$A$2:$O9416,8,FALSE)</f>
        <v>Si</v>
      </c>
      <c r="K62" s="144" t="str">
        <f>VLOOKUP(E62,VIP!$A$2:$O12990,6,0)</f>
        <v>NO</v>
      </c>
      <c r="L62" s="131" t="s">
        <v>2459</v>
      </c>
      <c r="M62" s="148" t="s">
        <v>2557</v>
      </c>
      <c r="N62" s="139" t="s">
        <v>2472</v>
      </c>
      <c r="O62" s="134" t="s">
        <v>2473</v>
      </c>
      <c r="P62" s="149"/>
      <c r="Q62" s="148">
        <v>44296.455555555556</v>
      </c>
    </row>
    <row r="63" spans="1:17" s="102" customFormat="1" ht="18" x14ac:dyDescent="0.25">
      <c r="A63" s="106" t="str">
        <f>VLOOKUP(E63,'LISTADO ATM'!$A$2:$C$901,3,0)</f>
        <v>DISTRITO NACIONAL</v>
      </c>
      <c r="B63" s="105" t="s">
        <v>2543</v>
      </c>
      <c r="C63" s="130">
        <v>44295.704733796294</v>
      </c>
      <c r="D63" s="144" t="s">
        <v>2468</v>
      </c>
      <c r="E63" s="107">
        <v>938</v>
      </c>
      <c r="F63" s="144" t="str">
        <f>VLOOKUP(E63,VIP!$A$2:$O12579,2,0)</f>
        <v>DRBR938</v>
      </c>
      <c r="G63" s="144" t="str">
        <f>VLOOKUP(E63,'LISTADO ATM'!$A$2:$B$900,2,0)</f>
        <v xml:space="preserve">ATM Autobanco Oficina Filadelfia Plaza </v>
      </c>
      <c r="H63" s="144" t="str">
        <f>VLOOKUP(E63,VIP!$A$2:$O17500,7,FALSE)</f>
        <v>Si</v>
      </c>
      <c r="I63" s="144" t="str">
        <f>VLOOKUP(E63,VIP!$A$2:$O9465,8,FALSE)</f>
        <v>Si</v>
      </c>
      <c r="J63" s="144" t="str">
        <f>VLOOKUP(E63,VIP!$A$2:$O9415,8,FALSE)</f>
        <v>Si</v>
      </c>
      <c r="K63" s="144" t="str">
        <f>VLOOKUP(E63,VIP!$A$2:$O12989,6,0)</f>
        <v>NO</v>
      </c>
      <c r="L63" s="131" t="s">
        <v>2459</v>
      </c>
      <c r="M63" s="148" t="s">
        <v>2557</v>
      </c>
      <c r="N63" s="139" t="s">
        <v>2472</v>
      </c>
      <c r="O63" s="150" t="s">
        <v>2473</v>
      </c>
      <c r="P63" s="149"/>
      <c r="Q63" s="148">
        <v>44296.522916666669</v>
      </c>
    </row>
    <row r="64" spans="1:17" s="102" customFormat="1" ht="18" x14ac:dyDescent="0.25">
      <c r="A64" s="106" t="str">
        <f>VLOOKUP(E64,'LISTADO ATM'!$A$2:$C$901,3,0)</f>
        <v>ESTE</v>
      </c>
      <c r="B64" s="105" t="s">
        <v>2542</v>
      </c>
      <c r="C64" s="130">
        <v>44295.708877314813</v>
      </c>
      <c r="D64" s="144" t="s">
        <v>2468</v>
      </c>
      <c r="E64" s="107">
        <v>480</v>
      </c>
      <c r="F64" s="144" t="str">
        <f>VLOOKUP(E64,VIP!$A$2:$O12575,2,0)</f>
        <v>DRBR480</v>
      </c>
      <c r="G64" s="106" t="str">
        <f>VLOOKUP(E64,'LISTADO ATM'!$A$2:$B$900,2,0)</f>
        <v>ATM UNP Farmaconal Higuey</v>
      </c>
      <c r="H64" s="106" t="str">
        <f>VLOOKUP(E64,VIP!$A$2:$O17496,7,FALSE)</f>
        <v>N/A</v>
      </c>
      <c r="I64" s="106" t="str">
        <f>VLOOKUP(E64,VIP!$A$2:$O9461,8,FALSE)</f>
        <v>N/A</v>
      </c>
      <c r="J64" s="106" t="str">
        <f>VLOOKUP(E64,VIP!$A$2:$O9411,8,FALSE)</f>
        <v>N/A</v>
      </c>
      <c r="K64" s="106" t="str">
        <f>VLOOKUP(E64,VIP!$A$2:$O12985,6,0)</f>
        <v>N/A</v>
      </c>
      <c r="L64" s="131" t="s">
        <v>2459</v>
      </c>
      <c r="M64" s="148" t="s">
        <v>2557</v>
      </c>
      <c r="N64" s="139" t="s">
        <v>2472</v>
      </c>
      <c r="O64" s="150" t="s">
        <v>2473</v>
      </c>
      <c r="P64" s="149"/>
      <c r="Q64" s="148">
        <v>44296.518750000003</v>
      </c>
    </row>
    <row r="65" spans="1:17" s="102" customFormat="1" ht="18" x14ac:dyDescent="0.25">
      <c r="A65" s="106" t="str">
        <f>VLOOKUP(E65,'LISTADO ATM'!$A$2:$C$901,3,0)</f>
        <v>ESTE</v>
      </c>
      <c r="B65" s="105" t="s">
        <v>2558</v>
      </c>
      <c r="C65" s="130">
        <v>44296.411030092589</v>
      </c>
      <c r="D65" s="144" t="s">
        <v>2468</v>
      </c>
      <c r="E65" s="107">
        <v>912</v>
      </c>
      <c r="F65" s="144" t="str">
        <f>VLOOKUP(E65,VIP!$A$2:$O12577,2,0)</f>
        <v>DRBR973</v>
      </c>
      <c r="G65" s="106" t="str">
        <f>VLOOKUP(E65,'LISTADO ATM'!$A$2:$B$900,2,0)</f>
        <v xml:space="preserve">ATM Oficina San Pedro II </v>
      </c>
      <c r="H65" s="106" t="str">
        <f>VLOOKUP(E65,VIP!$A$2:$O17498,7,FALSE)</f>
        <v>Si</v>
      </c>
      <c r="I65" s="106" t="str">
        <f>VLOOKUP(E65,VIP!$A$2:$O9463,8,FALSE)</f>
        <v>Si</v>
      </c>
      <c r="J65" s="106" t="str">
        <f>VLOOKUP(E65,VIP!$A$2:$O9413,8,FALSE)</f>
        <v>Si</v>
      </c>
      <c r="K65" s="106" t="str">
        <f>VLOOKUP(E65,VIP!$A$2:$O12987,6,0)</f>
        <v>SI</v>
      </c>
      <c r="L65" s="131" t="s">
        <v>2459</v>
      </c>
      <c r="M65" s="148" t="s">
        <v>2557</v>
      </c>
      <c r="N65" s="139" t="s">
        <v>2472</v>
      </c>
      <c r="O65" s="134" t="s">
        <v>2473</v>
      </c>
      <c r="P65" s="143"/>
      <c r="Q65" s="148">
        <v>44296.522916666669</v>
      </c>
    </row>
    <row r="66" spans="1:17" s="102" customFormat="1" ht="18" x14ac:dyDescent="0.25">
      <c r="A66" s="106" t="str">
        <f>VLOOKUP(E66,'LISTADO ATM'!$A$2:$C$901,3,0)</f>
        <v>DISTRITO NACIONAL</v>
      </c>
      <c r="B66" s="105">
        <v>335846196</v>
      </c>
      <c r="C66" s="130">
        <v>44294.444456018522</v>
      </c>
      <c r="D66" s="144" t="s">
        <v>2189</v>
      </c>
      <c r="E66" s="107">
        <v>629</v>
      </c>
      <c r="F66" s="144" t="str">
        <f>VLOOKUP(E66,VIP!$A$2:$O12517,2,0)</f>
        <v>DRBR24M</v>
      </c>
      <c r="G66" s="106" t="str">
        <f>VLOOKUP(E66,'LISTADO ATM'!$A$2:$B$900,2,0)</f>
        <v xml:space="preserve">ATM Oficina Americana Independencia I </v>
      </c>
      <c r="H66" s="106" t="str">
        <f>VLOOKUP(E66,VIP!$A$2:$O17438,7,FALSE)</f>
        <v>Si</v>
      </c>
      <c r="I66" s="106" t="str">
        <f>VLOOKUP(E66,VIP!$A$2:$O9403,8,FALSE)</f>
        <v>Si</v>
      </c>
      <c r="J66" s="106" t="str">
        <f>VLOOKUP(E66,VIP!$A$2:$O9353,8,FALSE)</f>
        <v>Si</v>
      </c>
      <c r="K66" s="106" t="str">
        <f>VLOOKUP(E66,VIP!$A$2:$O12927,6,0)</f>
        <v>SI</v>
      </c>
      <c r="L66" s="131" t="s">
        <v>2437</v>
      </c>
      <c r="M66" s="148" t="s">
        <v>2557</v>
      </c>
      <c r="N66" s="139" t="s">
        <v>2472</v>
      </c>
      <c r="O66" s="150" t="s">
        <v>2474</v>
      </c>
      <c r="P66" s="143"/>
      <c r="Q66" s="148">
        <v>44296.325694444444</v>
      </c>
    </row>
    <row r="67" spans="1:17" s="102" customFormat="1" ht="18" x14ac:dyDescent="0.25">
      <c r="A67" s="106" t="str">
        <f>VLOOKUP(E67,'LISTADO ATM'!$A$2:$C$901,3,0)</f>
        <v>NORTE</v>
      </c>
      <c r="B67" s="105">
        <v>335847529</v>
      </c>
      <c r="C67" s="130">
        <v>44295.408761574072</v>
      </c>
      <c r="D67" s="144" t="s">
        <v>2190</v>
      </c>
      <c r="E67" s="107">
        <v>63</v>
      </c>
      <c r="F67" s="106" t="str">
        <f>VLOOKUP(E67,VIP!$A$2:$O12553,2,0)</f>
        <v>DRBR063</v>
      </c>
      <c r="G67" s="106" t="str">
        <f>VLOOKUP(E67,'LISTADO ATM'!$A$2:$B$900,2,0)</f>
        <v xml:space="preserve">ATM Oficina Villa Vásquez (Montecristi) </v>
      </c>
      <c r="H67" s="106" t="str">
        <f>VLOOKUP(E67,VIP!$A$2:$O17474,7,FALSE)</f>
        <v>Si</v>
      </c>
      <c r="I67" s="106" t="str">
        <f>VLOOKUP(E67,VIP!$A$2:$O9439,8,FALSE)</f>
        <v>Si</v>
      </c>
      <c r="J67" s="106" t="str">
        <f>VLOOKUP(E67,VIP!$A$2:$O9389,8,FALSE)</f>
        <v>Si</v>
      </c>
      <c r="K67" s="106" t="str">
        <f>VLOOKUP(E67,VIP!$A$2:$O12963,6,0)</f>
        <v>NO</v>
      </c>
      <c r="L67" s="131" t="s">
        <v>2437</v>
      </c>
      <c r="M67" s="148" t="s">
        <v>2557</v>
      </c>
      <c r="N67" s="139" t="s">
        <v>2472</v>
      </c>
      <c r="O67" s="134" t="s">
        <v>2509</v>
      </c>
      <c r="P67" s="149"/>
      <c r="Q67" s="148">
        <v>44296.523611111108</v>
      </c>
    </row>
    <row r="68" spans="1:17" s="102" customFormat="1" ht="18" x14ac:dyDescent="0.25">
      <c r="A68" s="106" t="str">
        <f>VLOOKUP(E68,'LISTADO ATM'!$A$2:$C$901,3,0)</f>
        <v>DISTRITO NACIONAL</v>
      </c>
      <c r="B68" s="105" t="s">
        <v>2546</v>
      </c>
      <c r="C68" s="130">
        <v>44295.684432870374</v>
      </c>
      <c r="D68" s="144" t="s">
        <v>2189</v>
      </c>
      <c r="E68" s="107">
        <v>415</v>
      </c>
      <c r="F68" s="106" t="str">
        <f>VLOOKUP(E68,VIP!$A$2:$O12579,2,0)</f>
        <v>DRBR415</v>
      </c>
      <c r="G68" s="106" t="str">
        <f>VLOOKUP(E68,'LISTADO ATM'!$A$2:$B$900,2,0)</f>
        <v xml:space="preserve">ATM Autobanco San Martín I </v>
      </c>
      <c r="H68" s="106" t="str">
        <f>VLOOKUP(E68,VIP!$A$2:$O17500,7,FALSE)</f>
        <v>Si</v>
      </c>
      <c r="I68" s="106" t="str">
        <f>VLOOKUP(E68,VIP!$A$2:$O9465,8,FALSE)</f>
        <v>Si</v>
      </c>
      <c r="J68" s="106" t="str">
        <f>VLOOKUP(E68,VIP!$A$2:$O9415,8,FALSE)</f>
        <v>Si</v>
      </c>
      <c r="K68" s="106" t="str">
        <f>VLOOKUP(E68,VIP!$A$2:$O12989,6,0)</f>
        <v>NO</v>
      </c>
      <c r="L68" s="131" t="s">
        <v>2431</v>
      </c>
      <c r="M68" s="148" t="s">
        <v>2557</v>
      </c>
      <c r="N68" s="139" t="s">
        <v>2472</v>
      </c>
      <c r="O68" s="134" t="s">
        <v>2474</v>
      </c>
      <c r="P68" s="149"/>
      <c r="Q68" s="148">
        <v>44296.455555555556</v>
      </c>
    </row>
    <row r="69" spans="1:17" ht="18" x14ac:dyDescent="0.25">
      <c r="A69" s="106" t="str">
        <f>VLOOKUP(E69,'LISTADO ATM'!$A$2:$C$901,3,0)</f>
        <v>DISTRITO NACIONAL</v>
      </c>
      <c r="B69" s="105" t="s">
        <v>2537</v>
      </c>
      <c r="C69" s="130">
        <v>44295.794710648152</v>
      </c>
      <c r="D69" s="106" t="s">
        <v>2189</v>
      </c>
      <c r="E69" s="107">
        <v>32</v>
      </c>
      <c r="F69" s="144" t="str">
        <f>VLOOKUP(E69,VIP!$A$2:$O12570,2,0)</f>
        <v>DRBR032</v>
      </c>
      <c r="G69" s="106" t="str">
        <f>VLOOKUP(E69,'LISTADO ATM'!$A$2:$B$900,2,0)</f>
        <v xml:space="preserve">ATM Oficina San Martín II </v>
      </c>
      <c r="H69" s="106" t="str">
        <f>VLOOKUP(E69,VIP!$A$2:$O17491,7,FALSE)</f>
        <v>Si</v>
      </c>
      <c r="I69" s="106" t="str">
        <f>VLOOKUP(E69,VIP!$A$2:$O9456,8,FALSE)</f>
        <v>Si</v>
      </c>
      <c r="J69" s="106" t="str">
        <f>VLOOKUP(E69,VIP!$A$2:$O9406,8,FALSE)</f>
        <v>Si</v>
      </c>
      <c r="K69" s="106" t="str">
        <f>VLOOKUP(E69,VIP!$A$2:$O12980,6,0)</f>
        <v>NO</v>
      </c>
      <c r="L69" s="131" t="s">
        <v>2431</v>
      </c>
      <c r="M69" s="148" t="s">
        <v>2557</v>
      </c>
      <c r="N69" s="139" t="s">
        <v>2472</v>
      </c>
      <c r="O69" s="137" t="s">
        <v>2474</v>
      </c>
      <c r="P69" s="149"/>
      <c r="Q69" s="148">
        <v>44296.633333333331</v>
      </c>
    </row>
    <row r="70" spans="1:17" ht="18" x14ac:dyDescent="0.25">
      <c r="A70" s="106" t="str">
        <f>VLOOKUP(E70,'LISTADO ATM'!$A$2:$C$901,3,0)</f>
        <v>DISTRITO NACIONAL</v>
      </c>
      <c r="B70" s="105" t="s">
        <v>2535</v>
      </c>
      <c r="C70" s="130">
        <v>44295.80841435185</v>
      </c>
      <c r="D70" s="144" t="s">
        <v>2189</v>
      </c>
      <c r="E70" s="146">
        <v>139</v>
      </c>
      <c r="F70" s="106" t="str">
        <f>VLOOKUP(E70,VIP!$A$2:$O12568,2,0)</f>
        <v>DRBR139</v>
      </c>
      <c r="G70" s="106" t="str">
        <f>VLOOKUP(E70,'LISTADO ATM'!$A$2:$B$900,2,0)</f>
        <v xml:space="preserve">ATM Oficina Plaza Lama Zona Oriental I </v>
      </c>
      <c r="H70" s="106" t="str">
        <f>VLOOKUP(E70,VIP!$A$2:$O17489,7,FALSE)</f>
        <v>Si</v>
      </c>
      <c r="I70" s="106" t="str">
        <f>VLOOKUP(E70,VIP!$A$2:$O9454,8,FALSE)</f>
        <v>Si</v>
      </c>
      <c r="J70" s="106" t="str">
        <f>VLOOKUP(E70,VIP!$A$2:$O9404,8,FALSE)</f>
        <v>Si</v>
      </c>
      <c r="K70" s="106" t="str">
        <f>VLOOKUP(E70,VIP!$A$2:$O12978,6,0)</f>
        <v>NO</v>
      </c>
      <c r="L70" s="145" t="s">
        <v>2431</v>
      </c>
      <c r="M70" s="148" t="s">
        <v>2557</v>
      </c>
      <c r="N70" s="139" t="s">
        <v>2472</v>
      </c>
      <c r="O70" s="147" t="s">
        <v>2474</v>
      </c>
      <c r="P70" s="149"/>
      <c r="Q70" s="148">
        <v>44296.631944444445</v>
      </c>
    </row>
    <row r="71" spans="1:17" ht="18" x14ac:dyDescent="0.25">
      <c r="A71" s="144" t="str">
        <f>VLOOKUP(E71,'LISTADO ATM'!$A$2:$C$901,3,0)</f>
        <v>NORTE</v>
      </c>
      <c r="B71" s="142" t="s">
        <v>2534</v>
      </c>
      <c r="C71" s="141">
        <v>44295.809953703705</v>
      </c>
      <c r="D71" s="144" t="s">
        <v>2190</v>
      </c>
      <c r="E71" s="146">
        <v>189</v>
      </c>
      <c r="F71" s="144" t="str">
        <f>VLOOKUP(E71,VIP!$A$2:$O12567,2,0)</f>
        <v>DRBR189</v>
      </c>
      <c r="G71" s="144" t="str">
        <f>VLOOKUP(E71,'LISTADO ATM'!$A$2:$B$900,2,0)</f>
        <v xml:space="preserve">ATM Comando Regional Cibao Central P.N. </v>
      </c>
      <c r="H71" s="144" t="str">
        <f>VLOOKUP(E71,VIP!$A$2:$O17488,7,FALSE)</f>
        <v>Si</v>
      </c>
      <c r="I71" s="144" t="str">
        <f>VLOOKUP(E71,VIP!$A$2:$O9453,8,FALSE)</f>
        <v>Si</v>
      </c>
      <c r="J71" s="144" t="str">
        <f>VLOOKUP(E71,VIP!$A$2:$O9403,8,FALSE)</f>
        <v>Si</v>
      </c>
      <c r="K71" s="144" t="str">
        <f>VLOOKUP(E71,VIP!$A$2:$O12977,6,0)</f>
        <v>NO</v>
      </c>
      <c r="L71" s="145" t="s">
        <v>2431</v>
      </c>
      <c r="M71" s="148" t="s">
        <v>2557</v>
      </c>
      <c r="N71" s="148" t="s">
        <v>2572</v>
      </c>
      <c r="O71" s="147" t="s">
        <v>2502</v>
      </c>
      <c r="P71" s="149"/>
      <c r="Q71" s="148">
        <v>44296.457638888889</v>
      </c>
    </row>
    <row r="72" spans="1:17" ht="18" x14ac:dyDescent="0.25">
      <c r="A72" s="144" t="str">
        <f>VLOOKUP(E72,'LISTADO ATM'!$A$2:$C$901,3,0)</f>
        <v>DISTRITO NACIONAL</v>
      </c>
      <c r="B72" s="142" t="s">
        <v>2533</v>
      </c>
      <c r="C72" s="141">
        <v>44295.818356481483</v>
      </c>
      <c r="D72" s="144" t="s">
        <v>2189</v>
      </c>
      <c r="E72" s="146">
        <v>493</v>
      </c>
      <c r="F72" s="144" t="str">
        <f>VLOOKUP(E72,VIP!$A$2:$O12566,2,0)</f>
        <v>DRBR493</v>
      </c>
      <c r="G72" s="144" t="str">
        <f>VLOOKUP(E72,'LISTADO ATM'!$A$2:$B$900,2,0)</f>
        <v xml:space="preserve">ATM Oficina Haina Occidental II </v>
      </c>
      <c r="H72" s="144" t="str">
        <f>VLOOKUP(E72,VIP!$A$2:$O17487,7,FALSE)</f>
        <v>Si</v>
      </c>
      <c r="I72" s="144" t="str">
        <f>VLOOKUP(E72,VIP!$A$2:$O9452,8,FALSE)</f>
        <v>Si</v>
      </c>
      <c r="J72" s="144" t="str">
        <f>VLOOKUP(E72,VIP!$A$2:$O9402,8,FALSE)</f>
        <v>Si</v>
      </c>
      <c r="K72" s="144" t="str">
        <f>VLOOKUP(E72,VIP!$A$2:$O12976,6,0)</f>
        <v>NO</v>
      </c>
      <c r="L72" s="145" t="s">
        <v>2431</v>
      </c>
      <c r="M72" s="148" t="s">
        <v>2557</v>
      </c>
      <c r="N72" s="139" t="s">
        <v>2472</v>
      </c>
      <c r="O72" s="150" t="s">
        <v>2474</v>
      </c>
      <c r="P72" s="149"/>
      <c r="Q72" s="148">
        <v>44296.631944444445</v>
      </c>
    </row>
    <row r="73" spans="1:17" ht="18" x14ac:dyDescent="0.25">
      <c r="A73" s="144" t="str">
        <f>VLOOKUP(E73,'LISTADO ATM'!$A$2:$C$901,3,0)</f>
        <v>NORTE</v>
      </c>
      <c r="B73" s="142" t="s">
        <v>2550</v>
      </c>
      <c r="C73" s="141">
        <v>44295.865324074075</v>
      </c>
      <c r="D73" s="144" t="s">
        <v>2190</v>
      </c>
      <c r="E73" s="146">
        <v>775</v>
      </c>
      <c r="F73" s="144" t="str">
        <f>VLOOKUP(E73,VIP!$A$2:$O12577,2,0)</f>
        <v>DRBR450</v>
      </c>
      <c r="G73" s="144" t="str">
        <f>VLOOKUP(E73,'LISTADO ATM'!$A$2:$B$900,2,0)</f>
        <v xml:space="preserve">ATM S/M Lilo (Montecristi) </v>
      </c>
      <c r="H73" s="144" t="str">
        <f>VLOOKUP(E73,VIP!$A$2:$O17498,7,FALSE)</f>
        <v>Si</v>
      </c>
      <c r="I73" s="144" t="str">
        <f>VLOOKUP(E73,VIP!$A$2:$O9463,8,FALSE)</f>
        <v>Si</v>
      </c>
      <c r="J73" s="144" t="str">
        <f>VLOOKUP(E73,VIP!$A$2:$O9413,8,FALSE)</f>
        <v>Si</v>
      </c>
      <c r="K73" s="144" t="str">
        <f>VLOOKUP(E73,VIP!$A$2:$O12987,6,0)</f>
        <v>NO</v>
      </c>
      <c r="L73" s="145" t="s">
        <v>2431</v>
      </c>
      <c r="M73" s="148" t="s">
        <v>2557</v>
      </c>
      <c r="N73" s="148" t="s">
        <v>2572</v>
      </c>
      <c r="O73" s="147" t="s">
        <v>2502</v>
      </c>
      <c r="P73" s="149"/>
      <c r="Q73" s="148">
        <v>44296.457638888889</v>
      </c>
    </row>
    <row r="74" spans="1:17" ht="18" x14ac:dyDescent="0.25">
      <c r="A74" s="144" t="str">
        <f>VLOOKUP(E74,'LISTADO ATM'!$A$2:$C$901,3,0)</f>
        <v>ESTE</v>
      </c>
      <c r="B74" s="142" t="s">
        <v>2576</v>
      </c>
      <c r="C74" s="141">
        <v>44296.495243055557</v>
      </c>
      <c r="D74" s="144" t="s">
        <v>2189</v>
      </c>
      <c r="E74" s="146">
        <v>798</v>
      </c>
      <c r="F74" s="144" t="str">
        <f>VLOOKUP(E74,VIP!$A$2:$O12567,2,0)</f>
        <v>DRBR798</v>
      </c>
      <c r="G74" s="144" t="str">
        <f>VLOOKUP(E74,'LISTADO ATM'!$A$2:$B$900,2,0)</f>
        <v>ATM Hotel Grand Paradise Samana</v>
      </c>
      <c r="H74" s="144" t="str">
        <f>VLOOKUP(E74,VIP!$A$2:$O17488,7,FALSE)</f>
        <v>Si</v>
      </c>
      <c r="I74" s="144" t="str">
        <f>VLOOKUP(E74,VIP!$A$2:$O9453,8,FALSE)</f>
        <v>Si</v>
      </c>
      <c r="J74" s="144" t="str">
        <f>VLOOKUP(E74,VIP!$A$2:$O9403,8,FALSE)</f>
        <v>Si</v>
      </c>
      <c r="K74" s="144" t="str">
        <f>VLOOKUP(E74,VIP!$A$2:$O12977,6,0)</f>
        <v>NO</v>
      </c>
      <c r="L74" s="145" t="s">
        <v>2510</v>
      </c>
      <c r="M74" s="148" t="s">
        <v>2557</v>
      </c>
      <c r="N74" s="148" t="s">
        <v>2572</v>
      </c>
      <c r="O74" s="153" t="s">
        <v>2604</v>
      </c>
      <c r="P74" s="143"/>
      <c r="Q74" s="148">
        <v>44296.590277777781</v>
      </c>
    </row>
    <row r="75" spans="1:17" ht="18" x14ac:dyDescent="0.25">
      <c r="A75" s="144" t="str">
        <f>VLOOKUP(E75,'LISTADO ATM'!$A$2:$C$901,3,0)</f>
        <v>DISTRITO NACIONAL</v>
      </c>
      <c r="B75" s="142" t="s">
        <v>2553</v>
      </c>
      <c r="C75" s="141">
        <v>44295.830972222226</v>
      </c>
      <c r="D75" s="144" t="s">
        <v>2468</v>
      </c>
      <c r="E75" s="146">
        <v>486</v>
      </c>
      <c r="F75" s="144" t="str">
        <f>VLOOKUP(E75,VIP!$A$2:$O12580,2,0)</f>
        <v>DRBR486</v>
      </c>
      <c r="G75" s="144" t="str">
        <f>VLOOKUP(E75,'LISTADO ATM'!$A$2:$B$900,2,0)</f>
        <v xml:space="preserve">ATM Olé La Caleta </v>
      </c>
      <c r="H75" s="144" t="str">
        <f>VLOOKUP(E75,VIP!$A$2:$O17501,7,FALSE)</f>
        <v>Si</v>
      </c>
      <c r="I75" s="144" t="str">
        <f>VLOOKUP(E75,VIP!$A$2:$O9466,8,FALSE)</f>
        <v>Si</v>
      </c>
      <c r="J75" s="144" t="str">
        <f>VLOOKUP(E75,VIP!$A$2:$O9416,8,FALSE)</f>
        <v>Si</v>
      </c>
      <c r="K75" s="144" t="str">
        <f>VLOOKUP(E75,VIP!$A$2:$O12990,6,0)</f>
        <v>NO</v>
      </c>
      <c r="L75" s="145" t="s">
        <v>2428</v>
      </c>
      <c r="M75" s="148" t="s">
        <v>2557</v>
      </c>
      <c r="N75" s="139" t="s">
        <v>2472</v>
      </c>
      <c r="O75" s="153" t="s">
        <v>2473</v>
      </c>
      <c r="P75" s="149"/>
      <c r="Q75" s="148">
        <v>44296.590277777781</v>
      </c>
    </row>
    <row r="76" spans="1:17" ht="18" x14ac:dyDescent="0.25">
      <c r="A76" s="144" t="str">
        <f>VLOOKUP(E76,'LISTADO ATM'!$A$2:$C$901,3,0)</f>
        <v>ESTE</v>
      </c>
      <c r="B76" s="142">
        <v>335848592</v>
      </c>
      <c r="C76" s="141">
        <v>44296.293749999997</v>
      </c>
      <c r="D76" s="144" t="s">
        <v>2468</v>
      </c>
      <c r="E76" s="146">
        <v>824</v>
      </c>
      <c r="F76" s="144" t="str">
        <f>VLOOKUP(E76,VIP!$A$2:$O12578,2,0)</f>
        <v>DRBR824</v>
      </c>
      <c r="G76" s="144" t="str">
        <f>VLOOKUP(E76,'LISTADO ATM'!$A$2:$B$900,2,0)</f>
        <v xml:space="preserve">ATM Multiplaza (Higuey) </v>
      </c>
      <c r="H76" s="144" t="str">
        <f>VLOOKUP(E76,VIP!$A$2:$O17499,7,FALSE)</f>
        <v>Si</v>
      </c>
      <c r="I76" s="144" t="str">
        <f>VLOOKUP(E76,VIP!$A$2:$O9464,8,FALSE)</f>
        <v>Si</v>
      </c>
      <c r="J76" s="144" t="str">
        <f>VLOOKUP(E76,VIP!$A$2:$O9414,8,FALSE)</f>
        <v>Si</v>
      </c>
      <c r="K76" s="144" t="str">
        <f>VLOOKUP(E76,VIP!$A$2:$O12988,6,0)</f>
        <v>NO</v>
      </c>
      <c r="L76" s="145" t="s">
        <v>2428</v>
      </c>
      <c r="M76" s="148" t="s">
        <v>2557</v>
      </c>
      <c r="N76" s="139" t="s">
        <v>2472</v>
      </c>
      <c r="O76" s="147" t="s">
        <v>2473</v>
      </c>
      <c r="P76" s="143"/>
      <c r="Q76" s="148">
        <v>44296.464583333334</v>
      </c>
    </row>
    <row r="77" spans="1:17" ht="18" x14ac:dyDescent="0.25">
      <c r="A77" s="144" t="str">
        <f>VLOOKUP(E77,'LISTADO ATM'!$A$2:$C$901,3,0)</f>
        <v>NORTE</v>
      </c>
      <c r="B77" s="142">
        <v>335848595</v>
      </c>
      <c r="C77" s="141">
        <v>44296.34097222222</v>
      </c>
      <c r="D77" s="144" t="s">
        <v>2492</v>
      </c>
      <c r="E77" s="146">
        <v>350</v>
      </c>
      <c r="F77" s="144" t="str">
        <f>VLOOKUP(E77,VIP!$A$2:$O12580,2,0)</f>
        <v>DRBR350</v>
      </c>
      <c r="G77" s="144" t="str">
        <f>VLOOKUP(E77,'LISTADO ATM'!$A$2:$B$900,2,0)</f>
        <v xml:space="preserve">ATM Oficina Villa Tapia </v>
      </c>
      <c r="H77" s="144" t="str">
        <f>VLOOKUP(E77,VIP!$A$2:$O17501,7,FALSE)</f>
        <v>Si</v>
      </c>
      <c r="I77" s="144" t="str">
        <f>VLOOKUP(E77,VIP!$A$2:$O9466,8,FALSE)</f>
        <v>Si</v>
      </c>
      <c r="J77" s="144" t="str">
        <f>VLOOKUP(E77,VIP!$A$2:$O9416,8,FALSE)</f>
        <v>Si</v>
      </c>
      <c r="K77" s="144" t="str">
        <f>VLOOKUP(E77,VIP!$A$2:$O12990,6,0)</f>
        <v>NO</v>
      </c>
      <c r="L77" s="145" t="s">
        <v>2428</v>
      </c>
      <c r="M77" s="148" t="s">
        <v>2557</v>
      </c>
      <c r="N77" s="139" t="s">
        <v>2472</v>
      </c>
      <c r="O77" s="147" t="s">
        <v>2493</v>
      </c>
      <c r="P77" s="143"/>
      <c r="Q77" s="148">
        <v>44296.590277777781</v>
      </c>
    </row>
    <row r="78" spans="1:17" ht="18" x14ac:dyDescent="0.25">
      <c r="A78" s="144" t="str">
        <f>VLOOKUP(E78,'LISTADO ATM'!$A$2:$C$901,3,0)</f>
        <v>DISTRITO NACIONAL</v>
      </c>
      <c r="B78" s="142" t="s">
        <v>2562</v>
      </c>
      <c r="C78" s="141">
        <v>44296.404166666667</v>
      </c>
      <c r="D78" s="144" t="s">
        <v>2468</v>
      </c>
      <c r="E78" s="146">
        <v>169</v>
      </c>
      <c r="F78" s="144" t="str">
        <f>VLOOKUP(E78,VIP!$A$2:$O12584,2,0)</f>
        <v>DRBR169</v>
      </c>
      <c r="G78" s="144" t="str">
        <f>VLOOKUP(E78,'LISTADO ATM'!$A$2:$B$900,2,0)</f>
        <v xml:space="preserve">ATM Oficina Caonabo </v>
      </c>
      <c r="H78" s="144" t="str">
        <f>VLOOKUP(E78,VIP!$A$2:$O17505,7,FALSE)</f>
        <v>Si</v>
      </c>
      <c r="I78" s="144" t="str">
        <f>VLOOKUP(E78,VIP!$A$2:$O9470,8,FALSE)</f>
        <v>Si</v>
      </c>
      <c r="J78" s="144" t="str">
        <f>VLOOKUP(E78,VIP!$A$2:$O9420,8,FALSE)</f>
        <v>Si</v>
      </c>
      <c r="K78" s="144" t="str">
        <f>VLOOKUP(E78,VIP!$A$2:$O12994,6,0)</f>
        <v>NO</v>
      </c>
      <c r="L78" s="145" t="s">
        <v>2428</v>
      </c>
      <c r="M78" s="138" t="s">
        <v>2557</v>
      </c>
      <c r="N78" s="139" t="s">
        <v>2472</v>
      </c>
      <c r="O78" s="147" t="s">
        <v>2473</v>
      </c>
      <c r="P78" s="143"/>
      <c r="Q78" s="148">
        <v>44296.590277777781</v>
      </c>
    </row>
    <row r="79" spans="1:17" ht="18" x14ac:dyDescent="0.25">
      <c r="A79" s="144" t="str">
        <f>VLOOKUP(E79,'LISTADO ATM'!$A$2:$C$901,3,0)</f>
        <v>ESTE</v>
      </c>
      <c r="B79" s="142" t="s">
        <v>2559</v>
      </c>
      <c r="C79" s="141">
        <v>44296.40828703704</v>
      </c>
      <c r="D79" s="144" t="s">
        <v>2468</v>
      </c>
      <c r="E79" s="146">
        <v>114</v>
      </c>
      <c r="F79" s="144" t="str">
        <f>VLOOKUP(E79,VIP!$A$2:$O12581,2,0)</f>
        <v>DRBR114</v>
      </c>
      <c r="G79" s="144" t="str">
        <f>VLOOKUP(E79,'LISTADO ATM'!$A$2:$B$900,2,0)</f>
        <v xml:space="preserve">ATM Oficina Hato Mayor </v>
      </c>
      <c r="H79" s="144" t="str">
        <f>VLOOKUP(E79,VIP!$A$2:$O17502,7,FALSE)</f>
        <v>Si</v>
      </c>
      <c r="I79" s="144" t="str">
        <f>VLOOKUP(E79,VIP!$A$2:$O9467,8,FALSE)</f>
        <v>Si</v>
      </c>
      <c r="J79" s="144" t="str">
        <f>VLOOKUP(E79,VIP!$A$2:$O9417,8,FALSE)</f>
        <v>Si</v>
      </c>
      <c r="K79" s="144" t="str">
        <f>VLOOKUP(E79,VIP!$A$2:$O12991,6,0)</f>
        <v>NO</v>
      </c>
      <c r="L79" s="145" t="s">
        <v>2428</v>
      </c>
      <c r="M79" s="138" t="s">
        <v>2557</v>
      </c>
      <c r="N79" s="139" t="s">
        <v>2472</v>
      </c>
      <c r="O79" s="147" t="s">
        <v>2473</v>
      </c>
      <c r="P79" s="143"/>
      <c r="Q79" s="148">
        <v>44296.607638888891</v>
      </c>
    </row>
    <row r="80" spans="1:17" ht="18" x14ac:dyDescent="0.25">
      <c r="A80" s="144" t="str">
        <f>VLOOKUP(E80,'LISTADO ATM'!$A$2:$C$901,3,0)</f>
        <v>ESTE</v>
      </c>
      <c r="B80" s="142">
        <v>335848678</v>
      </c>
      <c r="C80" s="141">
        <v>44296.414583333331</v>
      </c>
      <c r="D80" s="144" t="s">
        <v>2468</v>
      </c>
      <c r="E80" s="146">
        <v>104</v>
      </c>
      <c r="F80" s="144" t="str">
        <f>VLOOKUP(E80,VIP!$A$2:$O12569,2,0)</f>
        <v>DRBR104</v>
      </c>
      <c r="G80" s="144" t="str">
        <f>VLOOKUP(E80,'LISTADO ATM'!$A$2:$B$900,2,0)</f>
        <v xml:space="preserve">ATM Jumbo Higuey </v>
      </c>
      <c r="H80" s="144" t="str">
        <f>VLOOKUP(E80,VIP!$A$2:$O17490,7,FALSE)</f>
        <v>Si</v>
      </c>
      <c r="I80" s="144" t="str">
        <f>VLOOKUP(E80,VIP!$A$2:$O9455,8,FALSE)</f>
        <v>Si</v>
      </c>
      <c r="J80" s="144" t="str">
        <f>VLOOKUP(E80,VIP!$A$2:$O9405,8,FALSE)</f>
        <v>Si</v>
      </c>
      <c r="K80" s="144" t="str">
        <f>VLOOKUP(E80,VIP!$A$2:$O12979,6,0)</f>
        <v>NO</v>
      </c>
      <c r="L80" s="145" t="s">
        <v>2428</v>
      </c>
      <c r="M80" s="138" t="s">
        <v>2557</v>
      </c>
      <c r="N80" s="139" t="s">
        <v>2472</v>
      </c>
      <c r="O80" s="147" t="s">
        <v>2473</v>
      </c>
      <c r="P80" s="143"/>
      <c r="Q80" s="148">
        <v>44296.603472222225</v>
      </c>
    </row>
    <row r="81" spans="1:17" ht="18" x14ac:dyDescent="0.25">
      <c r="A81" s="144" t="str">
        <f>VLOOKUP(E81,'LISTADO ATM'!$A$2:$C$901,3,0)</f>
        <v>DISTRITO NACIONAL</v>
      </c>
      <c r="B81" s="142" t="s">
        <v>2582</v>
      </c>
      <c r="C81" s="141">
        <v>44296.42627314815</v>
      </c>
      <c r="D81" s="144" t="s">
        <v>2468</v>
      </c>
      <c r="E81" s="146">
        <v>979</v>
      </c>
      <c r="F81" s="144" t="str">
        <f>VLOOKUP(E81,VIP!$A$2:$O12585,2,0)</f>
        <v>DRBR979</v>
      </c>
      <c r="G81" s="144" t="str">
        <f>VLOOKUP(E81,'LISTADO ATM'!$A$2:$B$900,2,0)</f>
        <v xml:space="preserve">ATM Oficina Luperón I </v>
      </c>
      <c r="H81" s="144" t="str">
        <f>VLOOKUP(E81,VIP!$A$2:$O17506,7,FALSE)</f>
        <v>Si</v>
      </c>
      <c r="I81" s="144" t="str">
        <f>VLOOKUP(E81,VIP!$A$2:$O9471,8,FALSE)</f>
        <v>Si</v>
      </c>
      <c r="J81" s="144" t="str">
        <f>VLOOKUP(E81,VIP!$A$2:$O9421,8,FALSE)</f>
        <v>Si</v>
      </c>
      <c r="K81" s="144" t="str">
        <f>VLOOKUP(E81,VIP!$A$2:$O12995,6,0)</f>
        <v>NO</v>
      </c>
      <c r="L81" s="145" t="s">
        <v>2428</v>
      </c>
      <c r="M81" s="148" t="s">
        <v>2557</v>
      </c>
      <c r="N81" s="139" t="s">
        <v>2472</v>
      </c>
      <c r="O81" s="147" t="s">
        <v>2473</v>
      </c>
      <c r="P81" s="143"/>
      <c r="Q81" s="148">
        <v>44296.590277777781</v>
      </c>
    </row>
    <row r="82" spans="1:17" ht="18" x14ac:dyDescent="0.25">
      <c r="A82" s="144" t="str">
        <f>VLOOKUP(E82,'LISTADO ATM'!$A$2:$C$901,3,0)</f>
        <v>DISTRITO NACIONAL</v>
      </c>
      <c r="B82" s="142" t="s">
        <v>2581</v>
      </c>
      <c r="C82" s="141">
        <v>44296.441307870373</v>
      </c>
      <c r="D82" s="144" t="s">
        <v>2468</v>
      </c>
      <c r="E82" s="146">
        <v>983</v>
      </c>
      <c r="F82" s="144" t="str">
        <f>VLOOKUP(E82,VIP!$A$2:$O12586,2,0)</f>
        <v>DRBR983</v>
      </c>
      <c r="G82" s="144" t="str">
        <f>VLOOKUP(E82,'LISTADO ATM'!$A$2:$B$900,2,0)</f>
        <v xml:space="preserve">ATM Bravo República de Colombia </v>
      </c>
      <c r="H82" s="144" t="str">
        <f>VLOOKUP(E82,VIP!$A$2:$O17507,7,FALSE)</f>
        <v>Si</v>
      </c>
      <c r="I82" s="144" t="str">
        <f>VLOOKUP(E82,VIP!$A$2:$O9472,8,FALSE)</f>
        <v>No</v>
      </c>
      <c r="J82" s="144" t="str">
        <f>VLOOKUP(E82,VIP!$A$2:$O9422,8,FALSE)</f>
        <v>No</v>
      </c>
      <c r="K82" s="144" t="str">
        <f>VLOOKUP(E82,VIP!$A$2:$O12996,6,0)</f>
        <v>NO</v>
      </c>
      <c r="L82" s="145" t="s">
        <v>2428</v>
      </c>
      <c r="M82" s="148" t="s">
        <v>2557</v>
      </c>
      <c r="N82" s="139" t="s">
        <v>2472</v>
      </c>
      <c r="O82" s="147" t="s">
        <v>2473</v>
      </c>
      <c r="P82" s="143"/>
      <c r="Q82" s="148">
        <v>44296.590277777781</v>
      </c>
    </row>
    <row r="83" spans="1:17" ht="18" x14ac:dyDescent="0.25">
      <c r="A83" s="144" t="str">
        <f>VLOOKUP(E83,'LISTADO ATM'!$A$2:$C$901,3,0)</f>
        <v>DISTRITO NACIONAL</v>
      </c>
      <c r="B83" s="142">
        <v>335848830</v>
      </c>
      <c r="C83" s="141">
        <v>44296.501388888886</v>
      </c>
      <c r="D83" s="144" t="s">
        <v>2492</v>
      </c>
      <c r="E83" s="146">
        <v>85</v>
      </c>
      <c r="F83" s="144" t="str">
        <f>VLOOKUP(E83,VIP!$A$2:$O12564,2,0)</f>
        <v>DRBR085</v>
      </c>
      <c r="G83" s="144" t="str">
        <f>VLOOKUP(E83,'LISTADO ATM'!$A$2:$B$900,2,0)</f>
        <v xml:space="preserve">ATM Oficina San Isidro (Fuerza Aérea) </v>
      </c>
      <c r="H83" s="144" t="str">
        <f>VLOOKUP(E83,VIP!$A$2:$O17485,7,FALSE)</f>
        <v>Si</v>
      </c>
      <c r="I83" s="144" t="str">
        <f>VLOOKUP(E83,VIP!$A$2:$O9450,8,FALSE)</f>
        <v>Si</v>
      </c>
      <c r="J83" s="144" t="str">
        <f>VLOOKUP(E83,VIP!$A$2:$O9400,8,FALSE)</f>
        <v>Si</v>
      </c>
      <c r="K83" s="144" t="str">
        <f>VLOOKUP(E83,VIP!$A$2:$O12974,6,0)</f>
        <v>NO</v>
      </c>
      <c r="L83" s="145" t="s">
        <v>2428</v>
      </c>
      <c r="M83" s="138" t="s">
        <v>2557</v>
      </c>
      <c r="N83" s="139" t="s">
        <v>2472</v>
      </c>
      <c r="O83" s="147" t="s">
        <v>2493</v>
      </c>
      <c r="P83" s="143"/>
      <c r="Q83" s="148">
        <v>44296.590277777781</v>
      </c>
    </row>
    <row r="84" spans="1:17" ht="18" x14ac:dyDescent="0.25">
      <c r="A84" s="144" t="str">
        <f>VLOOKUP(E84,'LISTADO ATM'!$A$2:$C$901,3,0)</f>
        <v>DISTRITO NACIONAL</v>
      </c>
      <c r="B84" s="142">
        <v>335847884</v>
      </c>
      <c r="C84" s="141">
        <v>44295.495833333334</v>
      </c>
      <c r="D84" s="144" t="s">
        <v>2189</v>
      </c>
      <c r="E84" s="146">
        <v>31</v>
      </c>
      <c r="F84" s="144" t="str">
        <f>VLOOKUP(E84,VIP!$A$2:$O12574,2,0)</f>
        <v>DRBR031</v>
      </c>
      <c r="G84" s="144" t="str">
        <f>VLOOKUP(E84,'LISTADO ATM'!$A$2:$B$900,2,0)</f>
        <v xml:space="preserve">ATM Oficina San Martín I </v>
      </c>
      <c r="H84" s="144" t="str">
        <f>VLOOKUP(E84,VIP!$A$2:$O17495,7,FALSE)</f>
        <v>Si</v>
      </c>
      <c r="I84" s="144" t="str">
        <f>VLOOKUP(E84,VIP!$A$2:$O9460,8,FALSE)</f>
        <v>Si</v>
      </c>
      <c r="J84" s="144" t="str">
        <f>VLOOKUP(E84,VIP!$A$2:$O9410,8,FALSE)</f>
        <v>Si</v>
      </c>
      <c r="K84" s="144" t="str">
        <f>VLOOKUP(E84,VIP!$A$2:$O12984,6,0)</f>
        <v>NO</v>
      </c>
      <c r="L84" s="145" t="s">
        <v>2488</v>
      </c>
      <c r="M84" s="148" t="s">
        <v>2557</v>
      </c>
      <c r="N84" s="139" t="s">
        <v>2472</v>
      </c>
      <c r="O84" s="150" t="s">
        <v>2474</v>
      </c>
      <c r="P84" s="149"/>
      <c r="Q84" s="148">
        <v>44296.634027777778</v>
      </c>
    </row>
    <row r="85" spans="1:17" ht="18" x14ac:dyDescent="0.25">
      <c r="A85" s="144" t="str">
        <f>VLOOKUP(E85,'LISTADO ATM'!$A$2:$C$901,3,0)</f>
        <v>NORTE</v>
      </c>
      <c r="B85" s="142">
        <v>335848596</v>
      </c>
      <c r="C85" s="141">
        <v>44296.343055555553</v>
      </c>
      <c r="D85" s="144" t="s">
        <v>2190</v>
      </c>
      <c r="E85" s="146">
        <v>500</v>
      </c>
      <c r="F85" s="144" t="str">
        <f>VLOOKUP(E85,VIP!$A$2:$O12577,2,0)</f>
        <v>DRBR500</v>
      </c>
      <c r="G85" s="144" t="str">
        <f>VLOOKUP(E85,'LISTADO ATM'!$A$2:$B$900,2,0)</f>
        <v xml:space="preserve">ATM UNP Cutupú </v>
      </c>
      <c r="H85" s="144" t="str">
        <f>VLOOKUP(E85,VIP!$A$2:$O17498,7,FALSE)</f>
        <v>Si</v>
      </c>
      <c r="I85" s="144" t="str">
        <f>VLOOKUP(E85,VIP!$A$2:$O9463,8,FALSE)</f>
        <v>Si</v>
      </c>
      <c r="J85" s="144" t="str">
        <f>VLOOKUP(E85,VIP!$A$2:$O9413,8,FALSE)</f>
        <v>Si</v>
      </c>
      <c r="K85" s="144" t="str">
        <f>VLOOKUP(E85,VIP!$A$2:$O12987,6,0)</f>
        <v>NO</v>
      </c>
      <c r="L85" s="145" t="s">
        <v>2488</v>
      </c>
      <c r="M85" s="138" t="s">
        <v>2557</v>
      </c>
      <c r="N85" s="148" t="s">
        <v>2572</v>
      </c>
      <c r="O85" s="150" t="s">
        <v>2502</v>
      </c>
      <c r="P85" s="143"/>
      <c r="Q85" s="148">
        <v>44296.636805555558</v>
      </c>
    </row>
    <row r="86" spans="1:17" ht="18" x14ac:dyDescent="0.25">
      <c r="A86" s="144" t="str">
        <f>VLOOKUP(E86,'LISTADO ATM'!$A$2:$C$901,3,0)</f>
        <v>SUR</v>
      </c>
      <c r="B86" s="142" t="s">
        <v>2569</v>
      </c>
      <c r="C86" s="141">
        <v>44296.385196759256</v>
      </c>
      <c r="D86" s="144" t="s">
        <v>2189</v>
      </c>
      <c r="E86" s="146">
        <v>780</v>
      </c>
      <c r="F86" s="144" t="str">
        <f>VLOOKUP(E86,VIP!$A$2:$O12591,2,0)</f>
        <v>DRBR041</v>
      </c>
      <c r="G86" s="144" t="str">
        <f>VLOOKUP(E86,'LISTADO ATM'!$A$2:$B$900,2,0)</f>
        <v xml:space="preserve">ATM Oficina Barahona I </v>
      </c>
      <c r="H86" s="144" t="str">
        <f>VLOOKUP(E86,VIP!$A$2:$O17512,7,FALSE)</f>
        <v>Si</v>
      </c>
      <c r="I86" s="144" t="str">
        <f>VLOOKUP(E86,VIP!$A$2:$O9477,8,FALSE)</f>
        <v>Si</v>
      </c>
      <c r="J86" s="144" t="str">
        <f>VLOOKUP(E86,VIP!$A$2:$O9427,8,FALSE)</f>
        <v>Si</v>
      </c>
      <c r="K86" s="144" t="str">
        <f>VLOOKUP(E86,VIP!$A$2:$O13001,6,0)</f>
        <v>SI</v>
      </c>
      <c r="L86" s="145" t="s">
        <v>2488</v>
      </c>
      <c r="M86" s="138" t="s">
        <v>2557</v>
      </c>
      <c r="N86" s="139" t="s">
        <v>2472</v>
      </c>
      <c r="O86" s="147" t="s">
        <v>2474</v>
      </c>
      <c r="P86" s="143"/>
      <c r="Q86" s="148">
        <v>44296.461805555555</v>
      </c>
    </row>
    <row r="87" spans="1:17" ht="18" x14ac:dyDescent="0.25">
      <c r="A87" s="144" t="str">
        <f>VLOOKUP(E87,'LISTADO ATM'!$A$2:$C$901,3,0)</f>
        <v>SUR</v>
      </c>
      <c r="B87" s="142" t="s">
        <v>2568</v>
      </c>
      <c r="C87" s="141">
        <v>44296.386712962965</v>
      </c>
      <c r="D87" s="144" t="s">
        <v>2189</v>
      </c>
      <c r="E87" s="146">
        <v>342</v>
      </c>
      <c r="F87" s="144" t="str">
        <f>VLOOKUP(E87,VIP!$A$2:$O12576,2,0)</f>
        <v>DRBR342</v>
      </c>
      <c r="G87" s="144" t="str">
        <f>VLOOKUP(E87,'LISTADO ATM'!$A$2:$B$900,2,0)</f>
        <v>ATM Oficina Obras Públicas Azua</v>
      </c>
      <c r="H87" s="144" t="str">
        <f>VLOOKUP(E87,VIP!$A$2:$O17497,7,FALSE)</f>
        <v>Si</v>
      </c>
      <c r="I87" s="144" t="str">
        <f>VLOOKUP(E87,VIP!$A$2:$O9462,8,FALSE)</f>
        <v>Si</v>
      </c>
      <c r="J87" s="144" t="str">
        <f>VLOOKUP(E87,VIP!$A$2:$O9412,8,FALSE)</f>
        <v>Si</v>
      </c>
      <c r="K87" s="144" t="str">
        <f>VLOOKUP(E87,VIP!$A$2:$O12986,6,0)</f>
        <v>SI</v>
      </c>
      <c r="L87" s="145" t="s">
        <v>2488</v>
      </c>
      <c r="M87" s="148" t="s">
        <v>2557</v>
      </c>
      <c r="N87" s="139" t="s">
        <v>2472</v>
      </c>
      <c r="O87" s="147" t="s">
        <v>2474</v>
      </c>
      <c r="P87" s="143"/>
      <c r="Q87" s="148">
        <v>44296.634722222225</v>
      </c>
    </row>
    <row r="88" spans="1:17" ht="18" x14ac:dyDescent="0.25">
      <c r="A88" s="144" t="str">
        <f>VLOOKUP(E88,'LISTADO ATM'!$A$2:$C$901,3,0)</f>
        <v>NORTE</v>
      </c>
      <c r="B88" s="142" t="s">
        <v>2577</v>
      </c>
      <c r="C88" s="141">
        <v>44296.489652777775</v>
      </c>
      <c r="D88" s="144" t="s">
        <v>2190</v>
      </c>
      <c r="E88" s="146">
        <v>99</v>
      </c>
      <c r="F88" s="144" t="str">
        <f>VLOOKUP(E88,VIP!$A$2:$O12575,2,0)</f>
        <v>DRBR099</v>
      </c>
      <c r="G88" s="144" t="str">
        <f>VLOOKUP(E88,'LISTADO ATM'!$A$2:$B$900,2,0)</f>
        <v xml:space="preserve">ATM Multicentro La Sirena S.F.M. </v>
      </c>
      <c r="H88" s="144" t="str">
        <f>VLOOKUP(E88,VIP!$A$2:$O17496,7,FALSE)</f>
        <v>Si</v>
      </c>
      <c r="I88" s="144" t="str">
        <f>VLOOKUP(E88,VIP!$A$2:$O9461,8,FALSE)</f>
        <v>Si</v>
      </c>
      <c r="J88" s="144" t="str">
        <f>VLOOKUP(E88,VIP!$A$2:$O9411,8,FALSE)</f>
        <v>Si</v>
      </c>
      <c r="K88" s="144" t="str">
        <f>VLOOKUP(E88,VIP!$A$2:$O12985,6,0)</f>
        <v>NO</v>
      </c>
      <c r="L88" s="145" t="s">
        <v>2488</v>
      </c>
      <c r="M88" s="148" t="s">
        <v>2557</v>
      </c>
      <c r="N88" s="148" t="s">
        <v>2572</v>
      </c>
      <c r="O88" s="147" t="s">
        <v>2509</v>
      </c>
      <c r="P88" s="143"/>
      <c r="Q88" s="148">
        <v>44296.590277777781</v>
      </c>
    </row>
    <row r="89" spans="1:17" ht="18" x14ac:dyDescent="0.25">
      <c r="A89" s="144" t="str">
        <f>VLOOKUP(E89,'LISTADO ATM'!$A$2:$C$901,3,0)</f>
        <v>DISTRITO NACIONAL</v>
      </c>
      <c r="B89" s="142" t="s">
        <v>2561</v>
      </c>
      <c r="C89" s="141">
        <v>44296.405775462961</v>
      </c>
      <c r="D89" s="144" t="s">
        <v>2468</v>
      </c>
      <c r="E89" s="146">
        <v>562</v>
      </c>
      <c r="F89" s="144" t="str">
        <f>VLOOKUP(E89,VIP!$A$2:$O12571,2,0)</f>
        <v>DRBR226</v>
      </c>
      <c r="G89" s="144" t="str">
        <f>VLOOKUP(E89,'LISTADO ATM'!$A$2:$B$900,2,0)</f>
        <v xml:space="preserve">ATM S/M Jumbo Carretera Mella </v>
      </c>
      <c r="H89" s="144" t="str">
        <f>VLOOKUP(E89,VIP!$A$2:$O17492,7,FALSE)</f>
        <v>Si</v>
      </c>
      <c r="I89" s="144" t="str">
        <f>VLOOKUP(E89,VIP!$A$2:$O9457,8,FALSE)</f>
        <v>Si</v>
      </c>
      <c r="J89" s="144" t="str">
        <f>VLOOKUP(E89,VIP!$A$2:$O9407,8,FALSE)</f>
        <v>Si</v>
      </c>
      <c r="K89" s="144" t="str">
        <f>VLOOKUP(E89,VIP!$A$2:$O12981,6,0)</f>
        <v>SI</v>
      </c>
      <c r="L89" s="145" t="s">
        <v>2428</v>
      </c>
      <c r="M89" s="148" t="s">
        <v>2557</v>
      </c>
      <c r="N89" s="139" t="s">
        <v>2472</v>
      </c>
      <c r="O89" s="147" t="s">
        <v>2473</v>
      </c>
      <c r="P89" s="143"/>
      <c r="Q89" s="148">
        <v>44296.590277777781</v>
      </c>
    </row>
    <row r="90" spans="1:17" ht="18" x14ac:dyDescent="0.25">
      <c r="A90" s="144" t="str">
        <f>VLOOKUP(E90,'LISTADO ATM'!$A$2:$C$901,3,0)</f>
        <v>NORTE</v>
      </c>
      <c r="B90" s="142" t="s">
        <v>2575</v>
      </c>
      <c r="C90" s="141">
        <v>44296.499710648146</v>
      </c>
      <c r="D90" s="144" t="s">
        <v>2468</v>
      </c>
      <c r="E90" s="146">
        <v>862</v>
      </c>
      <c r="F90" s="144" t="str">
        <f>VLOOKUP(E90,VIP!$A$2:$O12573,2,0)</f>
        <v>DRBR862</v>
      </c>
      <c r="G90" s="144" t="str">
        <f>VLOOKUP(E90,'LISTADO ATM'!$A$2:$B$900,2,0)</f>
        <v xml:space="preserve">ATM S/M Doble A (Sabaneta) </v>
      </c>
      <c r="H90" s="144" t="str">
        <f>VLOOKUP(E90,VIP!$A$2:$O17494,7,FALSE)</f>
        <v>Si</v>
      </c>
      <c r="I90" s="144" t="str">
        <f>VLOOKUP(E90,VIP!$A$2:$O9459,8,FALSE)</f>
        <v>Si</v>
      </c>
      <c r="J90" s="144" t="str">
        <f>VLOOKUP(E90,VIP!$A$2:$O9409,8,FALSE)</f>
        <v>Si</v>
      </c>
      <c r="K90" s="144" t="str">
        <f>VLOOKUP(E90,VIP!$A$2:$O12983,6,0)</f>
        <v>NO</v>
      </c>
      <c r="L90" s="145" t="s">
        <v>2428</v>
      </c>
      <c r="M90" s="148" t="s">
        <v>2557</v>
      </c>
      <c r="N90" s="139" t="s">
        <v>2472</v>
      </c>
      <c r="O90" s="147" t="s">
        <v>2473</v>
      </c>
      <c r="P90" s="151"/>
      <c r="Q90" s="148">
        <v>44296.590277777781</v>
      </c>
    </row>
    <row r="91" spans="1:17" ht="18" x14ac:dyDescent="0.25">
      <c r="A91" s="144" t="str">
        <f>VLOOKUP(E91,'LISTADO ATM'!$A$2:$C$901,3,0)</f>
        <v>ESTE</v>
      </c>
      <c r="B91" s="142" t="s">
        <v>2583</v>
      </c>
      <c r="C91" s="141">
        <v>44296.424189814818</v>
      </c>
      <c r="D91" s="144" t="s">
        <v>2189</v>
      </c>
      <c r="E91" s="146">
        <v>608</v>
      </c>
      <c r="F91" s="144" t="str">
        <f>VLOOKUP(E91,VIP!$A$2:$O12567,2,0)</f>
        <v>DRBR305</v>
      </c>
      <c r="G91" s="144" t="str">
        <f>VLOOKUP(E91,'LISTADO ATM'!$A$2:$B$900,2,0)</f>
        <v xml:space="preserve">ATM Oficina Jumbo (San Pedro) </v>
      </c>
      <c r="H91" s="144" t="str">
        <f>VLOOKUP(E91,VIP!$A$2:$O17488,7,FALSE)</f>
        <v>Si</v>
      </c>
      <c r="I91" s="144" t="str">
        <f>VLOOKUP(E91,VIP!$A$2:$O9453,8,FALSE)</f>
        <v>Si</v>
      </c>
      <c r="J91" s="144" t="str">
        <f>VLOOKUP(E91,VIP!$A$2:$O9403,8,FALSE)</f>
        <v>Si</v>
      </c>
      <c r="K91" s="144" t="str">
        <f>VLOOKUP(E91,VIP!$A$2:$O12977,6,0)</f>
        <v>SI</v>
      </c>
      <c r="L91" s="145" t="s">
        <v>2228</v>
      </c>
      <c r="M91" s="148" t="s">
        <v>2557</v>
      </c>
      <c r="N91" s="139" t="s">
        <v>2472</v>
      </c>
      <c r="O91" s="147" t="s">
        <v>2474</v>
      </c>
      <c r="P91" s="151"/>
      <c r="Q91" s="148">
        <v>44296.622916666667</v>
      </c>
    </row>
    <row r="92" spans="1:17" ht="18" x14ac:dyDescent="0.25">
      <c r="A92" s="144" t="str">
        <f>VLOOKUP(E92,'LISTADO ATM'!$A$2:$C$901,3,0)</f>
        <v>DISTRITO NACIONAL</v>
      </c>
      <c r="B92" s="142">
        <v>335845314</v>
      </c>
      <c r="C92" s="141">
        <v>44293.622511574074</v>
      </c>
      <c r="D92" s="144" t="s">
        <v>2189</v>
      </c>
      <c r="E92" s="146">
        <v>485</v>
      </c>
      <c r="F92" s="144" t="str">
        <f>VLOOKUP(E92,VIP!$A$2:$O12517,2,0)</f>
        <v>DRBR485</v>
      </c>
      <c r="G92" s="144" t="str">
        <f>VLOOKUP(E92,'LISTADO ATM'!$A$2:$B$900,2,0)</f>
        <v xml:space="preserve">ATM CEDIMAT </v>
      </c>
      <c r="H92" s="144" t="str">
        <f>VLOOKUP(E92,VIP!$A$2:$O17438,7,FALSE)</f>
        <v>Si</v>
      </c>
      <c r="I92" s="144" t="str">
        <f>VLOOKUP(E92,VIP!$A$2:$O9403,8,FALSE)</f>
        <v>Si</v>
      </c>
      <c r="J92" s="144" t="str">
        <f>VLOOKUP(E92,VIP!$A$2:$O9353,8,FALSE)</f>
        <v>Si</v>
      </c>
      <c r="K92" s="144" t="str">
        <f>VLOOKUP(E92,VIP!$A$2:$O12927,6,0)</f>
        <v>NO</v>
      </c>
      <c r="L92" s="145" t="s">
        <v>2228</v>
      </c>
      <c r="M92" s="139" t="s">
        <v>2465</v>
      </c>
      <c r="N92" s="139" t="s">
        <v>2511</v>
      </c>
      <c r="O92" s="147" t="s">
        <v>2474</v>
      </c>
      <c r="P92" s="151"/>
      <c r="Q92" s="140" t="s">
        <v>2228</v>
      </c>
    </row>
    <row r="93" spans="1:17" ht="18" x14ac:dyDescent="0.25">
      <c r="A93" s="144" t="str">
        <f>VLOOKUP(E93,'LISTADO ATM'!$A$2:$C$901,3,0)</f>
        <v>DISTRITO NACIONAL</v>
      </c>
      <c r="B93" s="142">
        <v>335846207</v>
      </c>
      <c r="C93" s="141">
        <v>44294.449444444443</v>
      </c>
      <c r="D93" s="144" t="s">
        <v>2189</v>
      </c>
      <c r="E93" s="146">
        <v>670</v>
      </c>
      <c r="F93" s="144" t="str">
        <f>VLOOKUP(E93,VIP!$A$2:$O12541,2,0)</f>
        <v>DRBR670</v>
      </c>
      <c r="G93" s="144" t="str">
        <f>VLOOKUP(E93,'LISTADO ATM'!$A$2:$B$900,2,0)</f>
        <v>ATM Estación Texaco Algodón</v>
      </c>
      <c r="H93" s="144" t="str">
        <f>VLOOKUP(E93,VIP!$A$2:$O17462,7,FALSE)</f>
        <v>Si</v>
      </c>
      <c r="I93" s="144" t="str">
        <f>VLOOKUP(E93,VIP!$A$2:$O9427,8,FALSE)</f>
        <v>Si</v>
      </c>
      <c r="J93" s="144" t="str">
        <f>VLOOKUP(E93,VIP!$A$2:$O9377,8,FALSE)</f>
        <v>Si</v>
      </c>
      <c r="K93" s="144" t="str">
        <f>VLOOKUP(E93,VIP!$A$2:$O12951,6,0)</f>
        <v>NO</v>
      </c>
      <c r="L93" s="145" t="s">
        <v>2228</v>
      </c>
      <c r="M93" s="139" t="s">
        <v>2465</v>
      </c>
      <c r="N93" s="139" t="s">
        <v>2511</v>
      </c>
      <c r="O93" s="150" t="s">
        <v>2474</v>
      </c>
      <c r="P93" s="151"/>
      <c r="Q93" s="140" t="s">
        <v>2228</v>
      </c>
    </row>
    <row r="94" spans="1:17" ht="18" x14ac:dyDescent="0.25">
      <c r="A94" s="144" t="str">
        <f>VLOOKUP(E94,'LISTADO ATM'!$A$2:$C$901,3,0)</f>
        <v>DISTRITO NACIONAL</v>
      </c>
      <c r="B94" s="142">
        <v>335846303</v>
      </c>
      <c r="C94" s="141">
        <v>44294.474664351852</v>
      </c>
      <c r="D94" s="144" t="s">
        <v>2189</v>
      </c>
      <c r="E94" s="146">
        <v>685</v>
      </c>
      <c r="F94" s="144" t="str">
        <f>VLOOKUP(E94,VIP!$A$2:$O12535,2,0)</f>
        <v>DRBR685</v>
      </c>
      <c r="G94" s="144" t="str">
        <f>VLOOKUP(E94,'LISTADO ATM'!$A$2:$B$900,2,0)</f>
        <v>ATM Autoservicio UASD</v>
      </c>
      <c r="H94" s="144" t="str">
        <f>VLOOKUP(E94,VIP!$A$2:$O17456,7,FALSE)</f>
        <v>NO</v>
      </c>
      <c r="I94" s="144" t="str">
        <f>VLOOKUP(E94,VIP!$A$2:$O9421,8,FALSE)</f>
        <v>SI</v>
      </c>
      <c r="J94" s="144" t="str">
        <f>VLOOKUP(E94,VIP!$A$2:$O9371,8,FALSE)</f>
        <v>SI</v>
      </c>
      <c r="K94" s="144" t="str">
        <f>VLOOKUP(E94,VIP!$A$2:$O12945,6,0)</f>
        <v>NO</v>
      </c>
      <c r="L94" s="145" t="s">
        <v>2228</v>
      </c>
      <c r="M94" s="93" t="s">
        <v>2465</v>
      </c>
      <c r="N94" s="139" t="s">
        <v>2511</v>
      </c>
      <c r="O94" s="150" t="s">
        <v>2474</v>
      </c>
      <c r="P94" s="143"/>
      <c r="Q94" s="140" t="s">
        <v>2510</v>
      </c>
    </row>
    <row r="95" spans="1:17" ht="18" x14ac:dyDescent="0.25">
      <c r="A95" s="144" t="str">
        <f>VLOOKUP(E95,'LISTADO ATM'!$A$2:$C$901,3,0)</f>
        <v>SUR</v>
      </c>
      <c r="B95" s="142" t="s">
        <v>2541</v>
      </c>
      <c r="C95" s="141">
        <v>44295.728773148148</v>
      </c>
      <c r="D95" s="144" t="s">
        <v>2189</v>
      </c>
      <c r="E95" s="146">
        <v>962</v>
      </c>
      <c r="F95" s="144" t="str">
        <f>VLOOKUP(E95,VIP!$A$2:$O12582,2,0)</f>
        <v>DRBR962</v>
      </c>
      <c r="G95" s="144" t="str">
        <f>VLOOKUP(E95,'LISTADO ATM'!$A$2:$B$900,2,0)</f>
        <v xml:space="preserve">ATM Oficina Villa Ofelia II (San Juan) </v>
      </c>
      <c r="H95" s="144" t="str">
        <f>VLOOKUP(E95,VIP!$A$2:$O17503,7,FALSE)</f>
        <v>Si</v>
      </c>
      <c r="I95" s="144" t="str">
        <f>VLOOKUP(E95,VIP!$A$2:$O9468,8,FALSE)</f>
        <v>Si</v>
      </c>
      <c r="J95" s="144" t="str">
        <f>VLOOKUP(E95,VIP!$A$2:$O9418,8,FALSE)</f>
        <v>Si</v>
      </c>
      <c r="K95" s="144" t="str">
        <f>VLOOKUP(E95,VIP!$A$2:$O12992,6,0)</f>
        <v>NO</v>
      </c>
      <c r="L95" s="145" t="s">
        <v>2228</v>
      </c>
      <c r="M95" s="139" t="s">
        <v>2465</v>
      </c>
      <c r="N95" s="139" t="s">
        <v>2472</v>
      </c>
      <c r="O95" s="150" t="s">
        <v>2474</v>
      </c>
      <c r="P95" s="149"/>
      <c r="Q95" s="140" t="s">
        <v>2228</v>
      </c>
    </row>
    <row r="96" spans="1:17" ht="18" x14ac:dyDescent="0.25">
      <c r="A96" s="144" t="str">
        <f>VLOOKUP(E96,'LISTADO ATM'!$A$2:$C$901,3,0)</f>
        <v>NORTE</v>
      </c>
      <c r="B96" s="142" t="s">
        <v>2548</v>
      </c>
      <c r="C96" s="141">
        <v>44295.875219907408</v>
      </c>
      <c r="D96" s="144" t="s">
        <v>2190</v>
      </c>
      <c r="E96" s="146">
        <v>689</v>
      </c>
      <c r="F96" s="144" t="str">
        <f>VLOOKUP(E96,VIP!$A$2:$O12575,2,0)</f>
        <v>DRBR689</v>
      </c>
      <c r="G96" s="144" t="str">
        <f>VLOOKUP(E96,'LISTADO ATM'!$A$2:$B$900,2,0)</f>
        <v>ATM Eco Petroleo Villa Gonzalez</v>
      </c>
      <c r="H96" s="144" t="str">
        <f>VLOOKUP(E96,VIP!$A$2:$O17496,7,FALSE)</f>
        <v>NO</v>
      </c>
      <c r="I96" s="144" t="str">
        <f>VLOOKUP(E96,VIP!$A$2:$O9461,8,FALSE)</f>
        <v>NO</v>
      </c>
      <c r="J96" s="144" t="str">
        <f>VLOOKUP(E96,VIP!$A$2:$O9411,8,FALSE)</f>
        <v>NO</v>
      </c>
      <c r="K96" s="144" t="str">
        <f>VLOOKUP(E96,VIP!$A$2:$O12985,6,0)</f>
        <v>NO</v>
      </c>
      <c r="L96" s="145" t="s">
        <v>2228</v>
      </c>
      <c r="M96" s="93" t="s">
        <v>2465</v>
      </c>
      <c r="N96" s="139" t="s">
        <v>2472</v>
      </c>
      <c r="O96" s="150" t="s">
        <v>2502</v>
      </c>
      <c r="P96" s="149"/>
      <c r="Q96" s="140" t="s">
        <v>2228</v>
      </c>
    </row>
    <row r="97" spans="1:17" ht="18" x14ac:dyDescent="0.25">
      <c r="A97" s="144" t="str">
        <f>VLOOKUP(E97,'LISTADO ATM'!$A$2:$C$901,3,0)</f>
        <v>NORTE</v>
      </c>
      <c r="B97" s="142" t="s">
        <v>2555</v>
      </c>
      <c r="C97" s="141">
        <v>44296.249328703707</v>
      </c>
      <c r="D97" s="144" t="s">
        <v>2190</v>
      </c>
      <c r="E97" s="146">
        <v>851</v>
      </c>
      <c r="F97" s="144" t="str">
        <f>VLOOKUP(E97,VIP!$A$2:$O12576,2,0)</f>
        <v>DRBR851</v>
      </c>
      <c r="G97" s="144" t="str">
        <f>VLOOKUP(E97,'LISTADO ATM'!$A$2:$B$900,2,0)</f>
        <v xml:space="preserve">ATM Hospital Vinicio Calventi </v>
      </c>
      <c r="H97" s="144" t="str">
        <f>VLOOKUP(E97,VIP!$A$2:$O17497,7,FALSE)</f>
        <v>Si</v>
      </c>
      <c r="I97" s="144" t="str">
        <f>VLOOKUP(E97,VIP!$A$2:$O9462,8,FALSE)</f>
        <v>Si</v>
      </c>
      <c r="J97" s="144" t="str">
        <f>VLOOKUP(E97,VIP!$A$2:$O9412,8,FALSE)</f>
        <v>Si</v>
      </c>
      <c r="K97" s="144" t="str">
        <f>VLOOKUP(E97,VIP!$A$2:$O12986,6,0)</f>
        <v>NO</v>
      </c>
      <c r="L97" s="145" t="s">
        <v>2228</v>
      </c>
      <c r="M97" s="139" t="s">
        <v>2465</v>
      </c>
      <c r="N97" s="139" t="s">
        <v>2472</v>
      </c>
      <c r="O97" s="150" t="s">
        <v>2509</v>
      </c>
      <c r="P97" s="149"/>
      <c r="Q97" s="140" t="s">
        <v>2228</v>
      </c>
    </row>
    <row r="98" spans="1:17" ht="18" x14ac:dyDescent="0.25">
      <c r="A98" s="144" t="str">
        <f>VLOOKUP(E98,'LISTADO ATM'!$A$2:$C$901,3,0)</f>
        <v>DISTRITO NACIONAL</v>
      </c>
      <c r="B98" s="142" t="s">
        <v>2565</v>
      </c>
      <c r="C98" s="141">
        <v>44296.3983912037</v>
      </c>
      <c r="D98" s="144" t="s">
        <v>2189</v>
      </c>
      <c r="E98" s="146">
        <v>160</v>
      </c>
      <c r="F98" s="144" t="str">
        <f>VLOOKUP(E98,VIP!$A$2:$O12587,2,0)</f>
        <v>DRBR160</v>
      </c>
      <c r="G98" s="144" t="str">
        <f>VLOOKUP(E98,'LISTADO ATM'!$A$2:$B$900,2,0)</f>
        <v xml:space="preserve">ATM Oficina Herrera </v>
      </c>
      <c r="H98" s="144" t="str">
        <f>VLOOKUP(E98,VIP!$A$2:$O17508,7,FALSE)</f>
        <v>Si</v>
      </c>
      <c r="I98" s="144" t="str">
        <f>VLOOKUP(E98,VIP!$A$2:$O9473,8,FALSE)</f>
        <v>Si</v>
      </c>
      <c r="J98" s="144" t="str">
        <f>VLOOKUP(E98,VIP!$A$2:$O9423,8,FALSE)</f>
        <v>Si</v>
      </c>
      <c r="K98" s="144" t="str">
        <f>VLOOKUP(E98,VIP!$A$2:$O12997,6,0)</f>
        <v>NO</v>
      </c>
      <c r="L98" s="145" t="s">
        <v>2228</v>
      </c>
      <c r="M98" s="93" t="s">
        <v>2465</v>
      </c>
      <c r="N98" s="139" t="s">
        <v>2472</v>
      </c>
      <c r="O98" s="150" t="s">
        <v>2474</v>
      </c>
      <c r="P98" s="143"/>
      <c r="Q98" s="140" t="s">
        <v>2228</v>
      </c>
    </row>
    <row r="99" spans="1:17" ht="18" x14ac:dyDescent="0.25">
      <c r="A99" s="144" t="str">
        <f>VLOOKUP(E99,'LISTADO ATM'!$A$2:$C$901,3,0)</f>
        <v>DISTRITO NACIONAL</v>
      </c>
      <c r="B99" s="142" t="s">
        <v>2563</v>
      </c>
      <c r="C99" s="141">
        <v>44296.401319444441</v>
      </c>
      <c r="D99" s="144" t="s">
        <v>2189</v>
      </c>
      <c r="E99" s="146">
        <v>943</v>
      </c>
      <c r="F99" s="144" t="str">
        <f>VLOOKUP(E99,VIP!$A$2:$O12580,2,0)</f>
        <v>DRBR16K</v>
      </c>
      <c r="G99" s="144" t="str">
        <f>VLOOKUP(E99,'LISTADO ATM'!$A$2:$B$900,2,0)</f>
        <v xml:space="preserve">ATM Oficina Tránsito Terreste </v>
      </c>
      <c r="H99" s="144" t="str">
        <f>VLOOKUP(E99,VIP!$A$2:$O17501,7,FALSE)</f>
        <v>Si</v>
      </c>
      <c r="I99" s="144" t="str">
        <f>VLOOKUP(E99,VIP!$A$2:$O9466,8,FALSE)</f>
        <v>Si</v>
      </c>
      <c r="J99" s="144" t="str">
        <f>VLOOKUP(E99,VIP!$A$2:$O9416,8,FALSE)</f>
        <v>Si</v>
      </c>
      <c r="K99" s="144" t="str">
        <f>VLOOKUP(E99,VIP!$A$2:$O12990,6,0)</f>
        <v>NO</v>
      </c>
      <c r="L99" s="145" t="s">
        <v>2228</v>
      </c>
      <c r="M99" s="139" t="s">
        <v>2465</v>
      </c>
      <c r="N99" s="139" t="s">
        <v>2472</v>
      </c>
      <c r="O99" s="150" t="s">
        <v>2474</v>
      </c>
      <c r="P99" s="143"/>
      <c r="Q99" s="140" t="s">
        <v>2228</v>
      </c>
    </row>
    <row r="100" spans="1:17" ht="18" x14ac:dyDescent="0.25">
      <c r="A100" s="144" t="str">
        <f>VLOOKUP(E100,'LISTADO ATM'!$A$2:$C$901,3,0)</f>
        <v>ESTE</v>
      </c>
      <c r="B100" s="142" t="s">
        <v>2579</v>
      </c>
      <c r="C100" s="141">
        <v>44296.477488425924</v>
      </c>
      <c r="D100" s="144" t="s">
        <v>2189</v>
      </c>
      <c r="E100" s="146">
        <v>899</v>
      </c>
      <c r="F100" s="144" t="str">
        <f>VLOOKUP(E100,VIP!$A$2:$O12575,2,0)</f>
        <v>DRBR899</v>
      </c>
      <c r="G100" s="144" t="str">
        <f>VLOOKUP(E100,'LISTADO ATM'!$A$2:$B$900,2,0)</f>
        <v xml:space="preserve">ATM Oficina Punta Cana </v>
      </c>
      <c r="H100" s="144" t="str">
        <f>VLOOKUP(E100,VIP!$A$2:$O17496,7,FALSE)</f>
        <v>Si</v>
      </c>
      <c r="I100" s="144" t="str">
        <f>VLOOKUP(E100,VIP!$A$2:$O9461,8,FALSE)</f>
        <v>Si</v>
      </c>
      <c r="J100" s="144" t="str">
        <f>VLOOKUP(E100,VIP!$A$2:$O9411,8,FALSE)</f>
        <v>Si</v>
      </c>
      <c r="K100" s="144" t="str">
        <f>VLOOKUP(E100,VIP!$A$2:$O12985,6,0)</f>
        <v>NO</v>
      </c>
      <c r="L100" s="145" t="s">
        <v>2228</v>
      </c>
      <c r="M100" s="93" t="s">
        <v>2465</v>
      </c>
      <c r="N100" s="139" t="s">
        <v>2472</v>
      </c>
      <c r="O100" s="150" t="s">
        <v>2474</v>
      </c>
      <c r="P100" s="143"/>
      <c r="Q100" s="140" t="s">
        <v>2228</v>
      </c>
    </row>
    <row r="101" spans="1:17" ht="18" x14ac:dyDescent="0.25">
      <c r="A101" s="144" t="str">
        <f>VLOOKUP(E101,'LISTADO ATM'!$A$2:$C$901,3,0)</f>
        <v>NORTE</v>
      </c>
      <c r="B101" s="142" t="s">
        <v>2611</v>
      </c>
      <c r="C101" s="141">
        <v>44296.652696759258</v>
      </c>
      <c r="D101" s="144" t="s">
        <v>2189</v>
      </c>
      <c r="E101" s="146">
        <v>482</v>
      </c>
      <c r="F101" s="144" t="str">
        <f>VLOOKUP(E101,VIP!$A$2:$O12540,2,0)</f>
        <v>DRBR482</v>
      </c>
      <c r="G101" s="144" t="str">
        <f>VLOOKUP(E101,'LISTADO ATM'!$A$2:$B$900,2,0)</f>
        <v xml:space="preserve">ATM Centro de Caja Plaza Lama (Santiago) </v>
      </c>
      <c r="H101" s="144" t="str">
        <f>VLOOKUP(E101,VIP!$A$2:$O17461,7,FALSE)</f>
        <v>Si</v>
      </c>
      <c r="I101" s="144" t="str">
        <f>VLOOKUP(E101,VIP!$A$2:$O9426,8,FALSE)</f>
        <v>Si</v>
      </c>
      <c r="J101" s="144" t="str">
        <f>VLOOKUP(E101,VIP!$A$2:$O9376,8,FALSE)</f>
        <v>Si</v>
      </c>
      <c r="K101" s="144" t="str">
        <f>VLOOKUP(E101,VIP!$A$2:$O12950,6,0)</f>
        <v>NO</v>
      </c>
      <c r="L101" s="145" t="s">
        <v>2228</v>
      </c>
      <c r="M101" s="93" t="s">
        <v>2465</v>
      </c>
      <c r="N101" s="139" t="s">
        <v>2472</v>
      </c>
      <c r="O101" s="150" t="s">
        <v>2474</v>
      </c>
      <c r="P101" s="143"/>
      <c r="Q101" s="140" t="s">
        <v>2228</v>
      </c>
    </row>
    <row r="102" spans="1:17" ht="18" x14ac:dyDescent="0.25">
      <c r="A102" s="144" t="str">
        <f>VLOOKUP(E102,'LISTADO ATM'!$A$2:$C$901,3,0)</f>
        <v>DISTRITO NACIONAL</v>
      </c>
      <c r="B102" s="142" t="s">
        <v>2612</v>
      </c>
      <c r="C102" s="141">
        <v>44296.647858796299</v>
      </c>
      <c r="D102" s="144" t="s">
        <v>2189</v>
      </c>
      <c r="E102" s="146">
        <v>327</v>
      </c>
      <c r="F102" s="144" t="str">
        <f>VLOOKUP(E102,VIP!$A$2:$O12541,2,0)</f>
        <v>DRBR327</v>
      </c>
      <c r="G102" s="144" t="str">
        <f>VLOOKUP(E102,'LISTADO ATM'!$A$2:$B$900,2,0)</f>
        <v xml:space="preserve">ATM UNP CCN (Nacional 27 de Febrero) </v>
      </c>
      <c r="H102" s="144" t="str">
        <f>VLOOKUP(E102,VIP!$A$2:$O17462,7,FALSE)</f>
        <v>Si</v>
      </c>
      <c r="I102" s="144" t="str">
        <f>VLOOKUP(E102,VIP!$A$2:$O9427,8,FALSE)</f>
        <v>Si</v>
      </c>
      <c r="J102" s="144" t="str">
        <f>VLOOKUP(E102,VIP!$A$2:$O9377,8,FALSE)</f>
        <v>Si</v>
      </c>
      <c r="K102" s="144" t="str">
        <f>VLOOKUP(E102,VIP!$A$2:$O12951,6,0)</f>
        <v>NO</v>
      </c>
      <c r="L102" s="145" t="s">
        <v>2228</v>
      </c>
      <c r="M102" s="93" t="s">
        <v>2465</v>
      </c>
      <c r="N102" s="139" t="s">
        <v>2472</v>
      </c>
      <c r="O102" s="150" t="s">
        <v>2474</v>
      </c>
      <c r="P102" s="143"/>
      <c r="Q102" s="140" t="s">
        <v>2228</v>
      </c>
    </row>
    <row r="103" spans="1:17" ht="18" x14ac:dyDescent="0.25">
      <c r="A103" s="144" t="str">
        <f>VLOOKUP(E103,'LISTADO ATM'!$A$2:$C$901,3,0)</f>
        <v>SUR</v>
      </c>
      <c r="B103" s="142" t="s">
        <v>2614</v>
      </c>
      <c r="C103" s="141">
        <v>44296.645370370374</v>
      </c>
      <c r="D103" s="144" t="s">
        <v>2189</v>
      </c>
      <c r="E103" s="146">
        <v>135</v>
      </c>
      <c r="F103" s="144" t="str">
        <f>VLOOKUP(E103,VIP!$A$2:$O12543,2,0)</f>
        <v>DRBR135</v>
      </c>
      <c r="G103" s="144" t="str">
        <f>VLOOKUP(E103,'LISTADO ATM'!$A$2:$B$900,2,0)</f>
        <v xml:space="preserve">ATM Oficina Las Dunas Baní </v>
      </c>
      <c r="H103" s="144" t="str">
        <f>VLOOKUP(E103,VIP!$A$2:$O17464,7,FALSE)</f>
        <v>Si</v>
      </c>
      <c r="I103" s="144" t="str">
        <f>VLOOKUP(E103,VIP!$A$2:$O9429,8,FALSE)</f>
        <v>Si</v>
      </c>
      <c r="J103" s="144" t="str">
        <f>VLOOKUP(E103,VIP!$A$2:$O9379,8,FALSE)</f>
        <v>Si</v>
      </c>
      <c r="K103" s="144" t="str">
        <f>VLOOKUP(E103,VIP!$A$2:$O12953,6,0)</f>
        <v>SI</v>
      </c>
      <c r="L103" s="145" t="s">
        <v>2228</v>
      </c>
      <c r="M103" s="139" t="s">
        <v>2465</v>
      </c>
      <c r="N103" s="139" t="s">
        <v>2472</v>
      </c>
      <c r="O103" s="150" t="s">
        <v>2474</v>
      </c>
      <c r="P103" s="143"/>
      <c r="Q103" s="140" t="s">
        <v>2228</v>
      </c>
    </row>
    <row r="104" spans="1:17" ht="18" x14ac:dyDescent="0.25">
      <c r="A104" s="144" t="str">
        <f>VLOOKUP(E104,'LISTADO ATM'!$A$2:$C$901,3,0)</f>
        <v>NORTE</v>
      </c>
      <c r="B104" s="142" t="s">
        <v>2615</v>
      </c>
      <c r="C104" s="141">
        <v>44296.644166666665</v>
      </c>
      <c r="D104" s="144" t="s">
        <v>2189</v>
      </c>
      <c r="E104" s="146">
        <v>62</v>
      </c>
      <c r="F104" s="153" t="str">
        <f>VLOOKUP(E104,VIP!$A$2:$O12544,2,0)</f>
        <v>DRBR062</v>
      </c>
      <c r="G104" s="144" t="str">
        <f>VLOOKUP(E104,'LISTADO ATM'!$A$2:$B$900,2,0)</f>
        <v xml:space="preserve">ATM Oficina Dajabón </v>
      </c>
      <c r="H104" s="144" t="str">
        <f>VLOOKUP(E104,VIP!$A$2:$O17465,7,FALSE)</f>
        <v>Si</v>
      </c>
      <c r="I104" s="144" t="str">
        <f>VLOOKUP(E104,VIP!$A$2:$O9430,8,FALSE)</f>
        <v>Si</v>
      </c>
      <c r="J104" s="144" t="str">
        <f>VLOOKUP(E104,VIP!$A$2:$O9380,8,FALSE)</f>
        <v>Si</v>
      </c>
      <c r="K104" s="144" t="str">
        <f>VLOOKUP(E104,VIP!$A$2:$O12954,6,0)</f>
        <v>SI</v>
      </c>
      <c r="L104" s="145" t="s">
        <v>2228</v>
      </c>
      <c r="M104" s="139" t="s">
        <v>2465</v>
      </c>
      <c r="N104" s="139" t="s">
        <v>2472</v>
      </c>
      <c r="O104" s="150" t="s">
        <v>2474</v>
      </c>
      <c r="P104" s="143"/>
      <c r="Q104" s="140" t="s">
        <v>2228</v>
      </c>
    </row>
    <row r="105" spans="1:17" ht="18" x14ac:dyDescent="0.25">
      <c r="A105" s="144" t="str">
        <f>VLOOKUP(E105,'LISTADO ATM'!$A$2:$C$901,3,0)</f>
        <v>DISTRITO NACIONAL</v>
      </c>
      <c r="B105" s="142" t="s">
        <v>2616</v>
      </c>
      <c r="C105" s="141">
        <v>44296.642523148148</v>
      </c>
      <c r="D105" s="144" t="s">
        <v>2189</v>
      </c>
      <c r="E105" s="146">
        <v>57</v>
      </c>
      <c r="F105" s="153" t="str">
        <f>VLOOKUP(E105,VIP!$A$2:$O12545,2,0)</f>
        <v>DRBR057</v>
      </c>
      <c r="G105" s="144" t="str">
        <f>VLOOKUP(E105,'LISTADO ATM'!$A$2:$B$900,2,0)</f>
        <v xml:space="preserve">ATM Oficina Malecon Center </v>
      </c>
      <c r="H105" s="144" t="str">
        <f>VLOOKUP(E105,VIP!$A$2:$O17466,7,FALSE)</f>
        <v>Si</v>
      </c>
      <c r="I105" s="144" t="str">
        <f>VLOOKUP(E105,VIP!$A$2:$O9431,8,FALSE)</f>
        <v>Si</v>
      </c>
      <c r="J105" s="144" t="str">
        <f>VLOOKUP(E105,VIP!$A$2:$O9381,8,FALSE)</f>
        <v>Si</v>
      </c>
      <c r="K105" s="144" t="str">
        <f>VLOOKUP(E105,VIP!$A$2:$O12955,6,0)</f>
        <v>NO</v>
      </c>
      <c r="L105" s="145" t="s">
        <v>2228</v>
      </c>
      <c r="M105" s="93" t="s">
        <v>2465</v>
      </c>
      <c r="N105" s="139" t="s">
        <v>2472</v>
      </c>
      <c r="O105" s="144" t="s">
        <v>2474</v>
      </c>
      <c r="P105" s="143"/>
      <c r="Q105" s="140" t="s">
        <v>2228</v>
      </c>
    </row>
    <row r="106" spans="1:17" ht="18" x14ac:dyDescent="0.25">
      <c r="A106" s="144" t="str">
        <f>VLOOKUP(E106,'LISTADO ATM'!$A$2:$C$901,3,0)</f>
        <v>DISTRITO NACIONAL</v>
      </c>
      <c r="B106" s="142" t="s">
        <v>2617</v>
      </c>
      <c r="C106" s="141">
        <v>44296.639490740738</v>
      </c>
      <c r="D106" s="144" t="s">
        <v>2189</v>
      </c>
      <c r="E106" s="146">
        <v>473</v>
      </c>
      <c r="F106" s="153" t="str">
        <f>VLOOKUP(E106,VIP!$A$2:$O12546,2,0)</f>
        <v>DRBR473</v>
      </c>
      <c r="G106" s="144" t="str">
        <f>VLOOKUP(E106,'LISTADO ATM'!$A$2:$B$900,2,0)</f>
        <v xml:space="preserve">ATM Oficina Carrefour II </v>
      </c>
      <c r="H106" s="144" t="str">
        <f>VLOOKUP(E106,VIP!$A$2:$O17467,7,FALSE)</f>
        <v>Si</v>
      </c>
      <c r="I106" s="144" t="str">
        <f>VLOOKUP(E106,VIP!$A$2:$O9432,8,FALSE)</f>
        <v>Si</v>
      </c>
      <c r="J106" s="144" t="str">
        <f>VLOOKUP(E106,VIP!$A$2:$O9382,8,FALSE)</f>
        <v>Si</v>
      </c>
      <c r="K106" s="144" t="str">
        <f>VLOOKUP(E106,VIP!$A$2:$O12956,6,0)</f>
        <v>NO</v>
      </c>
      <c r="L106" s="145" t="s">
        <v>2228</v>
      </c>
      <c r="M106" s="139" t="s">
        <v>2465</v>
      </c>
      <c r="N106" s="139" t="s">
        <v>2472</v>
      </c>
      <c r="O106" s="144" t="s">
        <v>2474</v>
      </c>
      <c r="P106" s="143"/>
      <c r="Q106" s="140" t="s">
        <v>2228</v>
      </c>
    </row>
    <row r="107" spans="1:17" ht="18" x14ac:dyDescent="0.25">
      <c r="A107" s="144" t="str">
        <f>VLOOKUP(E107,'LISTADO ATM'!$A$2:$C$901,3,0)</f>
        <v>NORTE</v>
      </c>
      <c r="B107" s="142" t="s">
        <v>2618</v>
      </c>
      <c r="C107" s="141">
        <v>44296.638090277775</v>
      </c>
      <c r="D107" s="144" t="s">
        <v>2189</v>
      </c>
      <c r="E107" s="146">
        <v>275</v>
      </c>
      <c r="F107" s="153" t="str">
        <f>VLOOKUP(E107,VIP!$A$2:$O12547,2,0)</f>
        <v>DRBR275</v>
      </c>
      <c r="G107" s="144" t="str">
        <f>VLOOKUP(E107,'LISTADO ATM'!$A$2:$B$900,2,0)</f>
        <v xml:space="preserve">ATM Autobanco Duarte Stgo. II </v>
      </c>
      <c r="H107" s="144" t="str">
        <f>VLOOKUP(E107,VIP!$A$2:$O17468,7,FALSE)</f>
        <v>Si</v>
      </c>
      <c r="I107" s="144" t="str">
        <f>VLOOKUP(E107,VIP!$A$2:$O9433,8,FALSE)</f>
        <v>Si</v>
      </c>
      <c r="J107" s="144" t="str">
        <f>VLOOKUP(E107,VIP!$A$2:$O9383,8,FALSE)</f>
        <v>Si</v>
      </c>
      <c r="K107" s="144" t="str">
        <f>VLOOKUP(E107,VIP!$A$2:$O12957,6,0)</f>
        <v>NO</v>
      </c>
      <c r="L107" s="145" t="s">
        <v>2228</v>
      </c>
      <c r="M107" s="139" t="s">
        <v>2465</v>
      </c>
      <c r="N107" s="139" t="s">
        <v>2472</v>
      </c>
      <c r="O107" s="144" t="s">
        <v>2474</v>
      </c>
      <c r="P107" s="143"/>
      <c r="Q107" s="140" t="s">
        <v>2228</v>
      </c>
    </row>
    <row r="108" spans="1:17" ht="18" x14ac:dyDescent="0.25">
      <c r="A108" s="144" t="str">
        <f>VLOOKUP(E108,'LISTADO ATM'!$A$2:$C$901,3,0)</f>
        <v>NORTE</v>
      </c>
      <c r="B108" s="142">
        <v>335845624</v>
      </c>
      <c r="C108" s="141">
        <v>44293.739537037036</v>
      </c>
      <c r="D108" s="144" t="s">
        <v>2190</v>
      </c>
      <c r="E108" s="146">
        <v>196</v>
      </c>
      <c r="F108" s="153" t="str">
        <f>VLOOKUP(E108,VIP!$A$2:$O12542,2,0)</f>
        <v>DRBR196</v>
      </c>
      <c r="G108" s="144" t="str">
        <f>VLOOKUP(E108,'LISTADO ATM'!$A$2:$B$900,2,0)</f>
        <v xml:space="preserve">ATM Estación Texaco Cangrejo Farmacia (Sosúa) </v>
      </c>
      <c r="H108" s="144" t="str">
        <f>VLOOKUP(E108,VIP!$A$2:$O17463,7,FALSE)</f>
        <v>Si</v>
      </c>
      <c r="I108" s="144" t="str">
        <f>VLOOKUP(E108,VIP!$A$2:$O9428,8,FALSE)</f>
        <v>Si</v>
      </c>
      <c r="J108" s="144" t="str">
        <f>VLOOKUP(E108,VIP!$A$2:$O9378,8,FALSE)</f>
        <v>Si</v>
      </c>
      <c r="K108" s="144" t="str">
        <f>VLOOKUP(E108,VIP!$A$2:$O12952,6,0)</f>
        <v>NO</v>
      </c>
      <c r="L108" s="145" t="s">
        <v>2254</v>
      </c>
      <c r="M108" s="139" t="s">
        <v>2465</v>
      </c>
      <c r="N108" s="139" t="s">
        <v>2472</v>
      </c>
      <c r="O108" s="144" t="s">
        <v>2509</v>
      </c>
      <c r="P108" s="143"/>
      <c r="Q108" s="140" t="s">
        <v>2254</v>
      </c>
    </row>
    <row r="109" spans="1:17" ht="18" x14ac:dyDescent="0.25">
      <c r="A109" s="144" t="str">
        <f>VLOOKUP(E109,'LISTADO ATM'!$A$2:$C$901,3,0)</f>
        <v>SUR</v>
      </c>
      <c r="B109" s="142">
        <v>335847263</v>
      </c>
      <c r="C109" s="141">
        <v>44295.342395833337</v>
      </c>
      <c r="D109" s="144" t="s">
        <v>2189</v>
      </c>
      <c r="E109" s="146">
        <v>619</v>
      </c>
      <c r="F109" s="153" t="str">
        <f>VLOOKUP(E109,VIP!$A$2:$O12558,2,0)</f>
        <v>DRBR619</v>
      </c>
      <c r="G109" s="144" t="str">
        <f>VLOOKUP(E109,'LISTADO ATM'!$A$2:$B$900,2,0)</f>
        <v xml:space="preserve">ATM Academia P.N. Hatillo (San Cristóbal) </v>
      </c>
      <c r="H109" s="144" t="str">
        <f>VLOOKUP(E109,VIP!$A$2:$O17479,7,FALSE)</f>
        <v>Si</v>
      </c>
      <c r="I109" s="144" t="str">
        <f>VLOOKUP(E109,VIP!$A$2:$O9444,8,FALSE)</f>
        <v>Si</v>
      </c>
      <c r="J109" s="144" t="str">
        <f>VLOOKUP(E109,VIP!$A$2:$O9394,8,FALSE)</f>
        <v>Si</v>
      </c>
      <c r="K109" s="144" t="str">
        <f>VLOOKUP(E109,VIP!$A$2:$O12968,6,0)</f>
        <v>NO</v>
      </c>
      <c r="L109" s="145" t="s">
        <v>2254</v>
      </c>
      <c r="M109" s="139" t="s">
        <v>2465</v>
      </c>
      <c r="N109" s="139" t="s">
        <v>2472</v>
      </c>
      <c r="O109" s="144" t="s">
        <v>2474</v>
      </c>
      <c r="P109" s="143"/>
      <c r="Q109" s="140" t="s">
        <v>2254</v>
      </c>
    </row>
    <row r="110" spans="1:17" ht="18" x14ac:dyDescent="0.25">
      <c r="A110" s="144" t="str">
        <f>VLOOKUP(E110,'LISTADO ATM'!$A$2:$C$901,3,0)</f>
        <v>DISTRITO NACIONAL</v>
      </c>
      <c r="B110" s="142">
        <v>335847989</v>
      </c>
      <c r="C110" s="141">
        <v>44295.522800925923</v>
      </c>
      <c r="D110" s="144" t="s">
        <v>2189</v>
      </c>
      <c r="E110" s="146">
        <v>929</v>
      </c>
      <c r="F110" s="153" t="str">
        <f>VLOOKUP(E110,VIP!$A$2:$O12578,2,0)</f>
        <v>DRBR929</v>
      </c>
      <c r="G110" s="144" t="str">
        <f>VLOOKUP(E110,'LISTADO ATM'!$A$2:$B$900,2,0)</f>
        <v>ATM Autoservicio Nacional El Conde</v>
      </c>
      <c r="H110" s="144" t="str">
        <f>VLOOKUP(E110,VIP!$A$2:$O17499,7,FALSE)</f>
        <v>Si</v>
      </c>
      <c r="I110" s="144" t="str">
        <f>VLOOKUP(E110,VIP!$A$2:$O9464,8,FALSE)</f>
        <v>Si</v>
      </c>
      <c r="J110" s="144" t="str">
        <f>VLOOKUP(E110,VIP!$A$2:$O9414,8,FALSE)</f>
        <v>Si</v>
      </c>
      <c r="K110" s="144" t="str">
        <f>VLOOKUP(E110,VIP!$A$2:$O12988,6,0)</f>
        <v>NO</v>
      </c>
      <c r="L110" s="145" t="s">
        <v>2254</v>
      </c>
      <c r="M110" s="139" t="s">
        <v>2465</v>
      </c>
      <c r="N110" s="139" t="s">
        <v>2472</v>
      </c>
      <c r="O110" s="153" t="s">
        <v>2474</v>
      </c>
      <c r="P110" s="204"/>
      <c r="Q110" s="140" t="s">
        <v>2254</v>
      </c>
    </row>
    <row r="111" spans="1:17" ht="18" x14ac:dyDescent="0.25">
      <c r="A111" s="144" t="str">
        <f>VLOOKUP(E111,'LISTADO ATM'!$A$2:$C$901,3,0)</f>
        <v>DISTRITO NACIONAL</v>
      </c>
      <c r="B111" s="142" t="s">
        <v>2603</v>
      </c>
      <c r="C111" s="141">
        <v>44296.512395833335</v>
      </c>
      <c r="D111" s="144" t="s">
        <v>2189</v>
      </c>
      <c r="E111" s="146">
        <v>971</v>
      </c>
      <c r="F111" s="153" t="str">
        <f>VLOOKUP(E111,VIP!$A$2:$O12539,2,0)</f>
        <v>DRBR24U</v>
      </c>
      <c r="G111" s="144" t="str">
        <f>VLOOKUP(E111,'LISTADO ATM'!$A$2:$B$900,2,0)</f>
        <v xml:space="preserve">ATM Club Banreservas I </v>
      </c>
      <c r="H111" s="144" t="str">
        <f>VLOOKUP(E111,VIP!$A$2:$O17460,7,FALSE)</f>
        <v>Si</v>
      </c>
      <c r="I111" s="144" t="str">
        <f>VLOOKUP(E111,VIP!$A$2:$O9425,8,FALSE)</f>
        <v>Si</v>
      </c>
      <c r="J111" s="144" t="str">
        <f>VLOOKUP(E111,VIP!$A$2:$O9375,8,FALSE)</f>
        <v>Si</v>
      </c>
      <c r="K111" s="144" t="str">
        <f>VLOOKUP(E111,VIP!$A$2:$O12949,6,0)</f>
        <v>NO</v>
      </c>
      <c r="L111" s="145" t="s">
        <v>2254</v>
      </c>
      <c r="M111" s="139" t="s">
        <v>2465</v>
      </c>
      <c r="N111" s="139" t="s">
        <v>2472</v>
      </c>
      <c r="O111" s="153" t="s">
        <v>2474</v>
      </c>
      <c r="P111" s="151"/>
      <c r="Q111" s="140" t="s">
        <v>2254</v>
      </c>
    </row>
    <row r="112" spans="1:17" ht="18" x14ac:dyDescent="0.25">
      <c r="A112" s="144" t="str">
        <f>VLOOKUP(E112,'LISTADO ATM'!$A$2:$C$901,3,0)</f>
        <v>NORTE</v>
      </c>
      <c r="B112" s="142" t="s">
        <v>2601</v>
      </c>
      <c r="C112" s="141">
        <v>44296.516365740739</v>
      </c>
      <c r="D112" s="144" t="s">
        <v>2190</v>
      </c>
      <c r="E112" s="146">
        <v>746</v>
      </c>
      <c r="F112" s="153" t="str">
        <f>VLOOKUP(E112,VIP!$A$2:$O12537,2,0)</f>
        <v>DRBR156</v>
      </c>
      <c r="G112" s="144" t="str">
        <f>VLOOKUP(E112,'LISTADO ATM'!$A$2:$B$900,2,0)</f>
        <v xml:space="preserve">ATM Oficina Las Terrenas </v>
      </c>
      <c r="H112" s="144" t="str">
        <f>VLOOKUP(E112,VIP!$A$2:$O17458,7,FALSE)</f>
        <v>Si</v>
      </c>
      <c r="I112" s="144" t="str">
        <f>VLOOKUP(E112,VIP!$A$2:$O9423,8,FALSE)</f>
        <v>Si</v>
      </c>
      <c r="J112" s="144" t="str">
        <f>VLOOKUP(E112,VIP!$A$2:$O9373,8,FALSE)</f>
        <v>Si</v>
      </c>
      <c r="K112" s="144" t="str">
        <f>VLOOKUP(E112,VIP!$A$2:$O12947,6,0)</f>
        <v>SI</v>
      </c>
      <c r="L112" s="145" t="s">
        <v>2254</v>
      </c>
      <c r="M112" s="139" t="s">
        <v>2465</v>
      </c>
      <c r="N112" s="139" t="s">
        <v>2472</v>
      </c>
      <c r="O112" s="150" t="s">
        <v>2502</v>
      </c>
      <c r="P112" s="151"/>
      <c r="Q112" s="140" t="s">
        <v>2254</v>
      </c>
    </row>
    <row r="113" spans="1:17" ht="18" x14ac:dyDescent="0.25">
      <c r="A113" s="144" t="str">
        <f>VLOOKUP(E113,'LISTADO ATM'!$A$2:$C$901,3,0)</f>
        <v>DISTRITO NACIONAL</v>
      </c>
      <c r="B113" s="142" t="s">
        <v>2613</v>
      </c>
      <c r="C113" s="141">
        <v>44296.64739583333</v>
      </c>
      <c r="D113" s="144" t="s">
        <v>2189</v>
      </c>
      <c r="E113" s="146">
        <v>34</v>
      </c>
      <c r="F113" s="153" t="str">
        <f>VLOOKUP(E113,VIP!$A$2:$O12542,2,0)</f>
        <v>DRBR034</v>
      </c>
      <c r="G113" s="144" t="str">
        <f>VLOOKUP(E113,'LISTADO ATM'!$A$2:$B$900,2,0)</f>
        <v xml:space="preserve">ATM Plaza de la Salud </v>
      </c>
      <c r="H113" s="144" t="str">
        <f>VLOOKUP(E113,VIP!$A$2:$O17463,7,FALSE)</f>
        <v>Si</v>
      </c>
      <c r="I113" s="144" t="str">
        <f>VLOOKUP(E113,VIP!$A$2:$O9428,8,FALSE)</f>
        <v>Si</v>
      </c>
      <c r="J113" s="144" t="str">
        <f>VLOOKUP(E113,VIP!$A$2:$O9378,8,FALSE)</f>
        <v>Si</v>
      </c>
      <c r="K113" s="144" t="str">
        <f>VLOOKUP(E113,VIP!$A$2:$O12952,6,0)</f>
        <v>NO</v>
      </c>
      <c r="L113" s="145" t="s">
        <v>2254</v>
      </c>
      <c r="M113" s="139" t="s">
        <v>2465</v>
      </c>
      <c r="N113" s="139" t="s">
        <v>2472</v>
      </c>
      <c r="O113" s="150" t="s">
        <v>2474</v>
      </c>
      <c r="P113" s="151"/>
      <c r="Q113" s="140" t="s">
        <v>2254</v>
      </c>
    </row>
    <row r="114" spans="1:17" ht="18" x14ac:dyDescent="0.25">
      <c r="A114" s="144" t="str">
        <f>VLOOKUP(E114,'LISTADO ATM'!$A$2:$C$901,3,0)</f>
        <v>NORTE</v>
      </c>
      <c r="B114" s="142" t="s">
        <v>2619</v>
      </c>
      <c r="C114" s="141">
        <v>44296.616273148145</v>
      </c>
      <c r="D114" s="144" t="s">
        <v>2190</v>
      </c>
      <c r="E114" s="146">
        <v>64</v>
      </c>
      <c r="F114" s="153" t="str">
        <f>VLOOKUP(E114,VIP!$A$2:$O12548,2,0)</f>
        <v>DRBR064</v>
      </c>
      <c r="G114" s="144" t="str">
        <f>VLOOKUP(E114,'LISTADO ATM'!$A$2:$B$900,2,0)</f>
        <v xml:space="preserve">ATM COOPALINA (Cotuí) </v>
      </c>
      <c r="H114" s="144" t="str">
        <f>VLOOKUP(E114,VIP!$A$2:$O17469,7,FALSE)</f>
        <v>Si</v>
      </c>
      <c r="I114" s="144" t="str">
        <f>VLOOKUP(E114,VIP!$A$2:$O9434,8,FALSE)</f>
        <v>Si</v>
      </c>
      <c r="J114" s="144" t="str">
        <f>VLOOKUP(E114,VIP!$A$2:$O9384,8,FALSE)</f>
        <v>Si</v>
      </c>
      <c r="K114" s="144" t="str">
        <f>VLOOKUP(E114,VIP!$A$2:$O12958,6,0)</f>
        <v>NO</v>
      </c>
      <c r="L114" s="145" t="s">
        <v>2254</v>
      </c>
      <c r="M114" s="93" t="s">
        <v>2465</v>
      </c>
      <c r="N114" s="139" t="s">
        <v>2472</v>
      </c>
      <c r="O114" s="150" t="s">
        <v>2474</v>
      </c>
      <c r="P114" s="143"/>
      <c r="Q114" s="140" t="s">
        <v>2254</v>
      </c>
    </row>
    <row r="115" spans="1:17" ht="18" x14ac:dyDescent="0.25">
      <c r="A115" s="144" t="str">
        <f>VLOOKUP(E115,'LISTADO ATM'!$A$2:$C$901,3,0)</f>
        <v>NORTE</v>
      </c>
      <c r="B115" s="142">
        <v>335846364</v>
      </c>
      <c r="C115" s="141">
        <v>44294.492708333331</v>
      </c>
      <c r="D115" s="144" t="s">
        <v>2492</v>
      </c>
      <c r="E115" s="146">
        <v>990</v>
      </c>
      <c r="F115" s="153" t="str">
        <f>VLOOKUP(E115,VIP!$A$2:$O12530,2,0)</f>
        <v>DRBR742</v>
      </c>
      <c r="G115" s="144" t="str">
        <f>VLOOKUP(E115,'LISTADO ATM'!$A$2:$B$900,2,0)</f>
        <v xml:space="preserve">ATM Autoservicio Bonao II </v>
      </c>
      <c r="H115" s="144" t="str">
        <f>VLOOKUP(E115,VIP!$A$2:$O17451,7,FALSE)</f>
        <v>Si</v>
      </c>
      <c r="I115" s="144" t="str">
        <f>VLOOKUP(E115,VIP!$A$2:$O9416,8,FALSE)</f>
        <v>Si</v>
      </c>
      <c r="J115" s="144" t="str">
        <f>VLOOKUP(E115,VIP!$A$2:$O9366,8,FALSE)</f>
        <v>Si</v>
      </c>
      <c r="K115" s="144" t="str">
        <f>VLOOKUP(E115,VIP!$A$2:$O12940,6,0)</f>
        <v>NO</v>
      </c>
      <c r="L115" s="145" t="s">
        <v>2529</v>
      </c>
      <c r="M115" s="139" t="s">
        <v>2465</v>
      </c>
      <c r="N115" s="139" t="s">
        <v>2472</v>
      </c>
      <c r="O115" s="150" t="s">
        <v>2493</v>
      </c>
      <c r="P115" s="143"/>
      <c r="Q115" s="140" t="s">
        <v>2529</v>
      </c>
    </row>
    <row r="116" spans="1:17" ht="18" x14ac:dyDescent="0.25">
      <c r="A116" s="144" t="str">
        <f>VLOOKUP(E116,'LISTADO ATM'!$A$2:$C$901,3,0)</f>
        <v>DISTRITO NACIONAL</v>
      </c>
      <c r="B116" s="142">
        <v>335846403</v>
      </c>
      <c r="C116" s="141">
        <v>44294.498784722222</v>
      </c>
      <c r="D116" s="144" t="s">
        <v>2468</v>
      </c>
      <c r="E116" s="146">
        <v>70</v>
      </c>
      <c r="F116" s="153" t="str">
        <f>VLOOKUP(E116,VIP!$A$2:$O12529,2,0)</f>
        <v>DRBR070</v>
      </c>
      <c r="G116" s="144" t="str">
        <f>VLOOKUP(E116,'LISTADO ATM'!$A$2:$B$900,2,0)</f>
        <v xml:space="preserve">ATM Autoservicio Plaza Lama Zona Oriental </v>
      </c>
      <c r="H116" s="144" t="str">
        <f>VLOOKUP(E116,VIP!$A$2:$O17450,7,FALSE)</f>
        <v>Si</v>
      </c>
      <c r="I116" s="144" t="str">
        <f>VLOOKUP(E116,VIP!$A$2:$O9415,8,FALSE)</f>
        <v>Si</v>
      </c>
      <c r="J116" s="144" t="str">
        <f>VLOOKUP(E116,VIP!$A$2:$O9365,8,FALSE)</f>
        <v>Si</v>
      </c>
      <c r="K116" s="144" t="str">
        <f>VLOOKUP(E116,VIP!$A$2:$O12939,6,0)</f>
        <v>NO</v>
      </c>
      <c r="L116" s="145" t="s">
        <v>2529</v>
      </c>
      <c r="M116" s="139" t="s">
        <v>2465</v>
      </c>
      <c r="N116" s="139" t="s">
        <v>2472</v>
      </c>
      <c r="O116" s="150" t="s">
        <v>2473</v>
      </c>
      <c r="P116" s="143"/>
      <c r="Q116" s="140" t="s">
        <v>2529</v>
      </c>
    </row>
    <row r="117" spans="1:17" ht="18" x14ac:dyDescent="0.25">
      <c r="A117" s="144" t="str">
        <f>VLOOKUP(E117,'LISTADO ATM'!$A$2:$C$901,3,0)</f>
        <v>ESTE</v>
      </c>
      <c r="B117" s="142">
        <v>335847171</v>
      </c>
      <c r="C117" s="141">
        <v>44294.909826388888</v>
      </c>
      <c r="D117" s="144" t="s">
        <v>2492</v>
      </c>
      <c r="E117" s="146">
        <v>117</v>
      </c>
      <c r="F117" s="153" t="str">
        <f>VLOOKUP(E117,VIP!$A$2:$O12528,2,0)</f>
        <v>DRBR117</v>
      </c>
      <c r="G117" s="144" t="str">
        <f>VLOOKUP(E117,'LISTADO ATM'!$A$2:$B$900,2,0)</f>
        <v xml:space="preserve">ATM Oficina El Seybo </v>
      </c>
      <c r="H117" s="144" t="str">
        <f>VLOOKUP(E117,VIP!$A$2:$O17449,7,FALSE)</f>
        <v>Si</v>
      </c>
      <c r="I117" s="144" t="str">
        <f>VLOOKUP(E117,VIP!$A$2:$O9414,8,FALSE)</f>
        <v>Si</v>
      </c>
      <c r="J117" s="144" t="str">
        <f>VLOOKUP(E117,VIP!$A$2:$O9364,8,FALSE)</f>
        <v>Si</v>
      </c>
      <c r="K117" s="144" t="str">
        <f>VLOOKUP(E117,VIP!$A$2:$O12938,6,0)</f>
        <v>SI</v>
      </c>
      <c r="L117" s="145" t="s">
        <v>2529</v>
      </c>
      <c r="M117" s="93" t="s">
        <v>2465</v>
      </c>
      <c r="N117" s="139" t="s">
        <v>2472</v>
      </c>
      <c r="O117" s="153" t="s">
        <v>2493</v>
      </c>
      <c r="P117" s="143"/>
      <c r="Q117" s="140" t="s">
        <v>2529</v>
      </c>
    </row>
    <row r="118" spans="1:17" ht="18" x14ac:dyDescent="0.25">
      <c r="A118" s="144" t="str">
        <f>VLOOKUP(E118,'LISTADO ATM'!$A$2:$C$901,3,0)</f>
        <v>DISTRITO NACIONAL</v>
      </c>
      <c r="B118" s="142">
        <v>335848052</v>
      </c>
      <c r="C118" s="141">
        <v>44295.555104166669</v>
      </c>
      <c r="D118" s="144" t="s">
        <v>2189</v>
      </c>
      <c r="E118" s="146">
        <v>900</v>
      </c>
      <c r="F118" s="153" t="str">
        <f>VLOOKUP(E118,VIP!$A$2:$O12576,2,0)</f>
        <v>DRBR900</v>
      </c>
      <c r="G118" s="144" t="str">
        <f>VLOOKUP(E118,'LISTADO ATM'!$A$2:$B$900,2,0)</f>
        <v xml:space="preserve">ATM UNP Merca Santo Domingo </v>
      </c>
      <c r="H118" s="144" t="str">
        <f>VLOOKUP(E118,VIP!$A$2:$O17497,7,FALSE)</f>
        <v>Si</v>
      </c>
      <c r="I118" s="144" t="str">
        <f>VLOOKUP(E118,VIP!$A$2:$O9462,8,FALSE)</f>
        <v>Si</v>
      </c>
      <c r="J118" s="144" t="str">
        <f>VLOOKUP(E118,VIP!$A$2:$O9412,8,FALSE)</f>
        <v>Si</v>
      </c>
      <c r="K118" s="144" t="str">
        <f>VLOOKUP(E118,VIP!$A$2:$O12986,6,0)</f>
        <v>NO</v>
      </c>
      <c r="L118" s="145" t="s">
        <v>2529</v>
      </c>
      <c r="M118" s="93" t="s">
        <v>2465</v>
      </c>
      <c r="N118" s="139" t="s">
        <v>2472</v>
      </c>
      <c r="O118" s="153" t="s">
        <v>2474</v>
      </c>
      <c r="P118" s="149"/>
      <c r="Q118" s="140" t="s">
        <v>2529</v>
      </c>
    </row>
    <row r="119" spans="1:17" ht="18" x14ac:dyDescent="0.25">
      <c r="A119" s="144" t="str">
        <f>VLOOKUP(E119,'LISTADO ATM'!$A$2:$C$901,3,0)</f>
        <v>DISTRITO NACIONAL</v>
      </c>
      <c r="B119" s="142">
        <v>335847402</v>
      </c>
      <c r="C119" s="141">
        <v>44295.380949074075</v>
      </c>
      <c r="D119" s="144" t="s">
        <v>2468</v>
      </c>
      <c r="E119" s="146">
        <v>640</v>
      </c>
      <c r="F119" s="153" t="str">
        <f>VLOOKUP(E119,VIP!$A$2:$O12552,2,0)</f>
        <v>DRBR640</v>
      </c>
      <c r="G119" s="144" t="str">
        <f>VLOOKUP(E119,'LISTADO ATM'!$A$2:$B$900,2,0)</f>
        <v xml:space="preserve">ATM Ministerio Obras Públicas </v>
      </c>
      <c r="H119" s="144" t="str">
        <f>VLOOKUP(E119,VIP!$A$2:$O17473,7,FALSE)</f>
        <v>Si</v>
      </c>
      <c r="I119" s="144" t="str">
        <f>VLOOKUP(E119,VIP!$A$2:$O9438,8,FALSE)</f>
        <v>Si</v>
      </c>
      <c r="J119" s="144" t="str">
        <f>VLOOKUP(E119,VIP!$A$2:$O9388,8,FALSE)</f>
        <v>Si</v>
      </c>
      <c r="K119" s="144" t="str">
        <f>VLOOKUP(E119,VIP!$A$2:$O12962,6,0)</f>
        <v>NO</v>
      </c>
      <c r="L119" s="145" t="s">
        <v>2530</v>
      </c>
      <c r="M119" s="93" t="s">
        <v>2465</v>
      </c>
      <c r="N119" s="139" t="s">
        <v>2472</v>
      </c>
      <c r="O119" s="153" t="s">
        <v>2473</v>
      </c>
      <c r="P119" s="149"/>
      <c r="Q119" s="140" t="s">
        <v>2530</v>
      </c>
    </row>
    <row r="120" spans="1:17" ht="18" x14ac:dyDescent="0.25">
      <c r="A120" s="144" t="str">
        <f>VLOOKUP(E120,'LISTADO ATM'!$A$2:$C$901,3,0)</f>
        <v>DISTRITO NACIONAL</v>
      </c>
      <c r="B120" s="142">
        <v>335847434</v>
      </c>
      <c r="C120" s="141">
        <v>44295.389363425929</v>
      </c>
      <c r="D120" s="144" t="s">
        <v>2492</v>
      </c>
      <c r="E120" s="146">
        <v>686</v>
      </c>
      <c r="F120" s="153" t="str">
        <f>VLOOKUP(E120,VIP!$A$2:$O12551,2,0)</f>
        <v>DRBR686</v>
      </c>
      <c r="G120" s="144" t="str">
        <f>VLOOKUP(E120,'LISTADO ATM'!$A$2:$B$900,2,0)</f>
        <v>ATM Autoservicio Oficina Máximo Gómez</v>
      </c>
      <c r="H120" s="144" t="str">
        <f>VLOOKUP(E120,VIP!$A$2:$O17472,7,FALSE)</f>
        <v>Si</v>
      </c>
      <c r="I120" s="144" t="str">
        <f>VLOOKUP(E120,VIP!$A$2:$O9437,8,FALSE)</f>
        <v>Si</v>
      </c>
      <c r="J120" s="144" t="str">
        <f>VLOOKUP(E120,VIP!$A$2:$O9387,8,FALSE)</f>
        <v>Si</v>
      </c>
      <c r="K120" s="144" t="str">
        <f>VLOOKUP(E120,VIP!$A$2:$O12961,6,0)</f>
        <v>NO</v>
      </c>
      <c r="L120" s="145" t="s">
        <v>2530</v>
      </c>
      <c r="M120" s="93" t="s">
        <v>2465</v>
      </c>
      <c r="N120" s="139" t="s">
        <v>2472</v>
      </c>
      <c r="O120" s="153" t="s">
        <v>2493</v>
      </c>
      <c r="P120" s="149"/>
      <c r="Q120" s="140" t="s">
        <v>2530</v>
      </c>
    </row>
    <row r="121" spans="1:17" ht="18" x14ac:dyDescent="0.25">
      <c r="A121" s="144" t="str">
        <f>VLOOKUP(E121,'LISTADO ATM'!$A$2:$C$901,3,0)</f>
        <v>ESTE</v>
      </c>
      <c r="B121" s="142" t="s">
        <v>2602</v>
      </c>
      <c r="C121" s="141">
        <v>44296.515405092592</v>
      </c>
      <c r="D121" s="144" t="s">
        <v>2189</v>
      </c>
      <c r="E121" s="146">
        <v>114</v>
      </c>
      <c r="F121" s="153" t="str">
        <f>VLOOKUP(E121,VIP!$A$2:$O12538,2,0)</f>
        <v>DRBR114</v>
      </c>
      <c r="G121" s="144" t="str">
        <f>VLOOKUP(E121,'LISTADO ATM'!$A$2:$B$900,2,0)</f>
        <v xml:space="preserve">ATM Oficina Hato Mayor </v>
      </c>
      <c r="H121" s="144" t="str">
        <f>VLOOKUP(E121,VIP!$A$2:$O17459,7,FALSE)</f>
        <v>Si</v>
      </c>
      <c r="I121" s="144" t="str">
        <f>VLOOKUP(E121,VIP!$A$2:$O9424,8,FALSE)</f>
        <v>Si</v>
      </c>
      <c r="J121" s="144" t="str">
        <f>VLOOKUP(E121,VIP!$A$2:$O9374,8,FALSE)</f>
        <v>Si</v>
      </c>
      <c r="K121" s="144" t="str">
        <f>VLOOKUP(E121,VIP!$A$2:$O12948,6,0)</f>
        <v>NO</v>
      </c>
      <c r="L121" s="145" t="s">
        <v>2431</v>
      </c>
      <c r="M121" s="93" t="s">
        <v>2465</v>
      </c>
      <c r="N121" s="139" t="s">
        <v>2472</v>
      </c>
      <c r="O121" s="153" t="s">
        <v>2474</v>
      </c>
      <c r="P121" s="143"/>
      <c r="Q121" s="140" t="s">
        <v>2228</v>
      </c>
    </row>
    <row r="122" spans="1:17" ht="18" x14ac:dyDescent="0.25">
      <c r="A122" s="144" t="str">
        <f>VLOOKUP(E122,'LISTADO ATM'!$A$2:$C$901,3,0)</f>
        <v>DISTRITO NACIONAL</v>
      </c>
      <c r="B122" s="142" t="s">
        <v>2609</v>
      </c>
      <c r="C122" s="141">
        <v>44296.658090277779</v>
      </c>
      <c r="D122" s="144" t="s">
        <v>2189</v>
      </c>
      <c r="E122" s="146">
        <v>546</v>
      </c>
      <c r="F122" s="153" t="str">
        <f>VLOOKUP(E122,VIP!$A$2:$O12538,2,0)</f>
        <v>DRBR230</v>
      </c>
      <c r="G122" s="144" t="str">
        <f>VLOOKUP(E122,'LISTADO ATM'!$A$2:$B$900,2,0)</f>
        <v xml:space="preserve">ATM ITLA </v>
      </c>
      <c r="H122" s="144" t="str">
        <f>VLOOKUP(E122,VIP!$A$2:$O17459,7,FALSE)</f>
        <v>Si</v>
      </c>
      <c r="I122" s="144" t="str">
        <f>VLOOKUP(E122,VIP!$A$2:$O9424,8,FALSE)</f>
        <v>Si</v>
      </c>
      <c r="J122" s="144" t="str">
        <f>VLOOKUP(E122,VIP!$A$2:$O9374,8,FALSE)</f>
        <v>Si</v>
      </c>
      <c r="K122" s="144" t="str">
        <f>VLOOKUP(E122,VIP!$A$2:$O12948,6,0)</f>
        <v>NO</v>
      </c>
      <c r="L122" s="145" t="s">
        <v>2431</v>
      </c>
      <c r="M122" s="93" t="s">
        <v>2465</v>
      </c>
      <c r="N122" s="139" t="s">
        <v>2472</v>
      </c>
      <c r="O122" s="153" t="s">
        <v>2474</v>
      </c>
      <c r="P122" s="143"/>
      <c r="Q122" s="140" t="s">
        <v>2431</v>
      </c>
    </row>
    <row r="123" spans="1:17" ht="18" x14ac:dyDescent="0.25">
      <c r="A123" s="144" t="str">
        <f>VLOOKUP(E123,'LISTADO ATM'!$A$2:$C$901,3,0)</f>
        <v>DISTRITO NACIONAL</v>
      </c>
      <c r="B123" s="142">
        <v>335840700</v>
      </c>
      <c r="C123" s="141">
        <v>44288.517708333333</v>
      </c>
      <c r="D123" s="144" t="s">
        <v>2468</v>
      </c>
      <c r="E123" s="146">
        <v>377</v>
      </c>
      <c r="F123" s="153" t="str">
        <f>VLOOKUP(E123,VIP!$A$2:$O12570,2,0)</f>
        <v>DRBR377</v>
      </c>
      <c r="G123" s="144" t="str">
        <f>VLOOKUP(E123,'LISTADO ATM'!$A$2:$B$900,2,0)</f>
        <v>ATM Estación del Metro Eduardo Brito</v>
      </c>
      <c r="H123" s="144" t="str">
        <f>VLOOKUP(E123,VIP!$A$2:$O17491,7,FALSE)</f>
        <v>Si</v>
      </c>
      <c r="I123" s="144" t="str">
        <f>VLOOKUP(E123,VIP!$A$2:$O9456,8,FALSE)</f>
        <v>Si</v>
      </c>
      <c r="J123" s="144" t="str">
        <f>VLOOKUP(E123,VIP!$A$2:$O9406,8,FALSE)</f>
        <v>Si</v>
      </c>
      <c r="K123" s="144" t="str">
        <f>VLOOKUP(E123,VIP!$A$2:$O12980,6,0)</f>
        <v>NO</v>
      </c>
      <c r="L123" s="145" t="s">
        <v>2428</v>
      </c>
      <c r="M123" s="139" t="s">
        <v>2465</v>
      </c>
      <c r="N123" s="139" t="s">
        <v>2472</v>
      </c>
      <c r="O123" s="153" t="s">
        <v>2473</v>
      </c>
      <c r="P123" s="143"/>
      <c r="Q123" s="140" t="s">
        <v>2428</v>
      </c>
    </row>
    <row r="124" spans="1:17" ht="18" x14ac:dyDescent="0.25">
      <c r="A124" s="144" t="str">
        <f>VLOOKUP(E124,'LISTADO ATM'!$A$2:$C$901,3,0)</f>
        <v>DISTRITO NACIONAL</v>
      </c>
      <c r="B124" s="142">
        <v>335845247</v>
      </c>
      <c r="C124" s="141">
        <v>44293.59097222222</v>
      </c>
      <c r="D124" s="144" t="s">
        <v>2492</v>
      </c>
      <c r="E124" s="146">
        <v>24</v>
      </c>
      <c r="F124" s="153" t="str">
        <f>VLOOKUP(E124,VIP!$A$2:$O12568,2,0)</f>
        <v>DRBR024</v>
      </c>
      <c r="G124" s="144" t="str">
        <f>VLOOKUP(E124,'LISTADO ATM'!$A$2:$B$900,2,0)</f>
        <v xml:space="preserve">ATM Oficina Eusebio Manzueta </v>
      </c>
      <c r="H124" s="144" t="str">
        <f>VLOOKUP(E124,VIP!$A$2:$O17489,7,FALSE)</f>
        <v>No</v>
      </c>
      <c r="I124" s="144" t="str">
        <f>VLOOKUP(E124,VIP!$A$2:$O9454,8,FALSE)</f>
        <v>No</v>
      </c>
      <c r="J124" s="144" t="str">
        <f>VLOOKUP(E124,VIP!$A$2:$O9404,8,FALSE)</f>
        <v>No</v>
      </c>
      <c r="K124" s="144" t="str">
        <f>VLOOKUP(E124,VIP!$A$2:$O12978,6,0)</f>
        <v>NO</v>
      </c>
      <c r="L124" s="145" t="s">
        <v>2428</v>
      </c>
      <c r="M124" s="93" t="s">
        <v>2465</v>
      </c>
      <c r="N124" s="139" t="s">
        <v>2472</v>
      </c>
      <c r="O124" s="153" t="s">
        <v>2493</v>
      </c>
      <c r="P124" s="143"/>
      <c r="Q124" s="140" t="s">
        <v>2428</v>
      </c>
    </row>
    <row r="125" spans="1:17" ht="18" x14ac:dyDescent="0.25">
      <c r="A125" s="144" t="str">
        <f>VLOOKUP(E125,'LISTADO ATM'!$A$2:$C$901,3,0)</f>
        <v>SUR</v>
      </c>
      <c r="B125" s="142" t="s">
        <v>2560</v>
      </c>
      <c r="C125" s="141">
        <v>44296.407824074071</v>
      </c>
      <c r="D125" s="144" t="s">
        <v>2468</v>
      </c>
      <c r="E125" s="146">
        <v>616</v>
      </c>
      <c r="F125" s="153" t="str">
        <f>VLOOKUP(E125,VIP!$A$2:$O12572,2,0)</f>
        <v>DRBR187</v>
      </c>
      <c r="G125" s="144" t="str">
        <f>VLOOKUP(E125,'LISTADO ATM'!$A$2:$B$900,2,0)</f>
        <v xml:space="preserve">ATM 5ta. Brigada Barahona </v>
      </c>
      <c r="H125" s="144" t="str">
        <f>VLOOKUP(E125,VIP!$A$2:$O17493,7,FALSE)</f>
        <v>Si</v>
      </c>
      <c r="I125" s="144" t="str">
        <f>VLOOKUP(E125,VIP!$A$2:$O9458,8,FALSE)</f>
        <v>Si</v>
      </c>
      <c r="J125" s="144" t="str">
        <f>VLOOKUP(E125,VIP!$A$2:$O9408,8,FALSE)</f>
        <v>Si</v>
      </c>
      <c r="K125" s="144" t="str">
        <f>VLOOKUP(E125,VIP!$A$2:$O12982,6,0)</f>
        <v>NO</v>
      </c>
      <c r="L125" s="205" t="s">
        <v>2459</v>
      </c>
      <c r="M125" s="139" t="s">
        <v>2465</v>
      </c>
      <c r="N125" s="139" t="s">
        <v>2472</v>
      </c>
      <c r="O125" s="153" t="s">
        <v>2473</v>
      </c>
      <c r="P125" s="143"/>
      <c r="Q125" s="140" t="s">
        <v>2428</v>
      </c>
    </row>
    <row r="126" spans="1:17" ht="18" x14ac:dyDescent="0.25">
      <c r="A126" s="144" t="str">
        <f>VLOOKUP(E126,'LISTADO ATM'!$A$2:$C$901,3,0)</f>
        <v>DISTRITO NACIONAL</v>
      </c>
      <c r="B126" s="142" t="s">
        <v>2608</v>
      </c>
      <c r="C126" s="141">
        <v>44296.661759259259</v>
      </c>
      <c r="D126" s="144" t="s">
        <v>2468</v>
      </c>
      <c r="E126" s="146">
        <v>706</v>
      </c>
      <c r="F126" s="153" t="str">
        <f>VLOOKUP(E126,VIP!$A$2:$O12537,2,0)</f>
        <v>DRBR706</v>
      </c>
      <c r="G126" s="144" t="str">
        <f>VLOOKUP(E126,'LISTADO ATM'!$A$2:$B$900,2,0)</f>
        <v xml:space="preserve">ATM S/M Pristine </v>
      </c>
      <c r="H126" s="144" t="str">
        <f>VLOOKUP(E126,VIP!$A$2:$O17458,7,FALSE)</f>
        <v>Si</v>
      </c>
      <c r="I126" s="144" t="str">
        <f>VLOOKUP(E126,VIP!$A$2:$O9423,8,FALSE)</f>
        <v>Si</v>
      </c>
      <c r="J126" s="144" t="str">
        <f>VLOOKUP(E126,VIP!$A$2:$O9373,8,FALSE)</f>
        <v>Si</v>
      </c>
      <c r="K126" s="144" t="str">
        <f>VLOOKUP(E126,VIP!$A$2:$O12947,6,0)</f>
        <v>NO</v>
      </c>
      <c r="L126" s="145" t="s">
        <v>2428</v>
      </c>
      <c r="M126" s="93" t="s">
        <v>2465</v>
      </c>
      <c r="N126" s="139" t="s">
        <v>2472</v>
      </c>
      <c r="O126" s="153" t="s">
        <v>2474</v>
      </c>
      <c r="P126" s="143"/>
      <c r="Q126" s="140" t="s">
        <v>2428</v>
      </c>
    </row>
    <row r="127" spans="1:17" ht="18" x14ac:dyDescent="0.25">
      <c r="A127" s="144" t="str">
        <f>VLOOKUP(E127,'LISTADO ATM'!$A$2:$C$901,3,0)</f>
        <v>ESTE</v>
      </c>
      <c r="B127" s="142" t="s">
        <v>2578</v>
      </c>
      <c r="C127" s="141">
        <v>44296.488321759258</v>
      </c>
      <c r="D127" s="144" t="s">
        <v>2189</v>
      </c>
      <c r="E127" s="146">
        <v>838</v>
      </c>
      <c r="F127" s="153" t="str">
        <f>VLOOKUP(E127,VIP!$A$2:$O12578,2,0)</f>
        <v>DRBR838</v>
      </c>
      <c r="G127" s="144" t="str">
        <f>VLOOKUP(E127,'LISTADO ATM'!$A$2:$B$900,2,0)</f>
        <v xml:space="preserve">ATM UNP Consuelo </v>
      </c>
      <c r="H127" s="144" t="str">
        <f>VLOOKUP(E127,VIP!$A$2:$O17499,7,FALSE)</f>
        <v>Si</v>
      </c>
      <c r="I127" s="144" t="str">
        <f>VLOOKUP(E127,VIP!$A$2:$O9464,8,FALSE)</f>
        <v>Si</v>
      </c>
      <c r="J127" s="144" t="str">
        <f>VLOOKUP(E127,VIP!$A$2:$O9414,8,FALSE)</f>
        <v>Si</v>
      </c>
      <c r="K127" s="144" t="str">
        <f>VLOOKUP(E127,VIP!$A$2:$O12988,6,0)</f>
        <v>NO</v>
      </c>
      <c r="L127" s="145" t="s">
        <v>2488</v>
      </c>
      <c r="M127" s="93" t="s">
        <v>2465</v>
      </c>
      <c r="N127" s="139" t="s">
        <v>2472</v>
      </c>
      <c r="O127" s="153" t="s">
        <v>2474</v>
      </c>
      <c r="P127" s="143"/>
      <c r="Q127" s="140" t="s">
        <v>2488</v>
      </c>
    </row>
    <row r="128" spans="1:17" ht="18" x14ac:dyDescent="0.25">
      <c r="A128" s="144" t="str">
        <f>VLOOKUP(E128,'LISTADO ATM'!$A$2:$C$901,3,0)</f>
        <v>DISTRITO NACIONAL</v>
      </c>
      <c r="B128" s="142" t="s">
        <v>2600</v>
      </c>
      <c r="C128" s="141">
        <v>44296.543263888889</v>
      </c>
      <c r="D128" s="144" t="s">
        <v>2189</v>
      </c>
      <c r="E128" s="146">
        <v>165</v>
      </c>
      <c r="F128" s="153" t="str">
        <f>VLOOKUP(E128,VIP!$A$2:$O12536,2,0)</f>
        <v>DRBR165</v>
      </c>
      <c r="G128" s="144" t="str">
        <f>VLOOKUP(E128,'LISTADO ATM'!$A$2:$B$900,2,0)</f>
        <v>ATM Autoservicio Megacentro</v>
      </c>
      <c r="H128" s="144" t="str">
        <f>VLOOKUP(E128,VIP!$A$2:$O17457,7,FALSE)</f>
        <v>Si</v>
      </c>
      <c r="I128" s="144" t="str">
        <f>VLOOKUP(E128,VIP!$A$2:$O9422,8,FALSE)</f>
        <v>Si</v>
      </c>
      <c r="J128" s="144" t="str">
        <f>VLOOKUP(E128,VIP!$A$2:$O9372,8,FALSE)</f>
        <v>Si</v>
      </c>
      <c r="K128" s="144" t="str">
        <f>VLOOKUP(E128,VIP!$A$2:$O12946,6,0)</f>
        <v>SI</v>
      </c>
      <c r="L128" s="145" t="s">
        <v>2488</v>
      </c>
      <c r="M128" s="93" t="s">
        <v>2465</v>
      </c>
      <c r="N128" s="139" t="s">
        <v>2472</v>
      </c>
      <c r="O128" s="153" t="s">
        <v>2474</v>
      </c>
      <c r="P128" s="143"/>
      <c r="Q128" s="140" t="s">
        <v>2488</v>
      </c>
    </row>
    <row r="129" spans="1:17" ht="18" x14ac:dyDescent="0.25">
      <c r="A129" s="144" t="str">
        <f>VLOOKUP(E129,'LISTADO ATM'!$A$2:$C$901,3,0)</f>
        <v>DISTRITO NACIONAL</v>
      </c>
      <c r="B129" s="142" t="s">
        <v>2610</v>
      </c>
      <c r="C129" s="141">
        <v>44296.65552083333</v>
      </c>
      <c r="D129" s="144" t="s">
        <v>2189</v>
      </c>
      <c r="E129" s="146">
        <v>639</v>
      </c>
      <c r="F129" s="153" t="str">
        <f>VLOOKUP(E129,VIP!$A$2:$O12539,2,0)</f>
        <v>DRBR639</v>
      </c>
      <c r="G129" s="144" t="str">
        <f>VLOOKUP(E129,'LISTADO ATM'!$A$2:$B$900,2,0)</f>
        <v xml:space="preserve">ATM Comisión Militar MOPC </v>
      </c>
      <c r="H129" s="144" t="str">
        <f>VLOOKUP(E129,VIP!$A$2:$O17460,7,FALSE)</f>
        <v>Si</v>
      </c>
      <c r="I129" s="144" t="str">
        <f>VLOOKUP(E129,VIP!$A$2:$O9425,8,FALSE)</f>
        <v>Si</v>
      </c>
      <c r="J129" s="144" t="str">
        <f>VLOOKUP(E129,VIP!$A$2:$O9375,8,FALSE)</f>
        <v>Si</v>
      </c>
      <c r="K129" s="144" t="str">
        <f>VLOOKUP(E129,VIP!$A$2:$O12949,6,0)</f>
        <v>NO</v>
      </c>
      <c r="L129" s="145" t="s">
        <v>2488</v>
      </c>
      <c r="M129" s="93" t="s">
        <v>2465</v>
      </c>
      <c r="N129" s="139" t="s">
        <v>2472</v>
      </c>
      <c r="O129" s="153" t="s">
        <v>2474</v>
      </c>
      <c r="P129" s="143"/>
      <c r="Q129" s="140" t="s">
        <v>2488</v>
      </c>
    </row>
  </sheetData>
  <autoFilter ref="A4:Q4">
    <sortState ref="A19:Q129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0:E1048576 E89:E117 E1:E62">
    <cfRule type="duplicateValues" dxfId="545" priority="713"/>
  </conditionalFormatting>
  <conditionalFormatting sqref="E130:E1048576 E9:E13 E1:E4 E33:E38 E89:E117">
    <cfRule type="duplicateValues" dxfId="544" priority="121198"/>
  </conditionalFormatting>
  <conditionalFormatting sqref="E130:E1048576 E9:E13 E33:E38 E89:E117">
    <cfRule type="duplicateValues" dxfId="543" priority="121202"/>
  </conditionalFormatting>
  <conditionalFormatting sqref="E130:E1048576 E9:E13 E1:E4 E33:E38 E89:E117">
    <cfRule type="duplicateValues" dxfId="542" priority="121205"/>
    <cfRule type="duplicateValues" dxfId="541" priority="121206"/>
  </conditionalFormatting>
  <conditionalFormatting sqref="E130:E1048576 E9:E13 E33:E38 E89:E117">
    <cfRule type="duplicateValues" dxfId="540" priority="121213"/>
    <cfRule type="duplicateValues" dxfId="539" priority="121214"/>
  </conditionalFormatting>
  <conditionalFormatting sqref="E130:E1048576 E89:E117">
    <cfRule type="duplicateValues" dxfId="538" priority="121219"/>
  </conditionalFormatting>
  <conditionalFormatting sqref="E14:E38">
    <cfRule type="duplicateValues" dxfId="537" priority="506"/>
  </conditionalFormatting>
  <conditionalFormatting sqref="E14:E38">
    <cfRule type="duplicateValues" dxfId="536" priority="505"/>
  </conditionalFormatting>
  <conditionalFormatting sqref="E14:E38">
    <cfRule type="duplicateValues" dxfId="535" priority="504"/>
  </conditionalFormatting>
  <conditionalFormatting sqref="E14:E38">
    <cfRule type="duplicateValues" dxfId="534" priority="502"/>
    <cfRule type="duplicateValues" dxfId="533" priority="503"/>
  </conditionalFormatting>
  <conditionalFormatting sqref="E14:E38">
    <cfRule type="duplicateValues" dxfId="532" priority="500"/>
    <cfRule type="duplicateValues" dxfId="531" priority="501"/>
  </conditionalFormatting>
  <conditionalFormatting sqref="E14:E38">
    <cfRule type="duplicateValues" dxfId="530" priority="499"/>
  </conditionalFormatting>
  <conditionalFormatting sqref="E14:E38">
    <cfRule type="duplicateValues" dxfId="529" priority="498"/>
  </conditionalFormatting>
  <conditionalFormatting sqref="E14:E38">
    <cfRule type="duplicateValues" dxfId="528" priority="497"/>
  </conditionalFormatting>
  <conditionalFormatting sqref="E14:E38">
    <cfRule type="duplicateValues" dxfId="527" priority="496"/>
  </conditionalFormatting>
  <conditionalFormatting sqref="E14:E38">
    <cfRule type="duplicateValues" dxfId="526" priority="495"/>
  </conditionalFormatting>
  <conditionalFormatting sqref="E14:E38">
    <cfRule type="duplicateValues" dxfId="525" priority="494"/>
  </conditionalFormatting>
  <conditionalFormatting sqref="E14:E38">
    <cfRule type="duplicateValues" dxfId="524" priority="493"/>
  </conditionalFormatting>
  <conditionalFormatting sqref="E14:E38">
    <cfRule type="duplicateValues" dxfId="523" priority="492"/>
  </conditionalFormatting>
  <conditionalFormatting sqref="E14:E38">
    <cfRule type="duplicateValues" dxfId="522" priority="490"/>
    <cfRule type="duplicateValues" dxfId="521" priority="491"/>
  </conditionalFormatting>
  <conditionalFormatting sqref="E14:E38">
    <cfRule type="duplicateValues" dxfId="520" priority="489"/>
  </conditionalFormatting>
  <conditionalFormatting sqref="E14:E38">
    <cfRule type="duplicateValues" dxfId="519" priority="488"/>
  </conditionalFormatting>
  <conditionalFormatting sqref="E14:E38">
    <cfRule type="duplicateValues" dxfId="518" priority="486"/>
    <cfRule type="duplicateValues" dxfId="517" priority="487"/>
  </conditionalFormatting>
  <conditionalFormatting sqref="E14:E38">
    <cfRule type="duplicateValues" dxfId="516" priority="485"/>
  </conditionalFormatting>
  <conditionalFormatting sqref="E14:E38">
    <cfRule type="duplicateValues" dxfId="515" priority="484"/>
  </conditionalFormatting>
  <conditionalFormatting sqref="E14:E38">
    <cfRule type="duplicateValues" dxfId="514" priority="483"/>
  </conditionalFormatting>
  <conditionalFormatting sqref="E14:E38">
    <cfRule type="duplicateValues" dxfId="513" priority="482"/>
  </conditionalFormatting>
  <conditionalFormatting sqref="E14:E38">
    <cfRule type="duplicateValues" dxfId="512" priority="481"/>
  </conditionalFormatting>
  <conditionalFormatting sqref="E14:E38">
    <cfRule type="duplicateValues" dxfId="511" priority="479"/>
    <cfRule type="duplicateValues" dxfId="510" priority="480"/>
  </conditionalFormatting>
  <conditionalFormatting sqref="E14:E38">
    <cfRule type="duplicateValues" dxfId="509" priority="478"/>
  </conditionalFormatting>
  <conditionalFormatting sqref="E14:E38">
    <cfRule type="duplicateValues" dxfId="508" priority="477"/>
  </conditionalFormatting>
  <conditionalFormatting sqref="E14:E38">
    <cfRule type="duplicateValues" dxfId="507" priority="475"/>
    <cfRule type="duplicateValues" dxfId="506" priority="476"/>
  </conditionalFormatting>
  <conditionalFormatting sqref="E14:E38">
    <cfRule type="duplicateValues" dxfId="505" priority="474"/>
  </conditionalFormatting>
  <conditionalFormatting sqref="E14:E38">
    <cfRule type="duplicateValues" dxfId="504" priority="473"/>
  </conditionalFormatting>
  <conditionalFormatting sqref="E14:E38">
    <cfRule type="duplicateValues" dxfId="503" priority="472"/>
  </conditionalFormatting>
  <conditionalFormatting sqref="E14:E38">
    <cfRule type="duplicateValues" dxfId="502" priority="471"/>
  </conditionalFormatting>
  <conditionalFormatting sqref="E14:E38">
    <cfRule type="duplicateValues" dxfId="501" priority="470"/>
  </conditionalFormatting>
  <conditionalFormatting sqref="E14:E38">
    <cfRule type="duplicateValues" dxfId="500" priority="468"/>
    <cfRule type="duplicateValues" dxfId="499" priority="469"/>
  </conditionalFormatting>
  <conditionalFormatting sqref="E14:E38">
    <cfRule type="duplicateValues" dxfId="498" priority="467"/>
  </conditionalFormatting>
  <conditionalFormatting sqref="E14:E38">
    <cfRule type="duplicateValues" dxfId="497" priority="466"/>
  </conditionalFormatting>
  <conditionalFormatting sqref="E14:E38">
    <cfRule type="duplicateValues" dxfId="496" priority="465"/>
  </conditionalFormatting>
  <conditionalFormatting sqref="E14:E38">
    <cfRule type="duplicateValues" dxfId="495" priority="464"/>
  </conditionalFormatting>
  <conditionalFormatting sqref="E14:E38">
    <cfRule type="duplicateValues" dxfId="494" priority="463"/>
  </conditionalFormatting>
  <conditionalFormatting sqref="E14:E38">
    <cfRule type="duplicateValues" dxfId="493" priority="461"/>
    <cfRule type="duplicateValues" dxfId="492" priority="462"/>
  </conditionalFormatting>
  <conditionalFormatting sqref="E14:E38">
    <cfRule type="duplicateValues" dxfId="491" priority="460"/>
  </conditionalFormatting>
  <conditionalFormatting sqref="E14:E38">
    <cfRule type="duplicateValues" dxfId="490" priority="459"/>
  </conditionalFormatting>
  <conditionalFormatting sqref="E14:E38">
    <cfRule type="duplicateValues" dxfId="489" priority="457"/>
    <cfRule type="duplicateValues" dxfId="488" priority="458"/>
  </conditionalFormatting>
  <conditionalFormatting sqref="E14:E38">
    <cfRule type="duplicateValues" dxfId="487" priority="456"/>
  </conditionalFormatting>
  <conditionalFormatting sqref="E14:E38">
    <cfRule type="duplicateValues" dxfId="486" priority="455"/>
  </conditionalFormatting>
  <conditionalFormatting sqref="E14:E38">
    <cfRule type="duplicateValues" dxfId="485" priority="454"/>
  </conditionalFormatting>
  <conditionalFormatting sqref="E14:E38">
    <cfRule type="duplicateValues" dxfId="484" priority="453"/>
  </conditionalFormatting>
  <conditionalFormatting sqref="E14:E38">
    <cfRule type="duplicateValues" dxfId="483" priority="452"/>
  </conditionalFormatting>
  <conditionalFormatting sqref="E14:E38">
    <cfRule type="duplicateValues" dxfId="482" priority="450"/>
    <cfRule type="duplicateValues" dxfId="481" priority="451"/>
  </conditionalFormatting>
  <conditionalFormatting sqref="E14:E38">
    <cfRule type="duplicateValues" dxfId="480" priority="449"/>
  </conditionalFormatting>
  <conditionalFormatting sqref="E14:E38">
    <cfRule type="duplicateValues" dxfId="479" priority="448"/>
  </conditionalFormatting>
  <conditionalFormatting sqref="E14:E38">
    <cfRule type="duplicateValues" dxfId="478" priority="446"/>
    <cfRule type="duplicateValues" dxfId="477" priority="447"/>
  </conditionalFormatting>
  <conditionalFormatting sqref="E14:E38">
    <cfRule type="duplicateValues" dxfId="476" priority="445"/>
  </conditionalFormatting>
  <conditionalFormatting sqref="E14:E38">
    <cfRule type="duplicateValues" dxfId="475" priority="444"/>
  </conditionalFormatting>
  <conditionalFormatting sqref="E14:E38">
    <cfRule type="duplicateValues" dxfId="474" priority="443"/>
  </conditionalFormatting>
  <conditionalFormatting sqref="E14:E38">
    <cfRule type="duplicateValues" dxfId="473" priority="442"/>
  </conditionalFormatting>
  <conditionalFormatting sqref="E14:E38">
    <cfRule type="duplicateValues" dxfId="472" priority="441"/>
  </conditionalFormatting>
  <conditionalFormatting sqref="E14:E38">
    <cfRule type="duplicateValues" dxfId="471" priority="439"/>
    <cfRule type="duplicateValues" dxfId="470" priority="440"/>
  </conditionalFormatting>
  <conditionalFormatting sqref="E14:E38">
    <cfRule type="duplicateValues" dxfId="469" priority="438"/>
  </conditionalFormatting>
  <conditionalFormatting sqref="E14:E38">
    <cfRule type="duplicateValues" dxfId="468" priority="437"/>
  </conditionalFormatting>
  <conditionalFormatting sqref="E14:E38">
    <cfRule type="duplicateValues" dxfId="467" priority="436"/>
  </conditionalFormatting>
  <conditionalFormatting sqref="E130:E1048576 E89:E117 E1:E62">
    <cfRule type="duplicateValues" dxfId="466" priority="432"/>
    <cfRule type="duplicateValues" dxfId="465" priority="434"/>
    <cfRule type="duplicateValues" dxfId="464" priority="435"/>
  </conditionalFormatting>
  <conditionalFormatting sqref="B7:B29">
    <cfRule type="duplicateValues" dxfId="463" priority="121744"/>
    <cfRule type="duplicateValues" dxfId="462" priority="121745"/>
  </conditionalFormatting>
  <conditionalFormatting sqref="B7:B29">
    <cfRule type="duplicateValues" dxfId="461" priority="121746"/>
  </conditionalFormatting>
  <conditionalFormatting sqref="E30:E32">
    <cfRule type="duplicateValues" dxfId="460" priority="431"/>
  </conditionalFormatting>
  <conditionalFormatting sqref="E30:E32">
    <cfRule type="duplicateValues" dxfId="459" priority="430"/>
  </conditionalFormatting>
  <conditionalFormatting sqref="E30:E32">
    <cfRule type="duplicateValues" dxfId="458" priority="429"/>
  </conditionalFormatting>
  <conditionalFormatting sqref="E30:E32">
    <cfRule type="duplicateValues" dxfId="457" priority="427"/>
    <cfRule type="duplicateValues" dxfId="456" priority="428"/>
  </conditionalFormatting>
  <conditionalFormatting sqref="E30:E32">
    <cfRule type="duplicateValues" dxfId="455" priority="425"/>
    <cfRule type="duplicateValues" dxfId="454" priority="426"/>
  </conditionalFormatting>
  <conditionalFormatting sqref="E30:E32">
    <cfRule type="duplicateValues" dxfId="453" priority="424"/>
  </conditionalFormatting>
  <conditionalFormatting sqref="E30:E32">
    <cfRule type="duplicateValues" dxfId="452" priority="423"/>
  </conditionalFormatting>
  <conditionalFormatting sqref="E30:E32">
    <cfRule type="duplicateValues" dxfId="451" priority="422"/>
  </conditionalFormatting>
  <conditionalFormatting sqref="E30:E32">
    <cfRule type="duplicateValues" dxfId="450" priority="421"/>
  </conditionalFormatting>
  <conditionalFormatting sqref="E30:E32">
    <cfRule type="duplicateValues" dxfId="449" priority="420"/>
  </conditionalFormatting>
  <conditionalFormatting sqref="E30:E32">
    <cfRule type="duplicateValues" dxfId="448" priority="419"/>
  </conditionalFormatting>
  <conditionalFormatting sqref="E30:E32">
    <cfRule type="duplicateValues" dxfId="447" priority="418"/>
  </conditionalFormatting>
  <conditionalFormatting sqref="E30:E32">
    <cfRule type="duplicateValues" dxfId="446" priority="417"/>
  </conditionalFormatting>
  <conditionalFormatting sqref="E30:E32">
    <cfRule type="duplicateValues" dxfId="445" priority="415"/>
    <cfRule type="duplicateValues" dxfId="444" priority="416"/>
  </conditionalFormatting>
  <conditionalFormatting sqref="E30:E32">
    <cfRule type="duplicateValues" dxfId="443" priority="414"/>
  </conditionalFormatting>
  <conditionalFormatting sqref="E30:E32">
    <cfRule type="duplicateValues" dxfId="442" priority="413"/>
  </conditionalFormatting>
  <conditionalFormatting sqref="E30:E32">
    <cfRule type="duplicateValues" dxfId="441" priority="411"/>
    <cfRule type="duplicateValues" dxfId="440" priority="412"/>
  </conditionalFormatting>
  <conditionalFormatting sqref="E30:E32">
    <cfRule type="duplicateValues" dxfId="439" priority="410"/>
  </conditionalFormatting>
  <conditionalFormatting sqref="E30:E32">
    <cfRule type="duplicateValues" dxfId="438" priority="409"/>
  </conditionalFormatting>
  <conditionalFormatting sqref="E30:E32">
    <cfRule type="duplicateValues" dxfId="437" priority="408"/>
  </conditionalFormatting>
  <conditionalFormatting sqref="E30:E32">
    <cfRule type="duplicateValues" dxfId="436" priority="407"/>
  </conditionalFormatting>
  <conditionalFormatting sqref="E30:E32">
    <cfRule type="duplicateValues" dxfId="435" priority="406"/>
  </conditionalFormatting>
  <conditionalFormatting sqref="E30:E32">
    <cfRule type="duplicateValues" dxfId="434" priority="404"/>
    <cfRule type="duplicateValues" dxfId="433" priority="405"/>
  </conditionalFormatting>
  <conditionalFormatting sqref="E30:E32">
    <cfRule type="duplicateValues" dxfId="432" priority="403"/>
  </conditionalFormatting>
  <conditionalFormatting sqref="E30:E32">
    <cfRule type="duplicateValues" dxfId="431" priority="402"/>
  </conditionalFormatting>
  <conditionalFormatting sqref="E30:E32">
    <cfRule type="duplicateValues" dxfId="430" priority="400"/>
    <cfRule type="duplicateValues" dxfId="429" priority="401"/>
  </conditionalFormatting>
  <conditionalFormatting sqref="E30:E32">
    <cfRule type="duplicateValues" dxfId="428" priority="399"/>
  </conditionalFormatting>
  <conditionalFormatting sqref="E30:E32">
    <cfRule type="duplicateValues" dxfId="427" priority="398"/>
  </conditionalFormatting>
  <conditionalFormatting sqref="E30:E32">
    <cfRule type="duplicateValues" dxfId="426" priority="397"/>
  </conditionalFormatting>
  <conditionalFormatting sqref="E30:E32">
    <cfRule type="duplicateValues" dxfId="425" priority="396"/>
  </conditionalFormatting>
  <conditionalFormatting sqref="E30:E32">
    <cfRule type="duplicateValues" dxfId="424" priority="395"/>
  </conditionalFormatting>
  <conditionalFormatting sqref="E30:E32">
    <cfRule type="duplicateValues" dxfId="423" priority="393"/>
    <cfRule type="duplicateValues" dxfId="422" priority="394"/>
  </conditionalFormatting>
  <conditionalFormatting sqref="E30:E32">
    <cfRule type="duplicateValues" dxfId="421" priority="392"/>
  </conditionalFormatting>
  <conditionalFormatting sqref="E30:E32">
    <cfRule type="duplicateValues" dxfId="420" priority="391"/>
  </conditionalFormatting>
  <conditionalFormatting sqref="E30:E32">
    <cfRule type="duplicateValues" dxfId="419" priority="390"/>
  </conditionalFormatting>
  <conditionalFormatting sqref="E30:E32">
    <cfRule type="duplicateValues" dxfId="418" priority="389"/>
  </conditionalFormatting>
  <conditionalFormatting sqref="E30:E32">
    <cfRule type="duplicateValues" dxfId="417" priority="388"/>
  </conditionalFormatting>
  <conditionalFormatting sqref="E30:E32">
    <cfRule type="duplicateValues" dxfId="416" priority="386"/>
    <cfRule type="duplicateValues" dxfId="415" priority="387"/>
  </conditionalFormatting>
  <conditionalFormatting sqref="E30:E32">
    <cfRule type="duplicateValues" dxfId="414" priority="385"/>
  </conditionalFormatting>
  <conditionalFormatting sqref="E30:E32">
    <cfRule type="duplicateValues" dxfId="413" priority="384"/>
  </conditionalFormatting>
  <conditionalFormatting sqref="E30:E32">
    <cfRule type="duplicateValues" dxfId="412" priority="382"/>
    <cfRule type="duplicateValues" dxfId="411" priority="383"/>
  </conditionalFormatting>
  <conditionalFormatting sqref="E30:E32">
    <cfRule type="duplicateValues" dxfId="410" priority="381"/>
  </conditionalFormatting>
  <conditionalFormatting sqref="E30:E32">
    <cfRule type="duplicateValues" dxfId="409" priority="380"/>
  </conditionalFormatting>
  <conditionalFormatting sqref="E30:E32">
    <cfRule type="duplicateValues" dxfId="408" priority="379"/>
  </conditionalFormatting>
  <conditionalFormatting sqref="E30:E32">
    <cfRule type="duplicateValues" dxfId="407" priority="378"/>
  </conditionalFormatting>
  <conditionalFormatting sqref="E30:E32">
    <cfRule type="duplicateValues" dxfId="406" priority="377"/>
  </conditionalFormatting>
  <conditionalFormatting sqref="E30:E32">
    <cfRule type="duplicateValues" dxfId="405" priority="375"/>
    <cfRule type="duplicateValues" dxfId="404" priority="376"/>
  </conditionalFormatting>
  <conditionalFormatting sqref="E30:E32">
    <cfRule type="duplicateValues" dxfId="403" priority="374"/>
  </conditionalFormatting>
  <conditionalFormatting sqref="E30:E32">
    <cfRule type="duplicateValues" dxfId="402" priority="373"/>
  </conditionalFormatting>
  <conditionalFormatting sqref="E30:E32">
    <cfRule type="duplicateValues" dxfId="401" priority="371"/>
    <cfRule type="duplicateValues" dxfId="400" priority="372"/>
  </conditionalFormatting>
  <conditionalFormatting sqref="E30:E32">
    <cfRule type="duplicateValues" dxfId="399" priority="370"/>
  </conditionalFormatting>
  <conditionalFormatting sqref="E30:E32">
    <cfRule type="duplicateValues" dxfId="398" priority="369"/>
  </conditionalFormatting>
  <conditionalFormatting sqref="E30:E32">
    <cfRule type="duplicateValues" dxfId="397" priority="368"/>
  </conditionalFormatting>
  <conditionalFormatting sqref="E30:E32">
    <cfRule type="duplicateValues" dxfId="396" priority="367"/>
  </conditionalFormatting>
  <conditionalFormatting sqref="E30:E32">
    <cfRule type="duplicateValues" dxfId="395" priority="366"/>
  </conditionalFormatting>
  <conditionalFormatting sqref="E30:E32">
    <cfRule type="duplicateValues" dxfId="394" priority="364"/>
    <cfRule type="duplicateValues" dxfId="393" priority="365"/>
  </conditionalFormatting>
  <conditionalFormatting sqref="E30:E32">
    <cfRule type="duplicateValues" dxfId="392" priority="363"/>
  </conditionalFormatting>
  <conditionalFormatting sqref="E30:E32">
    <cfRule type="duplicateValues" dxfId="391" priority="362"/>
  </conditionalFormatting>
  <conditionalFormatting sqref="E30:E32">
    <cfRule type="duplicateValues" dxfId="390" priority="361"/>
  </conditionalFormatting>
  <conditionalFormatting sqref="E30:E32">
    <cfRule type="duplicateValues" dxfId="389" priority="358"/>
    <cfRule type="duplicateValues" dxfId="388" priority="359"/>
    <cfRule type="duplicateValues" dxfId="387" priority="360"/>
  </conditionalFormatting>
  <conditionalFormatting sqref="B30:B32">
    <cfRule type="duplicateValues" dxfId="386" priority="357"/>
  </conditionalFormatting>
  <conditionalFormatting sqref="B30:B32">
    <cfRule type="duplicateValues" dxfId="385" priority="355"/>
    <cfRule type="duplicateValues" dxfId="384" priority="356"/>
  </conditionalFormatting>
  <conditionalFormatting sqref="B30:B32">
    <cfRule type="duplicateValues" dxfId="383" priority="354"/>
  </conditionalFormatting>
  <conditionalFormatting sqref="B33:B38">
    <cfRule type="duplicateValues" dxfId="382" priority="352"/>
  </conditionalFormatting>
  <conditionalFormatting sqref="B33:B38">
    <cfRule type="duplicateValues" dxfId="381" priority="350"/>
    <cfRule type="duplicateValues" dxfId="380" priority="351"/>
  </conditionalFormatting>
  <conditionalFormatting sqref="B33:B38">
    <cfRule type="duplicateValues" dxfId="379" priority="349"/>
  </conditionalFormatting>
  <conditionalFormatting sqref="E39:E43">
    <cfRule type="duplicateValues" dxfId="378" priority="347"/>
  </conditionalFormatting>
  <conditionalFormatting sqref="E39:E43">
    <cfRule type="duplicateValues" dxfId="377" priority="346"/>
  </conditionalFormatting>
  <conditionalFormatting sqref="E39:E43">
    <cfRule type="duplicateValues" dxfId="376" priority="345"/>
  </conditionalFormatting>
  <conditionalFormatting sqref="E39:E43">
    <cfRule type="duplicateValues" dxfId="375" priority="343"/>
    <cfRule type="duplicateValues" dxfId="374" priority="344"/>
  </conditionalFormatting>
  <conditionalFormatting sqref="E39:E43">
    <cfRule type="duplicateValues" dxfId="373" priority="341"/>
    <cfRule type="duplicateValues" dxfId="372" priority="342"/>
  </conditionalFormatting>
  <conditionalFormatting sqref="E39:E43">
    <cfRule type="duplicateValues" dxfId="371" priority="340"/>
  </conditionalFormatting>
  <conditionalFormatting sqref="E39:E43">
    <cfRule type="duplicateValues" dxfId="370" priority="339"/>
  </conditionalFormatting>
  <conditionalFormatting sqref="E39:E43">
    <cfRule type="duplicateValues" dxfId="369" priority="338"/>
  </conditionalFormatting>
  <conditionalFormatting sqref="E39:E43">
    <cfRule type="duplicateValues" dxfId="368" priority="337"/>
  </conditionalFormatting>
  <conditionalFormatting sqref="E39:E43">
    <cfRule type="duplicateValues" dxfId="367" priority="336"/>
  </conditionalFormatting>
  <conditionalFormatting sqref="E39:E43">
    <cfRule type="duplicateValues" dxfId="366" priority="335"/>
  </conditionalFormatting>
  <conditionalFormatting sqref="E39:E43">
    <cfRule type="duplicateValues" dxfId="365" priority="334"/>
  </conditionalFormatting>
  <conditionalFormatting sqref="E39:E43">
    <cfRule type="duplicateValues" dxfId="364" priority="333"/>
  </conditionalFormatting>
  <conditionalFormatting sqref="E39:E43">
    <cfRule type="duplicateValues" dxfId="363" priority="332"/>
  </conditionalFormatting>
  <conditionalFormatting sqref="E39:E43">
    <cfRule type="duplicateValues" dxfId="362" priority="331"/>
  </conditionalFormatting>
  <conditionalFormatting sqref="E39:E43">
    <cfRule type="duplicateValues" dxfId="361" priority="329"/>
    <cfRule type="duplicateValues" dxfId="360" priority="330"/>
  </conditionalFormatting>
  <conditionalFormatting sqref="E39:E43">
    <cfRule type="duplicateValues" dxfId="359" priority="327"/>
    <cfRule type="duplicateValues" dxfId="358" priority="328"/>
  </conditionalFormatting>
  <conditionalFormatting sqref="E39:E43">
    <cfRule type="duplicateValues" dxfId="357" priority="326"/>
  </conditionalFormatting>
  <conditionalFormatting sqref="E39:E43">
    <cfRule type="duplicateValues" dxfId="356" priority="325"/>
  </conditionalFormatting>
  <conditionalFormatting sqref="E39:E43">
    <cfRule type="duplicateValues" dxfId="355" priority="324"/>
  </conditionalFormatting>
  <conditionalFormatting sqref="E39:E43">
    <cfRule type="duplicateValues" dxfId="354" priority="323"/>
  </conditionalFormatting>
  <conditionalFormatting sqref="E39:E43">
    <cfRule type="duplicateValues" dxfId="353" priority="322"/>
  </conditionalFormatting>
  <conditionalFormatting sqref="E39:E43">
    <cfRule type="duplicateValues" dxfId="352" priority="321"/>
  </conditionalFormatting>
  <conditionalFormatting sqref="E39:E43">
    <cfRule type="duplicateValues" dxfId="351" priority="320"/>
  </conditionalFormatting>
  <conditionalFormatting sqref="E39:E43">
    <cfRule type="duplicateValues" dxfId="350" priority="319"/>
  </conditionalFormatting>
  <conditionalFormatting sqref="E39:E43">
    <cfRule type="duplicateValues" dxfId="349" priority="317"/>
    <cfRule type="duplicateValues" dxfId="348" priority="318"/>
  </conditionalFormatting>
  <conditionalFormatting sqref="E39:E43">
    <cfRule type="duplicateValues" dxfId="347" priority="316"/>
  </conditionalFormatting>
  <conditionalFormatting sqref="E39:E43">
    <cfRule type="duplicateValues" dxfId="346" priority="315"/>
  </conditionalFormatting>
  <conditionalFormatting sqref="E39:E43">
    <cfRule type="duplicateValues" dxfId="345" priority="313"/>
    <cfRule type="duplicateValues" dxfId="344" priority="314"/>
  </conditionalFormatting>
  <conditionalFormatting sqref="E39:E43">
    <cfRule type="duplicateValues" dxfId="343" priority="312"/>
  </conditionalFormatting>
  <conditionalFormatting sqref="E39:E43">
    <cfRule type="duplicateValues" dxfId="342" priority="311"/>
  </conditionalFormatting>
  <conditionalFormatting sqref="E39:E43">
    <cfRule type="duplicateValues" dxfId="341" priority="310"/>
  </conditionalFormatting>
  <conditionalFormatting sqref="E39:E43">
    <cfRule type="duplicateValues" dxfId="340" priority="309"/>
  </conditionalFormatting>
  <conditionalFormatting sqref="E39:E43">
    <cfRule type="duplicateValues" dxfId="339" priority="308"/>
  </conditionalFormatting>
  <conditionalFormatting sqref="E39:E43">
    <cfRule type="duplicateValues" dxfId="338" priority="306"/>
    <cfRule type="duplicateValues" dxfId="337" priority="307"/>
  </conditionalFormatting>
  <conditionalFormatting sqref="E39:E43">
    <cfRule type="duplicateValues" dxfId="336" priority="305"/>
  </conditionalFormatting>
  <conditionalFormatting sqref="E39:E43">
    <cfRule type="duplicateValues" dxfId="335" priority="304"/>
  </conditionalFormatting>
  <conditionalFormatting sqref="E39:E43">
    <cfRule type="duplicateValues" dxfId="334" priority="302"/>
    <cfRule type="duplicateValues" dxfId="333" priority="303"/>
  </conditionalFormatting>
  <conditionalFormatting sqref="E39:E43">
    <cfRule type="duplicateValues" dxfId="332" priority="301"/>
  </conditionalFormatting>
  <conditionalFormatting sqref="E39:E43">
    <cfRule type="duplicateValues" dxfId="331" priority="300"/>
  </conditionalFormatting>
  <conditionalFormatting sqref="E39:E43">
    <cfRule type="duplicateValues" dxfId="330" priority="299"/>
  </conditionalFormatting>
  <conditionalFormatting sqref="E39:E43">
    <cfRule type="duplicateValues" dxfId="329" priority="298"/>
  </conditionalFormatting>
  <conditionalFormatting sqref="E39:E43">
    <cfRule type="duplicateValues" dxfId="328" priority="297"/>
  </conditionalFormatting>
  <conditionalFormatting sqref="E39:E43">
    <cfRule type="duplicateValues" dxfId="327" priority="295"/>
    <cfRule type="duplicateValues" dxfId="326" priority="296"/>
  </conditionalFormatting>
  <conditionalFormatting sqref="E39:E43">
    <cfRule type="duplicateValues" dxfId="325" priority="294"/>
  </conditionalFormatting>
  <conditionalFormatting sqref="E39:E43">
    <cfRule type="duplicateValues" dxfId="324" priority="293"/>
  </conditionalFormatting>
  <conditionalFormatting sqref="E39:E43">
    <cfRule type="duplicateValues" dxfId="323" priority="292"/>
  </conditionalFormatting>
  <conditionalFormatting sqref="E39:E43">
    <cfRule type="duplicateValues" dxfId="322" priority="291"/>
  </conditionalFormatting>
  <conditionalFormatting sqref="E39:E43">
    <cfRule type="duplicateValues" dxfId="321" priority="290"/>
  </conditionalFormatting>
  <conditionalFormatting sqref="E39:E43">
    <cfRule type="duplicateValues" dxfId="320" priority="288"/>
    <cfRule type="duplicateValues" dxfId="319" priority="289"/>
  </conditionalFormatting>
  <conditionalFormatting sqref="E39:E43">
    <cfRule type="duplicateValues" dxfId="318" priority="287"/>
  </conditionalFormatting>
  <conditionalFormatting sqref="E39:E43">
    <cfRule type="duplicateValues" dxfId="317" priority="286"/>
  </conditionalFormatting>
  <conditionalFormatting sqref="E39:E43">
    <cfRule type="duplicateValues" dxfId="316" priority="284"/>
    <cfRule type="duplicateValues" dxfId="315" priority="285"/>
  </conditionalFormatting>
  <conditionalFormatting sqref="E39:E43">
    <cfRule type="duplicateValues" dxfId="314" priority="283"/>
  </conditionalFormatting>
  <conditionalFormatting sqref="E39:E43">
    <cfRule type="duplicateValues" dxfId="313" priority="282"/>
  </conditionalFormatting>
  <conditionalFormatting sqref="E39:E43">
    <cfRule type="duplicateValues" dxfId="312" priority="281"/>
  </conditionalFormatting>
  <conditionalFormatting sqref="E39:E43">
    <cfRule type="duplicateValues" dxfId="311" priority="280"/>
  </conditionalFormatting>
  <conditionalFormatting sqref="E39:E43">
    <cfRule type="duplicateValues" dxfId="310" priority="279"/>
  </conditionalFormatting>
  <conditionalFormatting sqref="E39:E43">
    <cfRule type="duplicateValues" dxfId="309" priority="277"/>
    <cfRule type="duplicateValues" dxfId="308" priority="278"/>
  </conditionalFormatting>
  <conditionalFormatting sqref="E39:E43">
    <cfRule type="duplicateValues" dxfId="307" priority="276"/>
  </conditionalFormatting>
  <conditionalFormatting sqref="E39:E43">
    <cfRule type="duplicateValues" dxfId="306" priority="275"/>
  </conditionalFormatting>
  <conditionalFormatting sqref="E39:E43">
    <cfRule type="duplicateValues" dxfId="305" priority="273"/>
    <cfRule type="duplicateValues" dxfId="304" priority="274"/>
  </conditionalFormatting>
  <conditionalFormatting sqref="E39:E43">
    <cfRule type="duplicateValues" dxfId="303" priority="272"/>
  </conditionalFormatting>
  <conditionalFormatting sqref="E39:E43">
    <cfRule type="duplicateValues" dxfId="302" priority="271"/>
  </conditionalFormatting>
  <conditionalFormatting sqref="E39:E43">
    <cfRule type="duplicateValues" dxfId="301" priority="270"/>
  </conditionalFormatting>
  <conditionalFormatting sqref="E39:E43">
    <cfRule type="duplicateValues" dxfId="300" priority="269"/>
  </conditionalFormatting>
  <conditionalFormatting sqref="E39:E43">
    <cfRule type="duplicateValues" dxfId="299" priority="268"/>
  </conditionalFormatting>
  <conditionalFormatting sqref="E39:E43">
    <cfRule type="duplicateValues" dxfId="298" priority="266"/>
    <cfRule type="duplicateValues" dxfId="297" priority="267"/>
  </conditionalFormatting>
  <conditionalFormatting sqref="E39:E43">
    <cfRule type="duplicateValues" dxfId="296" priority="265"/>
  </conditionalFormatting>
  <conditionalFormatting sqref="E39:E43">
    <cfRule type="duplicateValues" dxfId="295" priority="264"/>
  </conditionalFormatting>
  <conditionalFormatting sqref="E39:E43">
    <cfRule type="duplicateValues" dxfId="294" priority="263"/>
  </conditionalFormatting>
  <conditionalFormatting sqref="E39:E43">
    <cfRule type="duplicateValues" dxfId="293" priority="260"/>
    <cfRule type="duplicateValues" dxfId="292" priority="261"/>
    <cfRule type="duplicateValues" dxfId="291" priority="262"/>
  </conditionalFormatting>
  <conditionalFormatting sqref="E39:E43">
    <cfRule type="duplicateValues" dxfId="290" priority="259"/>
  </conditionalFormatting>
  <conditionalFormatting sqref="B39:B43">
    <cfRule type="duplicateValues" dxfId="289" priority="258"/>
  </conditionalFormatting>
  <conditionalFormatting sqref="B39:B43">
    <cfRule type="duplicateValues" dxfId="288" priority="256"/>
    <cfRule type="duplicateValues" dxfId="287" priority="257"/>
  </conditionalFormatting>
  <conditionalFormatting sqref="B39:B43">
    <cfRule type="duplicateValues" dxfId="286" priority="255"/>
  </conditionalFormatting>
  <conditionalFormatting sqref="B39:B43">
    <cfRule type="duplicateValues" dxfId="285" priority="254"/>
  </conditionalFormatting>
  <conditionalFormatting sqref="E44:E60">
    <cfRule type="duplicateValues" dxfId="284" priority="122011"/>
  </conditionalFormatting>
  <conditionalFormatting sqref="E44:E60">
    <cfRule type="duplicateValues" dxfId="283" priority="122012"/>
    <cfRule type="duplicateValues" dxfId="282" priority="122013"/>
  </conditionalFormatting>
  <conditionalFormatting sqref="E44:E60">
    <cfRule type="duplicateValues" dxfId="281" priority="122014"/>
    <cfRule type="duplicateValues" dxfId="280" priority="122015"/>
    <cfRule type="duplicateValues" dxfId="279" priority="122016"/>
  </conditionalFormatting>
  <conditionalFormatting sqref="B44:B60">
    <cfRule type="duplicateValues" dxfId="278" priority="122017"/>
  </conditionalFormatting>
  <conditionalFormatting sqref="B44:B60">
    <cfRule type="duplicateValues" dxfId="277" priority="122018"/>
    <cfRule type="duplicateValues" dxfId="276" priority="122019"/>
  </conditionalFormatting>
  <conditionalFormatting sqref="E62">
    <cfRule type="duplicateValues" dxfId="275" priority="148"/>
  </conditionalFormatting>
  <conditionalFormatting sqref="E62">
    <cfRule type="duplicateValues" dxfId="274" priority="146"/>
    <cfRule type="duplicateValues" dxfId="273" priority="147"/>
  </conditionalFormatting>
  <conditionalFormatting sqref="E62">
    <cfRule type="duplicateValues" dxfId="272" priority="143"/>
    <cfRule type="duplicateValues" dxfId="271" priority="144"/>
    <cfRule type="duplicateValues" dxfId="270" priority="145"/>
  </conditionalFormatting>
  <conditionalFormatting sqref="B62">
    <cfRule type="duplicateValues" dxfId="269" priority="142"/>
  </conditionalFormatting>
  <conditionalFormatting sqref="B62">
    <cfRule type="duplicateValues" dxfId="268" priority="140"/>
    <cfRule type="duplicateValues" dxfId="267" priority="141"/>
  </conditionalFormatting>
  <conditionalFormatting sqref="E61 E63:E68">
    <cfRule type="duplicateValues" dxfId="266" priority="122500"/>
  </conditionalFormatting>
  <conditionalFormatting sqref="E61 E63:E68">
    <cfRule type="duplicateValues" dxfId="265" priority="122502"/>
    <cfRule type="duplicateValues" dxfId="264" priority="122503"/>
  </conditionalFormatting>
  <conditionalFormatting sqref="E61 E63:E68">
    <cfRule type="duplicateValues" dxfId="263" priority="122506"/>
    <cfRule type="duplicateValues" dxfId="262" priority="122507"/>
    <cfRule type="duplicateValues" dxfId="261" priority="122508"/>
  </conditionalFormatting>
  <conditionalFormatting sqref="B61 B63:B68">
    <cfRule type="duplicateValues" dxfId="260" priority="122512"/>
  </conditionalFormatting>
  <conditionalFormatting sqref="B61 B63:B68">
    <cfRule type="duplicateValues" dxfId="259" priority="122514"/>
    <cfRule type="duplicateValues" dxfId="258" priority="122515"/>
  </conditionalFormatting>
  <conditionalFormatting sqref="B5">
    <cfRule type="duplicateValues" dxfId="257" priority="122577"/>
    <cfRule type="duplicateValues" dxfId="256" priority="122578"/>
  </conditionalFormatting>
  <conditionalFormatting sqref="B5">
    <cfRule type="duplicateValues" dxfId="255" priority="122579"/>
  </conditionalFormatting>
  <conditionalFormatting sqref="E69:E70">
    <cfRule type="duplicateValues" dxfId="254" priority="139"/>
  </conditionalFormatting>
  <conditionalFormatting sqref="E69:E70">
    <cfRule type="duplicateValues" dxfId="253" priority="137"/>
    <cfRule type="duplicateValues" dxfId="252" priority="138"/>
  </conditionalFormatting>
  <conditionalFormatting sqref="E69:E70">
    <cfRule type="duplicateValues" dxfId="251" priority="134"/>
    <cfRule type="duplicateValues" dxfId="250" priority="135"/>
    <cfRule type="duplicateValues" dxfId="249" priority="136"/>
  </conditionalFormatting>
  <conditionalFormatting sqref="B69:B70">
    <cfRule type="duplicateValues" dxfId="248" priority="133"/>
  </conditionalFormatting>
  <conditionalFormatting sqref="B69:B70">
    <cfRule type="duplicateValues" dxfId="247" priority="131"/>
    <cfRule type="duplicateValues" dxfId="246" priority="132"/>
  </conditionalFormatting>
  <conditionalFormatting sqref="E71:E72">
    <cfRule type="duplicateValues" dxfId="245" priority="130"/>
  </conditionalFormatting>
  <conditionalFormatting sqref="E71:E72">
    <cfRule type="duplicateValues" dxfId="244" priority="128"/>
    <cfRule type="duplicateValues" dxfId="243" priority="129"/>
  </conditionalFormatting>
  <conditionalFormatting sqref="E71:E72">
    <cfRule type="duplicateValues" dxfId="242" priority="125"/>
    <cfRule type="duplicateValues" dxfId="241" priority="126"/>
    <cfRule type="duplicateValues" dxfId="240" priority="127"/>
  </conditionalFormatting>
  <conditionalFormatting sqref="B71:B72">
    <cfRule type="duplicateValues" dxfId="239" priority="124"/>
  </conditionalFormatting>
  <conditionalFormatting sqref="B71:B72">
    <cfRule type="duplicateValues" dxfId="238" priority="122"/>
    <cfRule type="duplicateValues" dxfId="237" priority="123"/>
  </conditionalFormatting>
  <conditionalFormatting sqref="B73">
    <cfRule type="duplicateValues" dxfId="236" priority="121"/>
  </conditionalFormatting>
  <conditionalFormatting sqref="B73">
    <cfRule type="duplicateValues" dxfId="235" priority="119"/>
    <cfRule type="duplicateValues" dxfId="234" priority="120"/>
  </conditionalFormatting>
  <conditionalFormatting sqref="E73">
    <cfRule type="duplicateValues" dxfId="233" priority="118"/>
  </conditionalFormatting>
  <conditionalFormatting sqref="E73">
    <cfRule type="duplicateValues" dxfId="232" priority="116"/>
    <cfRule type="duplicateValues" dxfId="231" priority="117"/>
  </conditionalFormatting>
  <conditionalFormatting sqref="E73">
    <cfRule type="duplicateValues" dxfId="230" priority="113"/>
    <cfRule type="duplicateValues" dxfId="229" priority="114"/>
    <cfRule type="duplicateValues" dxfId="228" priority="115"/>
  </conditionalFormatting>
  <conditionalFormatting sqref="B74">
    <cfRule type="duplicateValues" dxfId="227" priority="112"/>
  </conditionalFormatting>
  <conditionalFormatting sqref="B74">
    <cfRule type="duplicateValues" dxfId="226" priority="110"/>
    <cfRule type="duplicateValues" dxfId="225" priority="111"/>
  </conditionalFormatting>
  <conditionalFormatting sqref="E74">
    <cfRule type="duplicateValues" dxfId="224" priority="109"/>
  </conditionalFormatting>
  <conditionalFormatting sqref="E74">
    <cfRule type="duplicateValues" dxfId="223" priority="107"/>
    <cfRule type="duplicateValues" dxfId="222" priority="108"/>
  </conditionalFormatting>
  <conditionalFormatting sqref="E74">
    <cfRule type="duplicateValues" dxfId="221" priority="104"/>
    <cfRule type="duplicateValues" dxfId="220" priority="105"/>
    <cfRule type="duplicateValues" dxfId="219" priority="106"/>
  </conditionalFormatting>
  <conditionalFormatting sqref="B75:B88">
    <cfRule type="duplicateValues" dxfId="218" priority="103"/>
  </conditionalFormatting>
  <conditionalFormatting sqref="B75:B88">
    <cfRule type="duplicateValues" dxfId="217" priority="101"/>
    <cfRule type="duplicateValues" dxfId="216" priority="102"/>
  </conditionalFormatting>
  <conditionalFormatting sqref="E75:E88">
    <cfRule type="duplicateValues" dxfId="215" priority="100"/>
  </conditionalFormatting>
  <conditionalFormatting sqref="E75:E88">
    <cfRule type="duplicateValues" dxfId="214" priority="98"/>
    <cfRule type="duplicateValues" dxfId="213" priority="99"/>
  </conditionalFormatting>
  <conditionalFormatting sqref="E75:E88">
    <cfRule type="duplicateValues" dxfId="212" priority="95"/>
    <cfRule type="duplicateValues" dxfId="211" priority="96"/>
    <cfRule type="duplicateValues" dxfId="210" priority="97"/>
  </conditionalFormatting>
  <conditionalFormatting sqref="E130:E1048576 E1:E117">
    <cfRule type="duplicateValues" dxfId="209" priority="73"/>
    <cfRule type="duplicateValues" dxfId="208" priority="94"/>
  </conditionalFormatting>
  <conditionalFormatting sqref="B89">
    <cfRule type="duplicateValues" dxfId="207" priority="93"/>
  </conditionalFormatting>
  <conditionalFormatting sqref="B89">
    <cfRule type="duplicateValues" dxfId="206" priority="91"/>
    <cfRule type="duplicateValues" dxfId="205" priority="92"/>
  </conditionalFormatting>
  <conditionalFormatting sqref="E89">
    <cfRule type="duplicateValues" dxfId="204" priority="90"/>
  </conditionalFormatting>
  <conditionalFormatting sqref="E89">
    <cfRule type="duplicateValues" dxfId="203" priority="88"/>
    <cfRule type="duplicateValues" dxfId="202" priority="89"/>
  </conditionalFormatting>
  <conditionalFormatting sqref="E89">
    <cfRule type="duplicateValues" dxfId="201" priority="85"/>
    <cfRule type="duplicateValues" dxfId="200" priority="86"/>
    <cfRule type="duplicateValues" dxfId="199" priority="87"/>
  </conditionalFormatting>
  <conditionalFormatting sqref="B90:B93">
    <cfRule type="duplicateValues" dxfId="198" priority="84"/>
  </conditionalFormatting>
  <conditionalFormatting sqref="B90:B93">
    <cfRule type="duplicateValues" dxfId="197" priority="82"/>
    <cfRule type="duplicateValues" dxfId="196" priority="83"/>
  </conditionalFormatting>
  <conditionalFormatting sqref="E90:E93">
    <cfRule type="duplicateValues" dxfId="195" priority="81"/>
  </conditionalFormatting>
  <conditionalFormatting sqref="E90:E93">
    <cfRule type="duplicateValues" dxfId="194" priority="79"/>
    <cfRule type="duplicateValues" dxfId="193" priority="80"/>
  </conditionalFormatting>
  <conditionalFormatting sqref="E90:E93">
    <cfRule type="duplicateValues" dxfId="192" priority="76"/>
    <cfRule type="duplicateValues" dxfId="191" priority="77"/>
    <cfRule type="duplicateValues" dxfId="190" priority="78"/>
  </conditionalFormatting>
  <conditionalFormatting sqref="B130:B1048576 B1:B4">
    <cfRule type="duplicateValues" dxfId="189" priority="122600"/>
    <cfRule type="duplicateValues" dxfId="188" priority="122601"/>
  </conditionalFormatting>
  <conditionalFormatting sqref="B130:B1048576 B1:B4">
    <cfRule type="duplicateValues" dxfId="187" priority="122606"/>
  </conditionalFormatting>
  <conditionalFormatting sqref="B130:B1048576">
    <cfRule type="duplicateValues" dxfId="186" priority="122655"/>
  </conditionalFormatting>
  <conditionalFormatting sqref="B130:B1048576 B1:B5">
    <cfRule type="duplicateValues" dxfId="185" priority="122657"/>
  </conditionalFormatting>
  <conditionalFormatting sqref="B130:B1048576 B1:B29">
    <cfRule type="duplicateValues" dxfId="184" priority="122672"/>
  </conditionalFormatting>
  <conditionalFormatting sqref="B130:B1048576 B1:B38">
    <cfRule type="duplicateValues" dxfId="183" priority="122675"/>
  </conditionalFormatting>
  <conditionalFormatting sqref="E130:E1048576 E1:E117">
    <cfRule type="duplicateValues" dxfId="182" priority="67"/>
  </conditionalFormatting>
  <conditionalFormatting sqref="B94:B102">
    <cfRule type="duplicateValues" dxfId="181" priority="66"/>
  </conditionalFormatting>
  <conditionalFormatting sqref="B94:B102">
    <cfRule type="duplicateValues" dxfId="180" priority="64"/>
    <cfRule type="duplicateValues" dxfId="179" priority="65"/>
  </conditionalFormatting>
  <conditionalFormatting sqref="E94:E102">
    <cfRule type="duplicateValues" dxfId="178" priority="63"/>
  </conditionalFormatting>
  <conditionalFormatting sqref="E94:E102">
    <cfRule type="duplicateValues" dxfId="177" priority="61"/>
    <cfRule type="duplicateValues" dxfId="176" priority="62"/>
  </conditionalFormatting>
  <conditionalFormatting sqref="E94:E102">
    <cfRule type="duplicateValues" dxfId="175" priority="58"/>
    <cfRule type="duplicateValues" dxfId="174" priority="59"/>
    <cfRule type="duplicateValues" dxfId="173" priority="60"/>
  </conditionalFormatting>
  <conditionalFormatting sqref="E103">
    <cfRule type="duplicateValues" dxfId="172" priority="57"/>
  </conditionalFormatting>
  <conditionalFormatting sqref="E103">
    <cfRule type="duplicateValues" dxfId="171" priority="55"/>
    <cfRule type="duplicateValues" dxfId="170" priority="56"/>
  </conditionalFormatting>
  <conditionalFormatting sqref="E103">
    <cfRule type="duplicateValues" dxfId="169" priority="52"/>
    <cfRule type="duplicateValues" dxfId="168" priority="53"/>
    <cfRule type="duplicateValues" dxfId="167" priority="54"/>
  </conditionalFormatting>
  <conditionalFormatting sqref="B103">
    <cfRule type="duplicateValues" dxfId="166" priority="51"/>
  </conditionalFormatting>
  <conditionalFormatting sqref="B103">
    <cfRule type="duplicateValues" dxfId="165" priority="49"/>
    <cfRule type="duplicateValues" dxfId="164" priority="50"/>
  </conditionalFormatting>
  <conditionalFormatting sqref="B104">
    <cfRule type="duplicateValues" dxfId="163" priority="42"/>
  </conditionalFormatting>
  <conditionalFormatting sqref="B104">
    <cfRule type="duplicateValues" dxfId="162" priority="40"/>
    <cfRule type="duplicateValues" dxfId="161" priority="41"/>
  </conditionalFormatting>
  <conditionalFormatting sqref="B105:B109">
    <cfRule type="duplicateValues" dxfId="160" priority="39"/>
  </conditionalFormatting>
  <conditionalFormatting sqref="B105:B109">
    <cfRule type="duplicateValues" dxfId="159" priority="37"/>
    <cfRule type="duplicateValues" dxfId="158" priority="38"/>
  </conditionalFormatting>
  <conditionalFormatting sqref="B110:B113">
    <cfRule type="duplicateValues" dxfId="157" priority="36"/>
  </conditionalFormatting>
  <conditionalFormatting sqref="B110:B113">
    <cfRule type="duplicateValues" dxfId="156" priority="34"/>
    <cfRule type="duplicateValues" dxfId="155" priority="35"/>
  </conditionalFormatting>
  <conditionalFormatting sqref="B114:B117">
    <cfRule type="duplicateValues" dxfId="154" priority="33"/>
  </conditionalFormatting>
  <conditionalFormatting sqref="B114:B117">
    <cfRule type="duplicateValues" dxfId="153" priority="31"/>
    <cfRule type="duplicateValues" dxfId="152" priority="32"/>
  </conditionalFormatting>
  <conditionalFormatting sqref="E6:E13">
    <cfRule type="duplicateValues" dxfId="151" priority="122696"/>
  </conditionalFormatting>
  <conditionalFormatting sqref="E6:E13">
    <cfRule type="duplicateValues" dxfId="150" priority="122698"/>
    <cfRule type="duplicateValues" dxfId="149" priority="122699"/>
  </conditionalFormatting>
  <conditionalFormatting sqref="B6">
    <cfRule type="duplicateValues" dxfId="148" priority="122719"/>
    <cfRule type="duplicateValues" dxfId="147" priority="122720"/>
  </conditionalFormatting>
  <conditionalFormatting sqref="B6">
    <cfRule type="duplicateValues" dxfId="146" priority="122721"/>
  </conditionalFormatting>
  <conditionalFormatting sqref="E5:E13">
    <cfRule type="duplicateValues" dxfId="145" priority="122752"/>
  </conditionalFormatting>
  <conditionalFormatting sqref="E5:E13">
    <cfRule type="duplicateValues" dxfId="144" priority="122754"/>
    <cfRule type="duplicateValues" dxfId="143" priority="122755"/>
  </conditionalFormatting>
  <conditionalFormatting sqref="E5:E62">
    <cfRule type="duplicateValues" dxfId="142" priority="122758"/>
  </conditionalFormatting>
  <conditionalFormatting sqref="E5:E62">
    <cfRule type="duplicateValues" dxfId="141" priority="122760"/>
    <cfRule type="duplicateValues" dxfId="140" priority="122761"/>
  </conditionalFormatting>
  <conditionalFormatting sqref="E130:E1048576">
    <cfRule type="duplicateValues" dxfId="139" priority="25"/>
  </conditionalFormatting>
  <conditionalFormatting sqref="E118:E129">
    <cfRule type="duplicateValues" dxfId="138" priority="24"/>
  </conditionalFormatting>
  <conditionalFormatting sqref="E118:E129">
    <cfRule type="duplicateValues" dxfId="137" priority="23"/>
  </conditionalFormatting>
  <conditionalFormatting sqref="E118:E129">
    <cfRule type="duplicateValues" dxfId="136" priority="22"/>
  </conditionalFormatting>
  <conditionalFormatting sqref="E118:E129">
    <cfRule type="duplicateValues" dxfId="135" priority="20"/>
    <cfRule type="duplicateValues" dxfId="134" priority="21"/>
  </conditionalFormatting>
  <conditionalFormatting sqref="E118:E129">
    <cfRule type="duplicateValues" dxfId="133" priority="18"/>
    <cfRule type="duplicateValues" dxfId="132" priority="19"/>
  </conditionalFormatting>
  <conditionalFormatting sqref="E118:E129">
    <cfRule type="duplicateValues" dxfId="131" priority="17"/>
  </conditionalFormatting>
  <conditionalFormatting sqref="E118:E129">
    <cfRule type="duplicateValues" dxfId="130" priority="14"/>
    <cfRule type="duplicateValues" dxfId="129" priority="15"/>
    <cfRule type="duplicateValues" dxfId="128" priority="16"/>
  </conditionalFormatting>
  <conditionalFormatting sqref="E118:E129">
    <cfRule type="duplicateValues" dxfId="127" priority="12"/>
    <cfRule type="duplicateValues" dxfId="126" priority="13"/>
  </conditionalFormatting>
  <conditionalFormatting sqref="E118:E129">
    <cfRule type="duplicateValues" dxfId="125" priority="11"/>
  </conditionalFormatting>
  <conditionalFormatting sqref="B118:B129">
    <cfRule type="duplicateValues" dxfId="124" priority="10"/>
  </conditionalFormatting>
  <conditionalFormatting sqref="B118:B129">
    <cfRule type="duplicateValues" dxfId="123" priority="8"/>
    <cfRule type="duplicateValues" dxfId="122" priority="9"/>
  </conditionalFormatting>
  <conditionalFormatting sqref="E118:E129">
    <cfRule type="duplicateValues" dxfId="121" priority="7"/>
  </conditionalFormatting>
  <conditionalFormatting sqref="E1:E1048576">
    <cfRule type="duplicateValues" dxfId="12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52" zoomScaleNormal="100" workbookViewId="0">
      <selection activeCell="G24" sqref="G24"/>
    </sheetView>
  </sheetViews>
  <sheetFormatPr baseColWidth="10" defaultColWidth="23.42578125" defaultRowHeight="15" x14ac:dyDescent="0.25"/>
  <cols>
    <col min="1" max="1" width="27.42578125" style="102" customWidth="1"/>
    <col min="2" max="2" width="17.28515625" style="102" bestFit="1" customWidth="1"/>
    <col min="3" max="3" width="52.28515625" style="102" customWidth="1"/>
    <col min="4" max="4" width="42.7109375" style="102" customWidth="1"/>
    <col min="5" max="5" width="13.85546875" style="102" customWidth="1"/>
    <col min="6" max="16384" width="23.42578125" style="102"/>
  </cols>
  <sheetData>
    <row r="1" spans="1:5" ht="22.5" x14ac:dyDescent="0.25">
      <c r="A1" s="188" t="s">
        <v>2158</v>
      </c>
      <c r="B1" s="189"/>
      <c r="C1" s="189"/>
      <c r="D1" s="189"/>
      <c r="E1" s="190"/>
    </row>
    <row r="2" spans="1:5" ht="25.5" x14ac:dyDescent="0.25">
      <c r="A2" s="191" t="s">
        <v>2470</v>
      </c>
      <c r="B2" s="192"/>
      <c r="C2" s="192"/>
      <c r="D2" s="192"/>
      <c r="E2" s="193"/>
    </row>
    <row r="3" spans="1:5" ht="18" x14ac:dyDescent="0.25">
      <c r="B3" s="108"/>
      <c r="C3" s="108"/>
      <c r="D3" s="108"/>
      <c r="E3" s="118"/>
    </row>
    <row r="4" spans="1:5" ht="18.75" thickBot="1" x14ac:dyDescent="0.3">
      <c r="A4" s="115" t="s">
        <v>2423</v>
      </c>
      <c r="B4" s="117">
        <v>44295.708333333336</v>
      </c>
      <c r="C4" s="108"/>
      <c r="D4" s="108"/>
      <c r="E4" s="119"/>
    </row>
    <row r="5" spans="1:5" ht="18.75" thickBot="1" x14ac:dyDescent="0.3">
      <c r="A5" s="115" t="s">
        <v>2424</v>
      </c>
      <c r="B5" s="117">
        <v>44296.25</v>
      </c>
      <c r="C5" s="116"/>
      <c r="D5" s="108"/>
      <c r="E5" s="119"/>
    </row>
    <row r="6" spans="1:5" ht="18" x14ac:dyDescent="0.25">
      <c r="B6" s="108"/>
      <c r="C6" s="108"/>
      <c r="D6" s="108"/>
      <c r="E6" s="121"/>
    </row>
    <row r="7" spans="1:5" ht="18" x14ac:dyDescent="0.25">
      <c r="A7" s="174" t="s">
        <v>2425</v>
      </c>
      <c r="B7" s="175"/>
      <c r="C7" s="175"/>
      <c r="D7" s="175"/>
      <c r="E7" s="176"/>
    </row>
    <row r="8" spans="1:5" ht="18" x14ac:dyDescent="0.25">
      <c r="A8" s="109" t="s">
        <v>15</v>
      </c>
      <c r="B8" s="109" t="s">
        <v>2426</v>
      </c>
      <c r="C8" s="109" t="s">
        <v>46</v>
      </c>
      <c r="D8" s="120" t="s">
        <v>2429</v>
      </c>
      <c r="E8" s="109" t="s">
        <v>2427</v>
      </c>
    </row>
    <row r="9" spans="1:5" ht="18.75" customHeight="1" x14ac:dyDescent="0.25">
      <c r="A9" s="104" t="str">
        <f>VLOOKUP(B9,'[1]LISTADO ATM'!$A$2:$C$821,3,0)</f>
        <v>ESTE</v>
      </c>
      <c r="B9" s="146">
        <v>824</v>
      </c>
      <c r="C9" s="146" t="str">
        <f>VLOOKUP(B9,'[1]LISTADO ATM'!$A$2:$B$821,2,0)</f>
        <v xml:space="preserve">ATM Multiplaza (Higuey) </v>
      </c>
      <c r="D9" s="103" t="s">
        <v>2512</v>
      </c>
      <c r="E9" s="127">
        <v>335848592</v>
      </c>
    </row>
    <row r="10" spans="1:5" ht="18.75" customHeight="1" x14ac:dyDescent="0.25">
      <c r="A10" s="104" t="str">
        <f>VLOOKUP(B10,'[1]LISTADO ATM'!$A$2:$C$821,3,0)</f>
        <v>DISTRITO NACIONAL</v>
      </c>
      <c r="B10" s="146">
        <v>60</v>
      </c>
      <c r="C10" s="146" t="str">
        <f>VLOOKUP(B10,'[1]LISTADO ATM'!$A$2:$B$821,2,0)</f>
        <v xml:space="preserve">ATM Autobanco 27 de Febrero </v>
      </c>
      <c r="D10" s="103" t="s">
        <v>2512</v>
      </c>
      <c r="E10" s="142">
        <v>335848375</v>
      </c>
    </row>
    <row r="11" spans="1:5" ht="18.75" customHeight="1" x14ac:dyDescent="0.25">
      <c r="A11" s="104" t="str">
        <f>VLOOKUP(B11,'[1]LISTADO ATM'!$A$2:$C$821,3,0)</f>
        <v>DISTRITO NACIONAL</v>
      </c>
      <c r="B11" s="146">
        <v>486</v>
      </c>
      <c r="C11" s="146" t="str">
        <f>VLOOKUP(B11,'[1]LISTADO ATM'!$A$2:$B$821,2,0)</f>
        <v xml:space="preserve">ATM Olé La Caleta </v>
      </c>
      <c r="D11" s="103" t="s">
        <v>2512</v>
      </c>
      <c r="E11" s="142">
        <v>335848570</v>
      </c>
    </row>
    <row r="12" spans="1:5" ht="18.75" customHeight="1" x14ac:dyDescent="0.25">
      <c r="A12" s="104" t="str">
        <f>VLOOKUP(B12,'[1]LISTADO ATM'!$A$2:$C$821,3,0)</f>
        <v>NORTE</v>
      </c>
      <c r="B12" s="146">
        <v>350</v>
      </c>
      <c r="C12" s="146" t="str">
        <f>VLOOKUP(B12,'[1]LISTADO ATM'!$A$2:$B$821,2,0)</f>
        <v xml:space="preserve">ATM Oficina Villa Tapia </v>
      </c>
      <c r="D12" s="103" t="s">
        <v>2512</v>
      </c>
      <c r="E12" s="127" t="s">
        <v>2584</v>
      </c>
    </row>
    <row r="13" spans="1:5" ht="18.75" customHeight="1" x14ac:dyDescent="0.25">
      <c r="A13" s="104" t="str">
        <f>VLOOKUP(B13,'[1]LISTADO ATM'!$A$2:$C$821,3,0)</f>
        <v>DISTRITO NACIONAL</v>
      </c>
      <c r="B13" s="146">
        <v>85</v>
      </c>
      <c r="C13" s="146" t="str">
        <f>VLOOKUP(B13,'[1]LISTADO ATM'!$A$2:$B$821,2,0)</f>
        <v xml:space="preserve">ATM Oficina San Isidro (Fuerza Aérea) </v>
      </c>
      <c r="D13" s="103" t="s">
        <v>2512</v>
      </c>
      <c r="E13" s="127" t="s">
        <v>2605</v>
      </c>
    </row>
    <row r="14" spans="1:5" ht="18.75" customHeight="1" x14ac:dyDescent="0.25">
      <c r="A14" s="104" t="str">
        <f>VLOOKUP(B14,'[1]LISTADO ATM'!$A$2:$C$821,3,0)</f>
        <v>DISTRITO NACIONAL</v>
      </c>
      <c r="B14" s="146">
        <v>983</v>
      </c>
      <c r="C14" s="146" t="str">
        <f>VLOOKUP(B14,'[1]LISTADO ATM'!$A$2:$B$821,2,0)</f>
        <v xml:space="preserve">ATM Bravo República de Colombia </v>
      </c>
      <c r="D14" s="103" t="s">
        <v>2512</v>
      </c>
      <c r="E14" s="127" t="s">
        <v>2590</v>
      </c>
    </row>
    <row r="15" spans="1:5" ht="18.75" customHeight="1" x14ac:dyDescent="0.25">
      <c r="A15" s="104" t="str">
        <f>VLOOKUP(B15,'[1]LISTADO ATM'!$A$2:$C$821,3,0)</f>
        <v>DISTRITO NACIONAL</v>
      </c>
      <c r="B15" s="146">
        <v>979</v>
      </c>
      <c r="C15" s="146" t="str">
        <f>VLOOKUP(B15,'[1]LISTADO ATM'!$A$2:$B$821,2,0)</f>
        <v xml:space="preserve">ATM Oficina Luperón I </v>
      </c>
      <c r="D15" s="103" t="s">
        <v>2512</v>
      </c>
      <c r="E15" s="127" t="s">
        <v>2589</v>
      </c>
    </row>
    <row r="16" spans="1:5" ht="18.75" customHeight="1" x14ac:dyDescent="0.25">
      <c r="A16" s="104" t="str">
        <f>VLOOKUP(B16,'[1]LISTADO ATM'!$A$2:$C$821,3,0)</f>
        <v>DISTRITO NACIONAL</v>
      </c>
      <c r="B16" s="146">
        <v>169</v>
      </c>
      <c r="C16" s="146" t="str">
        <f>VLOOKUP(B16,'[1]LISTADO ATM'!$A$2:$B$821,2,0)</f>
        <v xml:space="preserve">ATM Oficina Caonabo </v>
      </c>
      <c r="D16" s="103" t="s">
        <v>2512</v>
      </c>
      <c r="E16" s="127" t="s">
        <v>2585</v>
      </c>
    </row>
    <row r="17" spans="1:5" ht="18.75" customHeight="1" x14ac:dyDescent="0.25">
      <c r="A17" s="104" t="str">
        <f>VLOOKUP(B17,'[1]LISTADO ATM'!$A$2:$C$821,3,0)</f>
        <v>ESTE</v>
      </c>
      <c r="B17" s="146">
        <v>114</v>
      </c>
      <c r="C17" s="146" t="str">
        <f>VLOOKUP(B17,'[1]LISTADO ATM'!$A$2:$B$821,2,0)</f>
        <v xml:space="preserve">ATM Oficina Hato Mayor </v>
      </c>
      <c r="D17" s="103" t="s">
        <v>2512</v>
      </c>
      <c r="E17" s="127" t="s">
        <v>2606</v>
      </c>
    </row>
    <row r="18" spans="1:5" ht="18.75" customHeight="1" x14ac:dyDescent="0.25">
      <c r="A18" s="104" t="str">
        <f>VLOOKUP(B18,'[1]LISTADO ATM'!$A$2:$C$821,3,0)</f>
        <v>ESTE</v>
      </c>
      <c r="B18" s="146">
        <v>104</v>
      </c>
      <c r="C18" s="146" t="str">
        <f>VLOOKUP(B18,'[1]LISTADO ATM'!$A$2:$B$821,2,0)</f>
        <v xml:space="preserve">ATM Jumbo Higuey </v>
      </c>
      <c r="D18" s="103" t="s">
        <v>2512</v>
      </c>
      <c r="E18" s="127" t="s">
        <v>2588</v>
      </c>
    </row>
    <row r="19" spans="1:5" ht="18.75" customHeight="1" x14ac:dyDescent="0.25">
      <c r="A19" s="104" t="str">
        <f>VLOOKUP(B19,'[1]LISTADO ATM'!$A$2:$C$821,3,0)</f>
        <v>ESTE</v>
      </c>
      <c r="B19" s="146">
        <v>480</v>
      </c>
      <c r="C19" s="146" t="str">
        <f>VLOOKUP(B19,'[1]LISTADO ATM'!$A$2:$B$821,2,0)</f>
        <v>ATM UNP Farmaconal Higuey</v>
      </c>
      <c r="D19" s="103" t="s">
        <v>2512</v>
      </c>
      <c r="E19" s="142">
        <v>335848479</v>
      </c>
    </row>
    <row r="20" spans="1:5" ht="18.75" customHeight="1" x14ac:dyDescent="0.25">
      <c r="A20" s="104" t="str">
        <f>VLOOKUP(B20,'[1]LISTADO ATM'!$A$2:$C$821,3,0)</f>
        <v>ESTE</v>
      </c>
      <c r="B20" s="146">
        <v>912</v>
      </c>
      <c r="C20" s="146" t="str">
        <f>VLOOKUP(B20,'[1]LISTADO ATM'!$A$2:$B$821,2,0)</f>
        <v xml:space="preserve">ATM Oficina San Pedro II </v>
      </c>
      <c r="D20" s="103" t="s">
        <v>2512</v>
      </c>
      <c r="E20" s="127" t="s">
        <v>2607</v>
      </c>
    </row>
    <row r="21" spans="1:5" ht="18.75" customHeight="1" x14ac:dyDescent="0.25">
      <c r="A21" s="104" t="str">
        <f>VLOOKUP(B21,'[1]LISTADO ATM'!$A$2:$C$821,3,0)</f>
        <v>DISTRITO NACIONAL</v>
      </c>
      <c r="B21" s="146">
        <v>487</v>
      </c>
      <c r="C21" s="146" t="str">
        <f>VLOOKUP(B21,'[1]LISTADO ATM'!$A$2:$B$821,2,0)</f>
        <v xml:space="preserve">ATM Olé Hainamosa </v>
      </c>
      <c r="D21" s="103" t="s">
        <v>2512</v>
      </c>
      <c r="E21" s="127">
        <v>335848037</v>
      </c>
    </row>
    <row r="22" spans="1:5" ht="18.75" customHeight="1" x14ac:dyDescent="0.25">
      <c r="A22" s="104" t="str">
        <f>VLOOKUP(B22,'[1]LISTADO ATM'!$A$2:$C$821,3,0)</f>
        <v>DISTRITO NACIONAL</v>
      </c>
      <c r="B22" s="146">
        <v>600</v>
      </c>
      <c r="C22" s="146" t="str">
        <f>VLOOKUP(B22,'[1]LISTADO ATM'!$A$2:$B$821,2,0)</f>
        <v>ATM S/M Bravo Hipica</v>
      </c>
      <c r="D22" s="103" t="s">
        <v>2512</v>
      </c>
      <c r="E22" s="127">
        <v>335848269</v>
      </c>
    </row>
    <row r="23" spans="1:5" ht="18.75" customHeight="1" x14ac:dyDescent="0.25">
      <c r="A23" s="104" t="str">
        <f>VLOOKUP(B23,'[1]LISTADO ATM'!$A$2:$C$821,3,0)</f>
        <v>DISTRITO NACIONAL</v>
      </c>
      <c r="B23" s="146">
        <v>938</v>
      </c>
      <c r="C23" s="146" t="str">
        <f>VLOOKUP(B23,'[1]LISTADO ATM'!$A$2:$B$821,2,0)</f>
        <v xml:space="preserve">ATM Autobanco Oficina Filadelfia Plaza </v>
      </c>
      <c r="D23" s="103" t="s">
        <v>2512</v>
      </c>
      <c r="E23" s="142">
        <v>335848464</v>
      </c>
    </row>
    <row r="24" spans="1:5" ht="18.75" customHeight="1" x14ac:dyDescent="0.25">
      <c r="A24" s="104" t="str">
        <f>VLOOKUP(B24,'[1]LISTADO ATM'!$A$2:$C$821,3,0)</f>
        <v>DISTRITO NACIONAL</v>
      </c>
      <c r="B24" s="146">
        <v>970</v>
      </c>
      <c r="C24" s="146" t="str">
        <f>VLOOKUP(B24,'[1]LISTADO ATM'!$A$2:$B$821,2,0)</f>
        <v xml:space="preserve">ATM S/M Olé Haina </v>
      </c>
      <c r="D24" s="103" t="s">
        <v>2512</v>
      </c>
      <c r="E24" s="142">
        <v>335847229</v>
      </c>
    </row>
    <row r="25" spans="1:5" ht="18.75" customHeight="1" x14ac:dyDescent="0.25">
      <c r="A25" s="104" t="str">
        <f>VLOOKUP(B25,'[1]LISTADO ATM'!$A$2:$C$821,3,0)</f>
        <v>NORTE</v>
      </c>
      <c r="B25" s="146">
        <v>862</v>
      </c>
      <c r="C25" s="146" t="str">
        <f>VLOOKUP(B25,'[1]LISTADO ATM'!$A$2:$B$821,2,0)</f>
        <v xml:space="preserve">ATM S/M Doble A (Sabaneta) </v>
      </c>
      <c r="D25" s="103" t="s">
        <v>2512</v>
      </c>
      <c r="E25" s="127">
        <v>335848826</v>
      </c>
    </row>
    <row r="26" spans="1:5" ht="18.75" customHeight="1" x14ac:dyDescent="0.25">
      <c r="A26" s="104" t="str">
        <f>VLOOKUP(B26,'[1]LISTADO ATM'!$A$2:$C$821,3,0)</f>
        <v>DISTRITO NACIONAL</v>
      </c>
      <c r="B26" s="146">
        <v>562</v>
      </c>
      <c r="C26" s="146" t="str">
        <f>VLOOKUP(B26,'[1]LISTADO ATM'!$A$2:$B$821,2,0)</f>
        <v xml:space="preserve">ATM S/M Jumbo Carretera Mella </v>
      </c>
      <c r="D26" s="103" t="s">
        <v>2512</v>
      </c>
      <c r="E26" s="127" t="s">
        <v>2586</v>
      </c>
    </row>
    <row r="27" spans="1:5" ht="18.75" customHeight="1" x14ac:dyDescent="0.25">
      <c r="A27" s="104" t="e">
        <f>VLOOKUP(B27,'[1]LISTADO ATM'!$A$2:$C$821,3,0)</f>
        <v>#N/A</v>
      </c>
      <c r="B27" s="146"/>
      <c r="C27" s="146" t="e">
        <f>VLOOKUP(B27,'[1]LISTADO ATM'!$A$2:$B$821,2,0)</f>
        <v>#N/A</v>
      </c>
      <c r="D27" s="103" t="s">
        <v>2512</v>
      </c>
      <c r="E27" s="127"/>
    </row>
    <row r="28" spans="1:5" ht="18.75" customHeight="1" x14ac:dyDescent="0.25">
      <c r="A28" s="104" t="e">
        <f>VLOOKUP(B28,'[1]LISTADO ATM'!$A$2:$C$821,3,0)</f>
        <v>#N/A</v>
      </c>
      <c r="B28" s="146"/>
      <c r="C28" s="146" t="e">
        <f>VLOOKUP(B28,'[1]LISTADO ATM'!$A$2:$B$821,2,0)</f>
        <v>#N/A</v>
      </c>
      <c r="D28" s="103" t="s">
        <v>2512</v>
      </c>
      <c r="E28" s="127"/>
    </row>
    <row r="29" spans="1:5" ht="18.75" customHeight="1" x14ac:dyDescent="0.25">
      <c r="A29" s="104" t="e">
        <f>VLOOKUP(B29,'[1]LISTADO ATM'!$A$2:$C$821,3,0)</f>
        <v>#N/A</v>
      </c>
      <c r="B29" s="146"/>
      <c r="C29" s="146" t="e">
        <f>VLOOKUP(B29,'[1]LISTADO ATM'!$A$2:$B$821,2,0)</f>
        <v>#N/A</v>
      </c>
      <c r="D29" s="103" t="s">
        <v>2512</v>
      </c>
      <c r="E29" s="127"/>
    </row>
    <row r="30" spans="1:5" ht="18.75" customHeight="1" x14ac:dyDescent="0.25">
      <c r="A30" s="104" t="e">
        <f>VLOOKUP(B30,'[1]LISTADO ATM'!$A$2:$C$821,3,0)</f>
        <v>#N/A</v>
      </c>
      <c r="B30" s="146"/>
      <c r="C30" s="146" t="e">
        <f>VLOOKUP(B30,'[1]LISTADO ATM'!$A$2:$B$821,2,0)</f>
        <v>#N/A</v>
      </c>
      <c r="D30" s="103" t="s">
        <v>2512</v>
      </c>
      <c r="E30" s="127"/>
    </row>
    <row r="31" spans="1:5" ht="18.75" thickBot="1" x14ac:dyDescent="0.3">
      <c r="A31" s="110" t="s">
        <v>2495</v>
      </c>
      <c r="B31" s="155">
        <f>COUNT(B9:B26)</f>
        <v>18</v>
      </c>
      <c r="C31" s="171"/>
      <c r="D31" s="172"/>
      <c r="E31" s="173"/>
    </row>
    <row r="32" spans="1:5" x14ac:dyDescent="0.25">
      <c r="B32" s="112"/>
      <c r="E32" s="112"/>
    </row>
    <row r="33" spans="1:5" ht="18" x14ac:dyDescent="0.25">
      <c r="A33" s="174" t="s">
        <v>2496</v>
      </c>
      <c r="B33" s="175"/>
      <c r="C33" s="175"/>
      <c r="D33" s="175"/>
      <c r="E33" s="176"/>
    </row>
    <row r="34" spans="1:5" ht="18" x14ac:dyDescent="0.25">
      <c r="A34" s="109" t="s">
        <v>15</v>
      </c>
      <c r="B34" s="109" t="s">
        <v>2426</v>
      </c>
      <c r="C34" s="109" t="s">
        <v>46</v>
      </c>
      <c r="D34" s="109" t="s">
        <v>2429</v>
      </c>
      <c r="E34" s="109" t="s">
        <v>2427</v>
      </c>
    </row>
    <row r="35" spans="1:5" ht="18" x14ac:dyDescent="0.25">
      <c r="A35" s="104" t="str">
        <f>VLOOKUP(B35,'[1]LISTADO ATM'!$A$2:$C$821,3,0)</f>
        <v>ESTE</v>
      </c>
      <c r="B35" s="146">
        <v>385</v>
      </c>
      <c r="C35" s="146" t="str">
        <f>VLOOKUP(B35,'[1]LISTADO ATM'!$A$2:$B$821,2,0)</f>
        <v xml:space="preserve">ATM Plaza Verón I </v>
      </c>
      <c r="D35" s="103" t="s">
        <v>2504</v>
      </c>
      <c r="E35" s="142">
        <v>335845393</v>
      </c>
    </row>
    <row r="36" spans="1:5" ht="18" x14ac:dyDescent="0.25">
      <c r="A36" s="104" t="e">
        <f>VLOOKUP(B36,'[1]LISTADO ATM'!$A$2:$C$821,3,0)</f>
        <v>#N/A</v>
      </c>
      <c r="B36" s="146"/>
      <c r="C36" s="146" t="e">
        <f>VLOOKUP(B36,'[1]LISTADO ATM'!$A$2:$B$821,2,0)</f>
        <v>#N/A</v>
      </c>
      <c r="D36" s="103" t="s">
        <v>2504</v>
      </c>
      <c r="E36" s="142"/>
    </row>
    <row r="37" spans="1:5" ht="18" x14ac:dyDescent="0.25">
      <c r="A37" s="104" t="e">
        <f>VLOOKUP(B37,'[1]LISTADO ATM'!$A$2:$C$821,3,0)</f>
        <v>#N/A</v>
      </c>
      <c r="B37" s="146"/>
      <c r="C37" s="146" t="e">
        <f>VLOOKUP(B37,'[1]LISTADO ATM'!$A$2:$B$821,2,0)</f>
        <v>#N/A</v>
      </c>
      <c r="D37" s="103" t="s">
        <v>2504</v>
      </c>
      <c r="E37" s="159"/>
    </row>
    <row r="38" spans="1:5" ht="18" x14ac:dyDescent="0.25">
      <c r="A38" s="104" t="e">
        <f>VLOOKUP(B38,'[1]LISTADO ATM'!$A$2:$C$821,3,0)</f>
        <v>#N/A</v>
      </c>
      <c r="B38" s="146"/>
      <c r="C38" s="146" t="e">
        <f>VLOOKUP(B38,'[1]LISTADO ATM'!$A$2:$B$821,2,0)</f>
        <v>#N/A</v>
      </c>
      <c r="D38" s="103" t="s">
        <v>2504</v>
      </c>
      <c r="E38" s="159"/>
    </row>
    <row r="39" spans="1:5" ht="18" x14ac:dyDescent="0.25">
      <c r="A39" s="104" t="e">
        <f>VLOOKUP(B39,'[1]LISTADO ATM'!$A$2:$C$821,3,0)</f>
        <v>#N/A</v>
      </c>
      <c r="B39" s="146"/>
      <c r="C39" s="146" t="e">
        <f>VLOOKUP(B39,'[1]LISTADO ATM'!$A$2:$B$821,2,0)</f>
        <v>#N/A</v>
      </c>
      <c r="D39" s="103" t="s">
        <v>2504</v>
      </c>
      <c r="E39" s="159"/>
    </row>
    <row r="40" spans="1:5" ht="18" x14ac:dyDescent="0.25">
      <c r="A40" s="104" t="e">
        <f>VLOOKUP(B40,'[1]LISTADO ATM'!$A$2:$C$821,3,0)</f>
        <v>#N/A</v>
      </c>
      <c r="B40" s="146"/>
      <c r="C40" s="146" t="e">
        <f>VLOOKUP(B40,'[1]LISTADO ATM'!$A$2:$B$821,2,0)</f>
        <v>#N/A</v>
      </c>
      <c r="D40" s="103" t="s">
        <v>2504</v>
      </c>
      <c r="E40" s="159"/>
    </row>
    <row r="41" spans="1:5" ht="18" x14ac:dyDescent="0.25">
      <c r="A41" s="104" t="e">
        <f>VLOOKUP(B41,'[1]LISTADO ATM'!$A$2:$C$821,3,0)</f>
        <v>#N/A</v>
      </c>
      <c r="B41" s="146"/>
      <c r="C41" s="146" t="e">
        <f>VLOOKUP(B41,'[1]LISTADO ATM'!$A$2:$B$821,2,0)</f>
        <v>#N/A</v>
      </c>
      <c r="D41" s="103" t="s">
        <v>2504</v>
      </c>
      <c r="E41" s="159"/>
    </row>
    <row r="42" spans="1:5" ht="18.75" thickBot="1" x14ac:dyDescent="0.3">
      <c r="A42" s="110" t="s">
        <v>2495</v>
      </c>
      <c r="B42" s="155">
        <f>COUNT(#REF!)</f>
        <v>0</v>
      </c>
      <c r="C42" s="167"/>
      <c r="D42" s="177"/>
      <c r="E42" s="168"/>
    </row>
    <row r="43" spans="1:5" ht="15.75" thickBot="1" x14ac:dyDescent="0.3">
      <c r="B43" s="112"/>
      <c r="E43" s="112"/>
    </row>
    <row r="44" spans="1:5" ht="18.75" thickBot="1" x14ac:dyDescent="0.3">
      <c r="A44" s="178" t="s">
        <v>2497</v>
      </c>
      <c r="B44" s="179"/>
      <c r="C44" s="179"/>
      <c r="D44" s="179"/>
      <c r="E44" s="180"/>
    </row>
    <row r="45" spans="1:5" ht="18" x14ac:dyDescent="0.25">
      <c r="A45" s="109" t="s">
        <v>15</v>
      </c>
      <c r="B45" s="109" t="s">
        <v>2426</v>
      </c>
      <c r="C45" s="109" t="s">
        <v>46</v>
      </c>
      <c r="D45" s="109" t="s">
        <v>2429</v>
      </c>
      <c r="E45" s="109" t="s">
        <v>2427</v>
      </c>
    </row>
    <row r="46" spans="1:5" ht="18" x14ac:dyDescent="0.25">
      <c r="A46" s="104" t="str">
        <f>VLOOKUP(B46,'[1]LISTADO ATM'!$A$2:$C$821,3,0)</f>
        <v>DISTRITO NACIONAL</v>
      </c>
      <c r="B46" s="146">
        <v>377</v>
      </c>
      <c r="C46" s="146" t="str">
        <f>VLOOKUP(B46,'[1]LISTADO ATM'!$A$2:$B$821,2,0)</f>
        <v>ATM Estación del Metro Eduardo Brito</v>
      </c>
      <c r="D46" s="123" t="s">
        <v>2451</v>
      </c>
      <c r="E46" s="126">
        <v>335840700</v>
      </c>
    </row>
    <row r="47" spans="1:5" ht="18" x14ac:dyDescent="0.25">
      <c r="A47" s="146" t="str">
        <f>VLOOKUP(B47,'[1]LISTADO ATM'!$A$2:$C$821,3,0)</f>
        <v>DISTRITO NACIONAL</v>
      </c>
      <c r="B47" s="146">
        <v>24</v>
      </c>
      <c r="C47" s="128" t="str">
        <f>VLOOKUP(B47,'[1]LISTADO ATM'!$A$2:$B$821,2,0)</f>
        <v xml:space="preserve">ATM Oficina Eusebio Manzueta </v>
      </c>
      <c r="D47" s="123" t="s">
        <v>2451</v>
      </c>
      <c r="E47" s="127">
        <v>335845247</v>
      </c>
    </row>
    <row r="48" spans="1:5" ht="18" x14ac:dyDescent="0.25">
      <c r="A48" s="146" t="str">
        <f>VLOOKUP(B48,'[1]LISTADO ATM'!$A$2:$C$821,3,0)</f>
        <v>SUR</v>
      </c>
      <c r="B48" s="146">
        <v>616</v>
      </c>
      <c r="C48" s="128" t="str">
        <f>VLOOKUP(B48,'[1]LISTADO ATM'!$A$2:$B$821,2,0)</f>
        <v xml:space="preserve">ATM 5ta. Brigada Barahona </v>
      </c>
      <c r="D48" s="123" t="s">
        <v>2451</v>
      </c>
      <c r="E48" s="127" t="s">
        <v>2587</v>
      </c>
    </row>
    <row r="49" spans="1:5" ht="18" x14ac:dyDescent="0.25">
      <c r="A49" s="146" t="str">
        <f>VLOOKUP(B49,'[1]LISTADO ATM'!$A$2:$C$821,3,0)</f>
        <v>DISTRITO NACIONAL</v>
      </c>
      <c r="B49" s="146">
        <v>706</v>
      </c>
      <c r="C49" s="128" t="str">
        <f>VLOOKUP(B49,'[1]LISTADO ATM'!$A$2:$B$821,2,0)</f>
        <v xml:space="preserve">ATM S/M Pristine </v>
      </c>
      <c r="D49" s="123" t="s">
        <v>2451</v>
      </c>
      <c r="E49" s="127" t="s">
        <v>2620</v>
      </c>
    </row>
    <row r="50" spans="1:5" ht="18" x14ac:dyDescent="0.25">
      <c r="A50" s="146" t="e">
        <f>VLOOKUP(B50,'[1]LISTADO ATM'!$A$2:$C$821,3,0)</f>
        <v>#N/A</v>
      </c>
      <c r="B50" s="146"/>
      <c r="C50" s="128" t="e">
        <f>VLOOKUP(B50,'[1]LISTADO ATM'!$A$2:$B$821,2,0)</f>
        <v>#N/A</v>
      </c>
      <c r="D50" s="123" t="s">
        <v>2451</v>
      </c>
      <c r="E50" s="127"/>
    </row>
    <row r="51" spans="1:5" ht="18" x14ac:dyDescent="0.25">
      <c r="A51" s="146" t="e">
        <f>VLOOKUP(B51,'[1]LISTADO ATM'!$A$2:$C$821,3,0)</f>
        <v>#N/A</v>
      </c>
      <c r="B51" s="146"/>
      <c r="C51" s="128" t="e">
        <f>VLOOKUP(B51,'[1]LISTADO ATM'!$A$2:$B$821,2,0)</f>
        <v>#N/A</v>
      </c>
      <c r="D51" s="123" t="s">
        <v>2451</v>
      </c>
      <c r="E51" s="127"/>
    </row>
    <row r="52" spans="1:5" ht="18" x14ac:dyDescent="0.25">
      <c r="A52" s="146" t="e">
        <f>VLOOKUP(B52,'[1]LISTADO ATM'!$A$2:$C$821,3,0)</f>
        <v>#N/A</v>
      </c>
      <c r="B52" s="146"/>
      <c r="C52" s="128" t="e">
        <f>VLOOKUP(B52,'[1]LISTADO ATM'!$A$2:$B$821,2,0)</f>
        <v>#N/A</v>
      </c>
      <c r="D52" s="123" t="s">
        <v>2451</v>
      </c>
      <c r="E52" s="127"/>
    </row>
    <row r="53" spans="1:5" ht="18" x14ac:dyDescent="0.25">
      <c r="A53" s="146" t="e">
        <f>VLOOKUP(B53,'[1]LISTADO ATM'!$A$2:$C$821,3,0)</f>
        <v>#N/A</v>
      </c>
      <c r="B53" s="146"/>
      <c r="C53" s="128" t="e">
        <f>VLOOKUP(B53,'[1]LISTADO ATM'!$A$2:$B$821,2,0)</f>
        <v>#N/A</v>
      </c>
      <c r="D53" s="123" t="s">
        <v>2451</v>
      </c>
      <c r="E53" s="127"/>
    </row>
    <row r="54" spans="1:5" ht="18" x14ac:dyDescent="0.25">
      <c r="A54" s="146" t="e">
        <f>VLOOKUP(B54,'[1]LISTADO ATM'!$A$2:$C$821,3,0)</f>
        <v>#N/A</v>
      </c>
      <c r="B54" s="146"/>
      <c r="C54" s="128" t="e">
        <f>VLOOKUP(B54,'[1]LISTADO ATM'!$A$2:$B$821,2,0)</f>
        <v>#N/A</v>
      </c>
      <c r="D54" s="123" t="s">
        <v>2451</v>
      </c>
      <c r="E54" s="127"/>
    </row>
    <row r="55" spans="1:5" ht="18" x14ac:dyDescent="0.25">
      <c r="A55" s="146" t="e">
        <f>VLOOKUP(B55,'[1]LISTADO ATM'!$A$2:$C$821,3,0)</f>
        <v>#N/A</v>
      </c>
      <c r="B55" s="146"/>
      <c r="C55" s="128" t="e">
        <f>VLOOKUP(B55,'[1]LISTADO ATM'!$A$2:$B$821,2,0)</f>
        <v>#N/A</v>
      </c>
      <c r="D55" s="123" t="s">
        <v>2451</v>
      </c>
      <c r="E55" s="127"/>
    </row>
    <row r="56" spans="1:5" ht="18" x14ac:dyDescent="0.25">
      <c r="A56" s="146" t="e">
        <f>VLOOKUP(B56,'[1]LISTADO ATM'!$A$2:$C$821,3,0)</f>
        <v>#N/A</v>
      </c>
      <c r="B56" s="146"/>
      <c r="C56" s="128" t="e">
        <f>VLOOKUP(B56,'[1]LISTADO ATM'!$A$2:$B$821,2,0)</f>
        <v>#N/A</v>
      </c>
      <c r="D56" s="123" t="s">
        <v>2451</v>
      </c>
      <c r="E56" s="127"/>
    </row>
    <row r="57" spans="1:5" ht="18" x14ac:dyDescent="0.25">
      <c r="A57" s="146" t="e">
        <f>VLOOKUP(B57,'[1]LISTADO ATM'!$A$2:$C$821,3,0)</f>
        <v>#N/A</v>
      </c>
      <c r="B57" s="146"/>
      <c r="C57" s="128" t="e">
        <f>VLOOKUP(B57,'[1]LISTADO ATM'!$A$2:$B$821,2,0)</f>
        <v>#N/A</v>
      </c>
      <c r="D57" s="123" t="s">
        <v>2451</v>
      </c>
      <c r="E57" s="127"/>
    </row>
    <row r="58" spans="1:5" ht="18.75" thickBot="1" x14ac:dyDescent="0.3">
      <c r="A58" s="113" t="s">
        <v>2495</v>
      </c>
      <c r="B58" s="155">
        <f>COUNT(B46:B49)</f>
        <v>4</v>
      </c>
      <c r="C58" s="122"/>
      <c r="D58" s="122"/>
      <c r="E58" s="122"/>
    </row>
    <row r="59" spans="1:5" ht="15.75" thickBot="1" x14ac:dyDescent="0.3">
      <c r="B59" s="112"/>
      <c r="E59" s="112"/>
    </row>
    <row r="60" spans="1:5" ht="18.75" thickBot="1" x14ac:dyDescent="0.3">
      <c r="A60" s="178" t="s">
        <v>2498</v>
      </c>
      <c r="B60" s="179"/>
      <c r="C60" s="179"/>
      <c r="D60" s="179"/>
      <c r="E60" s="180"/>
    </row>
    <row r="61" spans="1:5" ht="18" x14ac:dyDescent="0.25">
      <c r="A61" s="109" t="s">
        <v>15</v>
      </c>
      <c r="B61" s="109" t="s">
        <v>2426</v>
      </c>
      <c r="C61" s="109" t="s">
        <v>46</v>
      </c>
      <c r="D61" s="109" t="s">
        <v>2429</v>
      </c>
      <c r="E61" s="109" t="s">
        <v>2427</v>
      </c>
    </row>
    <row r="62" spans="1:5" ht="18" x14ac:dyDescent="0.25">
      <c r="A62" s="104">
        <v>377</v>
      </c>
      <c r="B62" s="146"/>
      <c r="C62" s="146" t="e">
        <f>VLOOKUP(B62,'[1]LISTADO ATM'!$A$2:$B$821,2,0)</f>
        <v>#N/A</v>
      </c>
      <c r="D62" s="146"/>
      <c r="E62" s="127"/>
    </row>
    <row r="63" spans="1:5" ht="18" x14ac:dyDescent="0.25">
      <c r="A63" s="104" t="e">
        <f>VLOOKUP(B63,'[1]LISTADO ATM'!$A$2:$C$821,3,0)</f>
        <v>#N/A</v>
      </c>
      <c r="B63" s="146"/>
      <c r="C63" s="146" t="e">
        <f>VLOOKUP(B63,'[1]LISTADO ATM'!$A$2:$B$821,2,0)</f>
        <v>#N/A</v>
      </c>
      <c r="D63" s="146"/>
      <c r="E63" s="127"/>
    </row>
    <row r="64" spans="1:5" ht="18" x14ac:dyDescent="0.25">
      <c r="A64" s="104" t="e">
        <f>VLOOKUP(B64,'[1]LISTADO ATM'!$A$2:$C$821,3,0)</f>
        <v>#N/A</v>
      </c>
      <c r="B64" s="146"/>
      <c r="C64" s="146" t="e">
        <f>VLOOKUP(B64,'[1]LISTADO ATM'!$A$2:$B$821,2,0)</f>
        <v>#N/A</v>
      </c>
      <c r="D64" s="161"/>
      <c r="E64" s="127"/>
    </row>
    <row r="65" spans="1:5" ht="18" x14ac:dyDescent="0.25">
      <c r="A65" s="104" t="e">
        <f>VLOOKUP(B65,'[1]LISTADO ATM'!$A$2:$C$821,3,0)</f>
        <v>#N/A</v>
      </c>
      <c r="B65" s="146"/>
      <c r="C65" s="146" t="e">
        <f>VLOOKUP(B65,'[1]LISTADO ATM'!$A$2:$B$821,2,0)</f>
        <v>#N/A</v>
      </c>
      <c r="D65" s="161"/>
      <c r="E65" s="127"/>
    </row>
    <row r="66" spans="1:5" ht="18" x14ac:dyDescent="0.25">
      <c r="A66" s="104" t="e">
        <f>VLOOKUP(B66,'[1]LISTADO ATM'!$A$2:$C$821,3,0)</f>
        <v>#N/A</v>
      </c>
      <c r="B66" s="146"/>
      <c r="C66" s="146" t="e">
        <f>VLOOKUP(B66,'[1]LISTADO ATM'!$A$2:$B$821,2,0)</f>
        <v>#N/A</v>
      </c>
      <c r="D66" s="161"/>
      <c r="E66" s="127"/>
    </row>
    <row r="67" spans="1:5" ht="18" x14ac:dyDescent="0.25">
      <c r="A67" s="104" t="e">
        <f>VLOOKUP(B67,'[1]LISTADO ATM'!$A$2:$C$821,3,0)</f>
        <v>#N/A</v>
      </c>
      <c r="B67" s="146"/>
      <c r="C67" s="146" t="e">
        <f>VLOOKUP(B67,'[1]LISTADO ATM'!$A$2:$B$821,2,0)</f>
        <v>#N/A</v>
      </c>
      <c r="D67" s="161"/>
      <c r="E67" s="127"/>
    </row>
    <row r="68" spans="1:5" ht="18" x14ac:dyDescent="0.25">
      <c r="A68" s="104" t="e">
        <f>VLOOKUP(B68,'[1]LISTADO ATM'!$A$2:$C$821,3,0)</f>
        <v>#N/A</v>
      </c>
      <c r="B68" s="146"/>
      <c r="C68" s="146" t="e">
        <f>VLOOKUP(B68,'[1]LISTADO ATM'!$A$2:$B$821,2,0)</f>
        <v>#N/A</v>
      </c>
      <c r="D68" s="161"/>
      <c r="E68" s="127"/>
    </row>
    <row r="69" spans="1:5" ht="18.75" thickBot="1" x14ac:dyDescent="0.3">
      <c r="A69" s="110" t="s">
        <v>2495</v>
      </c>
      <c r="B69" s="155">
        <f>COUNT(#REF!)</f>
        <v>0</v>
      </c>
      <c r="C69" s="122"/>
      <c r="D69" s="157"/>
      <c r="E69" s="158"/>
    </row>
    <row r="70" spans="1:5" ht="15.75" thickBot="1" x14ac:dyDescent="0.3">
      <c r="B70" s="112"/>
      <c r="E70" s="112"/>
    </row>
    <row r="71" spans="1:5" ht="18" x14ac:dyDescent="0.25">
      <c r="A71" s="181" t="s">
        <v>2499</v>
      </c>
      <c r="B71" s="182"/>
      <c r="C71" s="182"/>
      <c r="D71" s="182"/>
      <c r="E71" s="183"/>
    </row>
    <row r="72" spans="1:5" ht="18.75" customHeight="1" x14ac:dyDescent="0.25">
      <c r="A72" s="114" t="s">
        <v>15</v>
      </c>
      <c r="B72" s="109" t="s">
        <v>2426</v>
      </c>
      <c r="C72" s="111" t="s">
        <v>46</v>
      </c>
      <c r="D72" s="125" t="s">
        <v>2429</v>
      </c>
      <c r="E72" s="120" t="s">
        <v>2427</v>
      </c>
    </row>
    <row r="73" spans="1:5" ht="18" x14ac:dyDescent="0.25">
      <c r="A73" s="104" t="str">
        <f>VLOOKUP(B73,'[1]LISTADO ATM'!$A$2:$C$821,3,0)</f>
        <v>NORTE</v>
      </c>
      <c r="B73" s="146">
        <v>990</v>
      </c>
      <c r="C73" s="146" t="str">
        <f>VLOOKUP(B73,'[1]LISTADO ATM'!$A$2:$B$821,2,0)</f>
        <v xml:space="preserve">ATM Autoservicio Bonao II </v>
      </c>
      <c r="D73" s="100" t="s">
        <v>2591</v>
      </c>
      <c r="E73" s="142">
        <v>335846364</v>
      </c>
    </row>
    <row r="74" spans="1:5" ht="18" x14ac:dyDescent="0.25">
      <c r="A74" s="104" t="str">
        <f>VLOOKUP(B74,'[1]LISTADO ATM'!$A$2:$C$821,3,0)</f>
        <v>DISTRITO NACIONAL</v>
      </c>
      <c r="B74" s="146">
        <v>70</v>
      </c>
      <c r="C74" s="146" t="str">
        <f>VLOOKUP(B74,'[1]LISTADO ATM'!$A$2:$B$821,2,0)</f>
        <v xml:space="preserve">ATM Autoservicio Plaza Lama Zona Oriental </v>
      </c>
      <c r="D74" s="100" t="s">
        <v>2591</v>
      </c>
      <c r="E74" s="142">
        <v>335846403</v>
      </c>
    </row>
    <row r="75" spans="1:5" ht="18" x14ac:dyDescent="0.25">
      <c r="A75" s="104" t="str">
        <f>VLOOKUP(B75,'[1]LISTADO ATM'!$A$2:$C$821,3,0)</f>
        <v>ESTE</v>
      </c>
      <c r="B75" s="146">
        <v>117</v>
      </c>
      <c r="C75" s="146" t="str">
        <f>VLOOKUP(B75,'[1]LISTADO ATM'!$A$2:$B$821,2,0)</f>
        <v xml:space="preserve">ATM Oficina El Seybo </v>
      </c>
      <c r="D75" s="100" t="s">
        <v>2591</v>
      </c>
      <c r="E75" s="142">
        <v>335847171</v>
      </c>
    </row>
    <row r="76" spans="1:5" ht="18" x14ac:dyDescent="0.25">
      <c r="A76" s="104" t="str">
        <f>VLOOKUP(B76,'[1]LISTADO ATM'!$A$2:$C$821,3,0)</f>
        <v>DISTRITO NACIONAL</v>
      </c>
      <c r="B76" s="146">
        <v>900</v>
      </c>
      <c r="C76" s="146" t="str">
        <f>VLOOKUP(B76,'[1]LISTADO ATM'!$A$2:$B$821,2,0)</f>
        <v xml:space="preserve">ATM UNP Merca Santo Domingo </v>
      </c>
      <c r="D76" s="100" t="s">
        <v>2591</v>
      </c>
      <c r="E76" s="142">
        <v>335848052</v>
      </c>
    </row>
    <row r="77" spans="1:5" ht="18.75" customHeight="1" x14ac:dyDescent="0.25">
      <c r="A77" s="104" t="str">
        <f>VLOOKUP(B77,'[1]LISTADO ATM'!$A$2:$C$821,3,0)</f>
        <v>DISTRITO NACIONAL</v>
      </c>
      <c r="B77" s="146">
        <v>640</v>
      </c>
      <c r="C77" s="146" t="str">
        <f>VLOOKUP(B77,'[1]LISTADO ATM'!$A$2:$B$821,2,0)</f>
        <v xml:space="preserve">ATM Ministerio Obras Públicas </v>
      </c>
      <c r="D77" s="101" t="s">
        <v>2592</v>
      </c>
      <c r="E77" s="142">
        <v>335847402</v>
      </c>
    </row>
    <row r="78" spans="1:5" ht="18" x14ac:dyDescent="0.25">
      <c r="A78" s="104" t="str">
        <f>VLOOKUP(B78,'[1]LISTADO ATM'!$A$2:$C$821,3,0)</f>
        <v>DISTRITO NACIONAL</v>
      </c>
      <c r="B78" s="146">
        <v>686</v>
      </c>
      <c r="C78" s="146" t="str">
        <f>VLOOKUP(B78,'[1]LISTADO ATM'!$A$2:$B$821,2,0)</f>
        <v>ATM Autoservicio Oficina Máximo Gómez</v>
      </c>
      <c r="D78" s="101" t="s">
        <v>2592</v>
      </c>
      <c r="E78" s="142">
        <v>335847434</v>
      </c>
    </row>
    <row r="79" spans="1:5" ht="18" x14ac:dyDescent="0.25">
      <c r="A79" s="104" t="e">
        <f>VLOOKUP(B79,'[1]LISTADO ATM'!$A$2:$C$821,3,0)</f>
        <v>#N/A</v>
      </c>
      <c r="B79" s="146"/>
      <c r="C79" s="146" t="e">
        <f>VLOOKUP(B79,'[1]LISTADO ATM'!$A$2:$B$821,2,0)</f>
        <v>#N/A</v>
      </c>
      <c r="D79" s="101"/>
      <c r="E79" s="142"/>
    </row>
    <row r="80" spans="1:5" ht="18" x14ac:dyDescent="0.25">
      <c r="A80" s="104" t="e">
        <f>VLOOKUP(B80,'[1]LISTADO ATM'!$A$2:$C$821,3,0)</f>
        <v>#N/A</v>
      </c>
      <c r="B80" s="146"/>
      <c r="C80" s="146" t="e">
        <f>VLOOKUP(B80,'[1]LISTADO ATM'!$A$2:$B$821,2,0)</f>
        <v>#N/A</v>
      </c>
      <c r="D80" s="101"/>
      <c r="E80" s="142"/>
    </row>
    <row r="81" spans="1:5" ht="18" x14ac:dyDescent="0.25">
      <c r="A81" s="104" t="e">
        <f>VLOOKUP(B81,'[1]LISTADO ATM'!$A$2:$C$821,3,0)</f>
        <v>#N/A</v>
      </c>
      <c r="B81" s="146"/>
      <c r="C81" s="146" t="e">
        <f>VLOOKUP(B81,'[1]LISTADO ATM'!$A$2:$B$821,2,0)</f>
        <v>#N/A</v>
      </c>
      <c r="D81" s="101"/>
      <c r="E81" s="142"/>
    </row>
    <row r="82" spans="1:5" ht="18" x14ac:dyDescent="0.25">
      <c r="A82" s="104" t="e">
        <f>VLOOKUP(B82,'[1]LISTADO ATM'!$A$2:$C$821,3,0)</f>
        <v>#N/A</v>
      </c>
      <c r="B82" s="146"/>
      <c r="C82" s="146" t="e">
        <f>VLOOKUP(B82,'[1]LISTADO ATM'!$A$2:$B$821,2,0)</f>
        <v>#N/A</v>
      </c>
      <c r="D82" s="101"/>
      <c r="E82" s="142"/>
    </row>
    <row r="83" spans="1:5" ht="18" x14ac:dyDescent="0.25">
      <c r="A83" s="104" t="e">
        <f>VLOOKUP(B83,'[1]LISTADO ATM'!$A$2:$C$821,3,0)</f>
        <v>#N/A</v>
      </c>
      <c r="B83" s="146"/>
      <c r="C83" s="146" t="e">
        <f>VLOOKUP(B83,'[1]LISTADO ATM'!$A$2:$B$821,2,0)</f>
        <v>#N/A</v>
      </c>
      <c r="D83" s="101"/>
      <c r="E83" s="142"/>
    </row>
    <row r="84" spans="1:5" ht="18" x14ac:dyDescent="0.25">
      <c r="A84" s="104" t="e">
        <f>VLOOKUP(B84,'[1]LISTADO ATM'!$A$2:$C$821,3,0)</f>
        <v>#N/A</v>
      </c>
      <c r="B84" s="146"/>
      <c r="C84" s="146" t="e">
        <f>VLOOKUP(B84,'[1]LISTADO ATM'!$A$2:$B$821,2,0)</f>
        <v>#N/A</v>
      </c>
      <c r="D84" s="101"/>
      <c r="E84" s="142"/>
    </row>
    <row r="85" spans="1:5" ht="18.75" thickBot="1" x14ac:dyDescent="0.3">
      <c r="A85" s="104" t="e">
        <f>VLOOKUP(B85,'[1]LISTADO ATM'!$A$2:$C$821,3,0)</f>
        <v>#N/A</v>
      </c>
      <c r="B85" s="146"/>
      <c r="C85" s="146" t="e">
        <f>VLOOKUP(B85,'[1]LISTADO ATM'!$A$2:$B$821,2,0)</f>
        <v>#N/A</v>
      </c>
      <c r="D85" s="101"/>
      <c r="E85" s="142"/>
    </row>
    <row r="86" spans="1:5" ht="18.75" thickBot="1" x14ac:dyDescent="0.3">
      <c r="A86" s="110" t="s">
        <v>2495</v>
      </c>
      <c r="B86" s="154">
        <f>COUNT(B73:B78)</f>
        <v>6</v>
      </c>
      <c r="C86" s="124"/>
      <c r="D86" s="124"/>
      <c r="E86" s="124"/>
    </row>
    <row r="87" spans="1:5" ht="15.75" thickBot="1" x14ac:dyDescent="0.3">
      <c r="B87" s="112"/>
      <c r="E87" s="112"/>
    </row>
    <row r="88" spans="1:5" ht="18.75" thickBot="1" x14ac:dyDescent="0.3">
      <c r="A88" s="184" t="s">
        <v>2500</v>
      </c>
      <c r="B88" s="185"/>
      <c r="D88" s="112"/>
      <c r="E88" s="112"/>
    </row>
    <row r="89" spans="1:5" ht="18.75" thickBot="1" x14ac:dyDescent="0.3">
      <c r="A89" s="186">
        <f>+B58+B69+B86</f>
        <v>10</v>
      </c>
      <c r="B89" s="187"/>
    </row>
    <row r="90" spans="1:5" ht="15.75" thickBot="1" x14ac:dyDescent="0.3">
      <c r="B90" s="112"/>
      <c r="E90" s="112"/>
    </row>
    <row r="91" spans="1:5" ht="18.75" thickBot="1" x14ac:dyDescent="0.3">
      <c r="A91" s="178" t="s">
        <v>2501</v>
      </c>
      <c r="B91" s="179"/>
      <c r="C91" s="179"/>
      <c r="D91" s="179"/>
      <c r="E91" s="180"/>
    </row>
    <row r="92" spans="1:5" ht="18" x14ac:dyDescent="0.25">
      <c r="A92" s="114" t="s">
        <v>15</v>
      </c>
      <c r="B92" s="120" t="s">
        <v>2426</v>
      </c>
      <c r="C92" s="111" t="s">
        <v>46</v>
      </c>
      <c r="D92" s="169" t="s">
        <v>2429</v>
      </c>
      <c r="E92" s="170"/>
    </row>
    <row r="93" spans="1:5" ht="18" customHeight="1" x14ac:dyDescent="0.25">
      <c r="A93" s="146" t="str">
        <f>VLOOKUP(B93,'[1]LISTADO ATM'!$A$2:$C$821,3,0)</f>
        <v>DISTRITO NACIONAL</v>
      </c>
      <c r="B93" s="146">
        <v>573</v>
      </c>
      <c r="C93" s="146" t="str">
        <f>VLOOKUP(B93,'[1]LISTADO ATM'!$A$2:$B$821,2,0)</f>
        <v xml:space="preserve">ATM IDSS </v>
      </c>
      <c r="D93" s="165" t="s">
        <v>2503</v>
      </c>
      <c r="E93" s="166"/>
    </row>
    <row r="94" spans="1:5" ht="18" customHeight="1" x14ac:dyDescent="0.25">
      <c r="A94" s="146" t="str">
        <f>VLOOKUP(B94,'[1]LISTADO ATM'!$A$2:$C$821,3,0)</f>
        <v>DISTRITO NACIONAL</v>
      </c>
      <c r="B94" s="146">
        <v>549</v>
      </c>
      <c r="C94" s="146" t="str">
        <f>VLOOKUP(B94,'[1]LISTADO ATM'!$A$2:$B$821,2,0)</f>
        <v xml:space="preserve">ATM Ministerio de Turismo (Oficinas Gubernamentales) </v>
      </c>
      <c r="D94" s="165" t="s">
        <v>2505</v>
      </c>
      <c r="E94" s="166"/>
    </row>
    <row r="95" spans="1:5" ht="18" x14ac:dyDescent="0.25">
      <c r="A95" s="146" t="str">
        <f>VLOOKUP(B95,'[1]LISTADO ATM'!$A$2:$C$821,3,0)</f>
        <v>SUR</v>
      </c>
      <c r="B95" s="146">
        <v>89</v>
      </c>
      <c r="C95" s="146" t="str">
        <f>VLOOKUP(B95,'[1]LISTADO ATM'!$A$2:$B$821,2,0)</f>
        <v xml:space="preserve">ATM UNP El Cercado (San Juan) </v>
      </c>
      <c r="D95" s="165" t="s">
        <v>2503</v>
      </c>
      <c r="E95" s="166"/>
    </row>
    <row r="96" spans="1:5" ht="18" x14ac:dyDescent="0.25">
      <c r="A96" s="146" t="str">
        <f>VLOOKUP(B96,'[1]LISTADO ATM'!$A$2:$C$821,3,0)</f>
        <v>DISTRITO NACIONAL</v>
      </c>
      <c r="B96" s="146">
        <v>557</v>
      </c>
      <c r="C96" s="146" t="str">
        <f>VLOOKUP(B96,'[1]LISTADO ATM'!$A$2:$B$821,2,0)</f>
        <v xml:space="preserve">ATM Multicentro La Sirena Ave. Mella </v>
      </c>
      <c r="D96" s="165" t="s">
        <v>2505</v>
      </c>
      <c r="E96" s="166"/>
    </row>
    <row r="97" spans="1:5" ht="18" x14ac:dyDescent="0.25">
      <c r="A97" s="146" t="e">
        <f>VLOOKUP(B97,'[1]LISTADO ATM'!$A$2:$C$821,3,0)</f>
        <v>#N/A</v>
      </c>
      <c r="B97" s="146"/>
      <c r="C97" s="146" t="e">
        <f>VLOOKUP(B97,'[1]LISTADO ATM'!$A$2:$B$821,2,0)</f>
        <v>#N/A</v>
      </c>
      <c r="D97" s="152"/>
      <c r="E97" s="153"/>
    </row>
    <row r="98" spans="1:5" ht="18" x14ac:dyDescent="0.25">
      <c r="A98" s="146" t="e">
        <f>VLOOKUP(B98,'[1]LISTADO ATM'!$A$2:$C$821,3,0)</f>
        <v>#N/A</v>
      </c>
      <c r="B98" s="146"/>
      <c r="C98" s="146" t="e">
        <f>VLOOKUP(B98,'[1]LISTADO ATM'!$A$2:$B$821,2,0)</f>
        <v>#N/A</v>
      </c>
      <c r="D98" s="152"/>
      <c r="E98" s="153"/>
    </row>
    <row r="99" spans="1:5" ht="18" x14ac:dyDescent="0.25">
      <c r="A99" s="146" t="e">
        <f>VLOOKUP(B99,'[1]LISTADO ATM'!$A$2:$C$821,3,0)</f>
        <v>#N/A</v>
      </c>
      <c r="B99" s="146"/>
      <c r="C99" s="146" t="e">
        <f>VLOOKUP(B99,'[1]LISTADO ATM'!$A$2:$B$821,2,0)</f>
        <v>#N/A</v>
      </c>
      <c r="D99" s="152"/>
      <c r="E99" s="153"/>
    </row>
    <row r="100" spans="1:5" ht="18" x14ac:dyDescent="0.25">
      <c r="A100" s="146" t="e">
        <f>VLOOKUP(B100,'[1]LISTADO ATM'!$A$2:$C$821,3,0)</f>
        <v>#N/A</v>
      </c>
      <c r="B100" s="146"/>
      <c r="C100" s="146" t="e">
        <f>VLOOKUP(B100,'[1]LISTADO ATM'!$A$2:$B$821,2,0)</f>
        <v>#N/A</v>
      </c>
      <c r="D100" s="152"/>
      <c r="E100" s="153"/>
    </row>
    <row r="101" spans="1:5" ht="18.75" thickBot="1" x14ac:dyDescent="0.3">
      <c r="A101" s="110" t="s">
        <v>2495</v>
      </c>
      <c r="B101" s="155">
        <f>COUNT(B93:B96)</f>
        <v>4</v>
      </c>
      <c r="C101" s="156"/>
      <c r="D101" s="167"/>
      <c r="E101" s="168"/>
    </row>
  </sheetData>
  <mergeCells count="18">
    <mergeCell ref="A1:E1"/>
    <mergeCell ref="A2:E2"/>
    <mergeCell ref="A7:E7"/>
    <mergeCell ref="A60:E60"/>
    <mergeCell ref="A71:E71"/>
    <mergeCell ref="D94:E94"/>
    <mergeCell ref="C31:E31"/>
    <mergeCell ref="A33:E33"/>
    <mergeCell ref="C42:E42"/>
    <mergeCell ref="A44:E44"/>
    <mergeCell ref="A88:B88"/>
    <mergeCell ref="A89:B89"/>
    <mergeCell ref="A91:E91"/>
    <mergeCell ref="D92:E92"/>
    <mergeCell ref="D93:E93"/>
    <mergeCell ref="D95:E95"/>
    <mergeCell ref="D96:E96"/>
    <mergeCell ref="D101:E101"/>
  </mergeCells>
  <phoneticPr fontId="46" type="noConversion"/>
  <conditionalFormatting sqref="E9">
    <cfRule type="duplicateValues" dxfId="119" priority="26"/>
  </conditionalFormatting>
  <conditionalFormatting sqref="E9">
    <cfRule type="duplicateValues" dxfId="118" priority="25"/>
  </conditionalFormatting>
  <conditionalFormatting sqref="E10">
    <cfRule type="duplicateValues" dxfId="117" priority="22"/>
  </conditionalFormatting>
  <conditionalFormatting sqref="E10">
    <cfRule type="duplicateValues" dxfId="116" priority="21"/>
  </conditionalFormatting>
  <conditionalFormatting sqref="E10">
    <cfRule type="duplicateValues" dxfId="115" priority="20"/>
  </conditionalFormatting>
  <conditionalFormatting sqref="E10">
    <cfRule type="duplicateValues" dxfId="114" priority="19"/>
  </conditionalFormatting>
  <conditionalFormatting sqref="E10">
    <cfRule type="duplicateValues" dxfId="113" priority="18"/>
  </conditionalFormatting>
  <conditionalFormatting sqref="E10">
    <cfRule type="duplicateValues" dxfId="112" priority="17"/>
  </conditionalFormatting>
  <conditionalFormatting sqref="E10">
    <cfRule type="duplicateValues" dxfId="111" priority="16"/>
  </conditionalFormatting>
  <conditionalFormatting sqref="E35">
    <cfRule type="duplicateValues" dxfId="110" priority="3"/>
  </conditionalFormatting>
  <conditionalFormatting sqref="B102:B1048576 B70:B71 B59:B60 B43:B44 B32:B33 B1:B3 B6:B7 B73:B85 B87:B100 B62:B68 B46:B57">
    <cfRule type="duplicateValues" dxfId="109" priority="59"/>
  </conditionalFormatting>
  <conditionalFormatting sqref="E101:E1048576 E1:E7 E46:E47 E42:E44 E86:E92 E69:E75 E58:E60 E9:E33">
    <cfRule type="duplicateValues" dxfId="108" priority="58"/>
  </conditionalFormatting>
  <conditionalFormatting sqref="E76">
    <cfRule type="duplicateValues" dxfId="107" priority="57"/>
  </conditionalFormatting>
  <conditionalFormatting sqref="B73:B1048576 B42:B44 B31:B33 B1:B3 B6:B7 B62:B71 B46:B60">
    <cfRule type="duplicateValues" dxfId="106" priority="56"/>
  </conditionalFormatting>
  <conditionalFormatting sqref="E101:E1048576 E1:E7 E42:E44 E69:E93 E46:E47 E58:E60 E9:E33">
    <cfRule type="duplicateValues" dxfId="105" priority="55"/>
  </conditionalFormatting>
  <conditionalFormatting sqref="B73:B1048576 B1:B3 B6:B7 B35:B44 B62:B71 B46:B60 B9:B33">
    <cfRule type="duplicateValues" dxfId="104" priority="48"/>
    <cfRule type="duplicateValues" dxfId="103" priority="54"/>
  </conditionalFormatting>
  <conditionalFormatting sqref="E101:E1048576 E69:E93 E1:E7 E46:E47 E58:E60 E9:E33 E35:E44">
    <cfRule type="duplicateValues" dxfId="102" priority="53"/>
  </conditionalFormatting>
  <conditionalFormatting sqref="B105:B116">
    <cfRule type="duplicateValues" dxfId="101" priority="60"/>
  </conditionalFormatting>
  <conditionalFormatting sqref="E94">
    <cfRule type="duplicateValues" dxfId="100" priority="52"/>
  </conditionalFormatting>
  <conditionalFormatting sqref="E94">
    <cfRule type="duplicateValues" dxfId="99" priority="51"/>
  </conditionalFormatting>
  <conditionalFormatting sqref="E94">
    <cfRule type="duplicateValues" dxfId="98" priority="50"/>
  </conditionalFormatting>
  <conditionalFormatting sqref="E101:E1048576 E69:E94 E1:E7 E46:E47 E58:E60 E9:E33 E35:E44">
    <cfRule type="duplicateValues" dxfId="97" priority="49"/>
  </conditionalFormatting>
  <conditionalFormatting sqref="E95">
    <cfRule type="duplicateValues" dxfId="96" priority="47"/>
  </conditionalFormatting>
  <conditionalFormatting sqref="E95">
    <cfRule type="duplicateValues" dxfId="95" priority="46"/>
  </conditionalFormatting>
  <conditionalFormatting sqref="E95">
    <cfRule type="duplicateValues" dxfId="94" priority="45"/>
  </conditionalFormatting>
  <conditionalFormatting sqref="E95">
    <cfRule type="duplicateValues" dxfId="93" priority="44"/>
  </conditionalFormatting>
  <conditionalFormatting sqref="E93">
    <cfRule type="duplicateValues" dxfId="92" priority="61"/>
  </conditionalFormatting>
  <conditionalFormatting sqref="E97:E100">
    <cfRule type="duplicateValues" dxfId="91" priority="43"/>
  </conditionalFormatting>
  <conditionalFormatting sqref="E97:E100">
    <cfRule type="duplicateValues" dxfId="90" priority="42"/>
  </conditionalFormatting>
  <conditionalFormatting sqref="E97:E100">
    <cfRule type="duplicateValues" dxfId="89" priority="41"/>
  </conditionalFormatting>
  <conditionalFormatting sqref="E97:E100">
    <cfRule type="duplicateValues" dxfId="88" priority="40"/>
  </conditionalFormatting>
  <conditionalFormatting sqref="B4:B5">
    <cfRule type="duplicateValues" dxfId="87" priority="39"/>
  </conditionalFormatting>
  <conditionalFormatting sqref="B4:B5">
    <cfRule type="duplicateValues" dxfId="86" priority="38"/>
  </conditionalFormatting>
  <conditionalFormatting sqref="B4:B5">
    <cfRule type="duplicateValues" dxfId="85" priority="36"/>
    <cfRule type="duplicateValues" dxfId="84" priority="37"/>
  </conditionalFormatting>
  <conditionalFormatting sqref="E97:E1048576 E1:E95">
    <cfRule type="duplicateValues" dxfId="83" priority="35"/>
  </conditionalFormatting>
  <conditionalFormatting sqref="E96">
    <cfRule type="duplicateValues" dxfId="82" priority="34"/>
  </conditionalFormatting>
  <conditionalFormatting sqref="E96">
    <cfRule type="duplicateValues" dxfId="81" priority="33"/>
  </conditionalFormatting>
  <conditionalFormatting sqref="E96">
    <cfRule type="duplicateValues" dxfId="80" priority="32"/>
  </conditionalFormatting>
  <conditionalFormatting sqref="E96">
    <cfRule type="duplicateValues" dxfId="79" priority="31"/>
  </conditionalFormatting>
  <conditionalFormatting sqref="E96">
    <cfRule type="duplicateValues" dxfId="78" priority="30"/>
  </conditionalFormatting>
  <conditionalFormatting sqref="B1:B1048576">
    <cfRule type="duplicateValues" dxfId="77" priority="29"/>
  </conditionalFormatting>
  <conditionalFormatting sqref="E9">
    <cfRule type="duplicateValues" dxfId="76" priority="28"/>
  </conditionalFormatting>
  <conditionalFormatting sqref="E9">
    <cfRule type="duplicateValues" dxfId="75" priority="27"/>
  </conditionalFormatting>
  <conditionalFormatting sqref="E10">
    <cfRule type="duplicateValues" dxfId="74" priority="24"/>
  </conditionalFormatting>
  <conditionalFormatting sqref="E10">
    <cfRule type="duplicateValues" dxfId="73" priority="23"/>
  </conditionalFormatting>
  <conditionalFormatting sqref="E35:E41">
    <cfRule type="duplicateValues" dxfId="72" priority="62"/>
  </conditionalFormatting>
  <conditionalFormatting sqref="B35:B41">
    <cfRule type="duplicateValues" dxfId="71" priority="63"/>
  </conditionalFormatting>
  <conditionalFormatting sqref="E12">
    <cfRule type="duplicateValues" dxfId="70" priority="15"/>
  </conditionalFormatting>
  <conditionalFormatting sqref="E13">
    <cfRule type="duplicateValues" dxfId="69" priority="14"/>
  </conditionalFormatting>
  <conditionalFormatting sqref="E14">
    <cfRule type="duplicateValues" dxfId="68" priority="13"/>
  </conditionalFormatting>
  <conditionalFormatting sqref="E17">
    <cfRule type="duplicateValues" dxfId="67" priority="12"/>
  </conditionalFormatting>
  <conditionalFormatting sqref="E16">
    <cfRule type="duplicateValues" dxfId="66" priority="11"/>
  </conditionalFormatting>
  <conditionalFormatting sqref="E15">
    <cfRule type="duplicateValues" dxfId="65" priority="10"/>
  </conditionalFormatting>
  <conditionalFormatting sqref="E18">
    <cfRule type="duplicateValues" dxfId="64" priority="9"/>
  </conditionalFormatting>
  <conditionalFormatting sqref="E19">
    <cfRule type="duplicateValues" dxfId="63" priority="8"/>
  </conditionalFormatting>
  <conditionalFormatting sqref="E20">
    <cfRule type="duplicateValues" dxfId="62" priority="7"/>
  </conditionalFormatting>
  <conditionalFormatting sqref="E77:E85">
    <cfRule type="duplicateValues" dxfId="61" priority="64"/>
  </conditionalFormatting>
  <conditionalFormatting sqref="B73:B85">
    <cfRule type="duplicateValues" dxfId="60" priority="65"/>
  </conditionalFormatting>
  <conditionalFormatting sqref="E23">
    <cfRule type="duplicateValues" dxfId="59" priority="6"/>
  </conditionalFormatting>
  <conditionalFormatting sqref="E62:E68">
    <cfRule type="duplicateValues" dxfId="58" priority="66"/>
  </conditionalFormatting>
  <conditionalFormatting sqref="E35">
    <cfRule type="duplicateValues" dxfId="57" priority="5"/>
  </conditionalFormatting>
  <conditionalFormatting sqref="E35">
    <cfRule type="duplicateValues" dxfId="56" priority="4"/>
  </conditionalFormatting>
  <conditionalFormatting sqref="B9:B30">
    <cfRule type="duplicateValues" dxfId="55" priority="67"/>
  </conditionalFormatting>
  <conditionalFormatting sqref="E26">
    <cfRule type="duplicateValues" dxfId="54" priority="2"/>
  </conditionalFormatting>
  <conditionalFormatting sqref="E25">
    <cfRule type="duplicateValues" dxfId="53" priority="1"/>
  </conditionalFormatting>
  <conditionalFormatting sqref="E48:E57">
    <cfRule type="duplicateValues" dxfId="52" priority="6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2433</v>
      </c>
      <c r="B1" s="195"/>
      <c r="C1" s="195"/>
      <c r="D1" s="195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4" t="s">
        <v>2443</v>
      </c>
      <c r="B18" s="195"/>
      <c r="C18" s="195"/>
      <c r="D18" s="195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203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184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183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183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182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181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142.5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141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141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147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100.15079861111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39.6746064814797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2021-04-10T20:22:50Z</dcterms:modified>
</cp:coreProperties>
</file>