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1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55" i="1" l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A55" i="1"/>
  <c r="A56" i="1"/>
  <c r="A57" i="1"/>
  <c r="A58" i="1"/>
  <c r="A59" i="1"/>
  <c r="A60" i="1"/>
  <c r="A61" i="1"/>
  <c r="A62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38" i="1"/>
  <c r="A37" i="1"/>
  <c r="A36" i="1"/>
  <c r="A35" i="1"/>
  <c r="B101" i="16" l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B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B58" i="16"/>
  <c r="A89" i="16" s="1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34" i="1" l="1"/>
  <c r="A33" i="1"/>
  <c r="A32" i="1"/>
  <c r="A31" i="1"/>
  <c r="A30" i="1"/>
  <c r="A29" i="1"/>
  <c r="A28" i="1"/>
  <c r="A27" i="1"/>
  <c r="A26" i="1"/>
  <c r="A25" i="1"/>
  <c r="A24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 l="1"/>
  <c r="G23" i="1"/>
  <c r="H23" i="1"/>
  <c r="I23" i="1"/>
  <c r="J23" i="1"/>
  <c r="K23" i="1"/>
  <c r="F22" i="1"/>
  <c r="G22" i="1"/>
  <c r="H22" i="1"/>
  <c r="I22" i="1"/>
  <c r="J22" i="1"/>
  <c r="K22" i="1"/>
  <c r="A23" i="1"/>
  <c r="A22" i="1"/>
  <c r="F20" i="1"/>
  <c r="G20" i="1"/>
  <c r="H20" i="1"/>
  <c r="I20" i="1"/>
  <c r="J20" i="1"/>
  <c r="K20" i="1"/>
  <c r="F14" i="1"/>
  <c r="G14" i="1"/>
  <c r="H14" i="1"/>
  <c r="I14" i="1"/>
  <c r="J14" i="1"/>
  <c r="K14" i="1"/>
  <c r="F18" i="1"/>
  <c r="G18" i="1"/>
  <c r="H18" i="1"/>
  <c r="I18" i="1"/>
  <c r="J18" i="1"/>
  <c r="K18" i="1"/>
  <c r="F15" i="1"/>
  <c r="G15" i="1"/>
  <c r="H15" i="1"/>
  <c r="I15" i="1"/>
  <c r="J15" i="1"/>
  <c r="K15" i="1"/>
  <c r="F6" i="1"/>
  <c r="G6" i="1"/>
  <c r="H6" i="1"/>
  <c r="I6" i="1"/>
  <c r="J6" i="1"/>
  <c r="K6" i="1"/>
  <c r="F5" i="1"/>
  <c r="G5" i="1"/>
  <c r="H5" i="1"/>
  <c r="I5" i="1"/>
  <c r="J5" i="1"/>
  <c r="K5" i="1"/>
  <c r="F19" i="1"/>
  <c r="G19" i="1"/>
  <c r="H19" i="1"/>
  <c r="I19" i="1"/>
  <c r="J19" i="1"/>
  <c r="K19" i="1"/>
  <c r="F21" i="1"/>
  <c r="G21" i="1"/>
  <c r="H21" i="1"/>
  <c r="I21" i="1"/>
  <c r="J21" i="1"/>
  <c r="K21" i="1"/>
  <c r="A21" i="1" l="1"/>
  <c r="A20" i="1"/>
  <c r="F17" i="1" l="1"/>
  <c r="G17" i="1"/>
  <c r="H17" i="1"/>
  <c r="I17" i="1"/>
  <c r="J17" i="1"/>
  <c r="K17" i="1"/>
  <c r="A19" i="1"/>
  <c r="A18" i="1"/>
  <c r="A17" i="1"/>
  <c r="F16" i="1" l="1"/>
  <c r="G16" i="1"/>
  <c r="H16" i="1"/>
  <c r="I16" i="1"/>
  <c r="J16" i="1"/>
  <c r="K16" i="1"/>
  <c r="A16" i="1"/>
  <c r="A15" i="1" l="1"/>
  <c r="A14" i="1" l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3" i="1"/>
  <c r="A12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 l="1"/>
  <c r="A6" i="1" l="1"/>
  <c r="D35" i="15" l="1"/>
  <c r="A5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<sst xmlns="http://schemas.openxmlformats.org/spreadsheetml/2006/main" count="13239" uniqueCount="2593">
  <si>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</si>
  <si>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</si>
  <si>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</si>
  <si>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</si>
  <si>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</si>
  <si>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</si>
  <si>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</si>
  <si>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</si>
  <si>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</si>
  <si>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</si>
  <si>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</si>
  <si>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</si>
  <si>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</si>
  <si>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</si>
  <si>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</si>
  <si>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</si>
  <si>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</si>
  <si>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</si>
  <si>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</si>
  <si>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</si>
  <si>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</si>
  <si>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</si>
  <si>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</si>
  <si>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</si>
  <si>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</si>
  <si>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</si>
  <si>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</si>
  <si>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</si>
  <si>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</si>
  <si>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</si>
  <si>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</si>
  <si>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</si>
  <si>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</si>
  <si>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</si>
  <si>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</si>
  <si>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</si>
  <si>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</si>
  <si>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</si>
  <si>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</si>
  <si>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</si>
  <si>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</si>
  <si>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</si>
  <si>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</si>
  <si>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</si>
  <si>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</si>
  <si>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</si>
  <si>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</si>
  <si>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</si>
  <si>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</si>
  <si>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</si>
  <si>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</si>
  <si>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</si>
  <si>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</si>
  <si>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</si>
  <si>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</si>
  <si>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</si>
  <si>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</si>
  <si>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</si>
  <si>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</si>
  <si>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</si>
  <si>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</si>
  <si>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</si>
  <si>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</si>
  <si>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</si>
  <si>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</si>
  <si>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</si>
  <si>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</si>
  <si>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</si>
  <si>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</si>
  <si>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</si>
  <si>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</si>
  <si>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</si>
  <si>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</si>
  <si>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</si>
  <si>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</si>
  <si>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</si>
  <si>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</si>
  <si>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</si>
  <si>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</si>
  <si>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</si>
  <si>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</si>
  <si>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</si>
  <si>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</si>
  <si>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</si>
  <si>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</si>
  <si>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</si>
  <si>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</si>
  <si>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</si>
  <si>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</si>
  <si>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</si>
  <si>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</si>
  <si>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</si>
  <si>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</si>
  <si>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</si>
  <si>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</si>
  <si>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</si>
  <si>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</si>
  <si>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</si>
  <si>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</si>
  <si>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</si>
  <si>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</si>
  <si>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</si>
  <si>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</si>
  <si>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</si>
  <si>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</si>
  <si>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</si>
  <si>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</si>
  <si>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</si>
  <si>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</si>
  <si>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</si>
  <si>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</si>
  <si>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</si>
  <si>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</si>
  <si>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</si>
  <si>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</si>
  <si>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</si>
  <si>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</si>
  <si>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</si>
  <si>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</si>
  <si>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</si>
  <si>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</si>
  <si>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</si>
  <si>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</si>
  <si>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</si>
  <si>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</si>
  <si>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</si>
  <si>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</si>
  <si>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</si>
  <si>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</si>
  <si>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</si>
  <si>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</si>
  <si>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</si>
  <si>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</si>
  <si>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</si>
  <si>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</si>
  <si>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</si>
  <si>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</si>
  <si>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</si>
  <si>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</si>
  <si>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</si>
  <si>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</si>
  <si>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</si>
  <si>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</si>
  <si>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</si>
  <si>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</si>
  <si>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</si>
  <si>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</si>
  <si>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</si>
  <si>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</si>
  <si>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</si>
  <si>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</si>
  <si>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</si>
  <si>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</si>
  <si>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</si>
  <si>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</si>
  <si>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</si>
  <si>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</si>
  <si>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</si>
  <si>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</si>
  <si>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</si>
  <si>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</si>
  <si>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</si>
  <si>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</si>
  <si>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</si>
  <si>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</si>
  <si>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</si>
  <si>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</si>
  <si>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</si>
  <si>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</si>
  <si>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</si>
  <si>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</si>
  <si>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</si>
  <si>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</si>
  <si>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</si>
  <si>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</si>
  <si>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</si>
  <si>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</si>
  <si>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</si>
  <si>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</si>
  <si>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</si>
  <si>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</si>
  <si>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</si>
  <si>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</si>
  <si>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</si>
  <si>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</si>
  <si>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</si>
  <si>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</si>
  <si>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</si>
  <si>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</si>
  <si>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</si>
  <si>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</si>
  <si>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</si>
  <si>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</si>
  <si>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</si>
  <si>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</si>
  <si>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</si>
  <si>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</si>
  <si>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</si>
  <si>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</si>
  <si>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</si>
  <si>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</si>
  <si>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</si>
  <si>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</si>
  <si>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</si>
  <si>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</si>
  <si>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</si>
  <si>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</si>
  <si>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</si>
  <si>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</si>
  <si>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</si>
  <si>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</si>
  <si>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</si>
  <si>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</si>
  <si>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</si>
  <si>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</si>
  <si>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</si>
  <si>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</si>
  <si>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</si>
  <si>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</si>
  <si>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</si>
  <si>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</si>
  <si>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</si>
  <si>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</si>
  <si>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</si>
  <si>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</si>
  <si>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</si>
  <si>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</si>
  <si>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</si>
  <si>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</si>
  <si>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</si>
  <si>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</si>
  <si>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</si>
  <si>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</si>
  <si>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</si>
  <si>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</si>
  <si>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</si>
  <si>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</si>
  <si>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</si>
  <si>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</si>
  <si>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</si>
  <si>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</si>
  <si>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</si>
  <si>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</si>
  <si>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</si>
  <si>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</si>
  <si>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</si>
  <si>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</si>
  <si>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</si>
  <si>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</si>
  <si>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</si>
  <si>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</si>
  <si>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</si>
  <si>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</si>
  <si>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</si>
  <si>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</si>
  <si>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</si>
  <si>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</si>
  <si>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</si>
  <si>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</si>
  <si>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</si>
  <si>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</si>
  <si>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</si>
  <si>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</si>
  <si>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</si>
  <si>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</si>
  <si>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</si>
  <si>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</si>
  <si>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</si>
  <si>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</si>
  <si>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</si>
  <si>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</si>
  <si>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</si>
  <si>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</si>
  <si>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</si>
  <si>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</si>
  <si>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</si>
  <si>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</si>
  <si>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</si>
  <si>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</si>
  <si>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</si>
  <si>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</si>
  <si>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</si>
  <si>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</si>
  <si>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</si>
  <si>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</si>
  <si>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</si>
  <si>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</si>
  <si>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</si>
  <si>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</si>
  <si>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</si>
  <si>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</si>
  <si>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</si>
  <si>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</si>
  <si>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</si>
  <si>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</si>
  <si>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</si>
  <si>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</si>
  <si>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</si>
  <si>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</si>
  <si>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</si>
  <si>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</si>
  <si>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</si>
  <si>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</si>
  <si>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</si>
  <si>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</si>
  <si>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</si>
  <si>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</si>
  <si>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</si>
  <si>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</si>
  <si>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</si>
  <si>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</si>
  <si>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</si>
  <si>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</si>
  <si>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</si>
  <si>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</si>
  <si>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</si>
  <si>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</si>
  <si>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</si>
  <si>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</si>
  <si>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</si>
  <si>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</si>
  <si>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</si>
  <si>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</si>
  <si>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</si>
  <si>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</si>
  <si>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</si>
  <si>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</si>
  <si>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</si>
  <si>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</si>
  <si>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</si>
  <si>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</si>
  <si>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</si>
  <si>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</si>
  <si>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</si>
  <si>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</si>
  <si>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</si>
  <si>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</si>
  <si>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</si>
  <si>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</si>
  <si>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</si>
  <si>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</si>
  <si>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</si>
  <si>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</si>
  <si>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</si>
  <si>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</si>
  <si>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</si>
  <si>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</si>
  <si>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</si>
  <si>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</si>
  <si>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</si>
  <si>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</si>
  <si>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</si>
  <si>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</si>
  <si>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</si>
  <si>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</si>
  <si>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</si>
  <si>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</si>
  <si>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</si>
  <si>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</si>
  <si>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</si>
  <si>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</si>
  <si>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</si>
  <si>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</si>
  <si>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</si>
  <si>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</si>
  <si>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</si>
  <si>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</si>
  <si>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</si>
  <si>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</si>
  <si>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</si>
  <si>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</si>
  <si>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</si>
  <si>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</si>
  <si>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</si>
  <si>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</si>
  <si>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</si>
  <si>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</si>
  <si>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</si>
  <si>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</si>
  <si>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</si>
  <si>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</si>
  <si>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</si>
  <si>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</si>
  <si>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</si>
  <si>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</si>
  <si>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</si>
  <si>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</si>
  <si>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</si>
  <si>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</si>
  <si>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</si>
  <si>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</si>
  <si>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</si>
  <si>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</si>
  <si>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</si>
  <si>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</si>
  <si>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</si>
  <si>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</si>
  <si>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</si>
  <si>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</si>
  <si>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</si>
  <si>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</si>
  <si>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</si>
  <si>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</si>
  <si>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</si>
  <si>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</si>
  <si>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</si>
  <si>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</si>
  <si>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</si>
  <si>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</si>
  <si>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</si>
  <si>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</si>
  <si>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</si>
  <si>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</si>
  <si>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</si>
  <si>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</si>
  <si>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</si>
  <si>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</si>
  <si>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</si>
  <si>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</si>
  <si>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</si>
  <si>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</si>
  <si>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</si>
  <si>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</si>
  <si>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</si>
  <si>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</si>
  <si>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</si>
  <si>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</si>
  <si>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</si>
  <si>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</si>
  <si>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</si>
  <si>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</si>
  <si>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</si>
  <si>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</si>
  <si>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</si>
  <si>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</si>
  <si>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</si>
  <si>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</si>
  <si>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</si>
  <si>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</si>
  <si>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</si>
  <si>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</si>
  <si>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</si>
  <si>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</si>
  <si>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</si>
  <si>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</si>
  <si>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</si>
  <si>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</si>
  <si>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</si>
  <si>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</si>
  <si>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</si>
  <si>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</si>
  <si>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</si>
  <si>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</si>
  <si>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</si>
  <si>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</si>
  <si>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</si>
  <si>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</si>
  <si>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</si>
  <si>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</si>
  <si>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</si>
  <si>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</si>
  <si>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</si>
  <si>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</si>
  <si>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</si>
  <si>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</si>
  <si>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</si>
  <si>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</si>
  <si>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</si>
  <si>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</si>
  <si>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</si>
  <si>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</si>
  <si>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</si>
  <si>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</si>
  <si>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</si>
  <si>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</si>
  <si>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</si>
  <si>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</si>
  <si>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</si>
  <si>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</si>
  <si>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</si>
  <si>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</si>
  <si>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</si>
  <si>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</si>
  <si>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</si>
  <si>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</si>
  <si>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</si>
  <si>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</si>
  <si>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</si>
  <si>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</si>
  <si>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</si>
  <si>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</si>
  <si>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</si>
  <si>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</si>
  <si>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</si>
  <si>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</si>
  <si>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</si>
  <si>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</si>
  <si>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</si>
  <si>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</si>
  <si>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</si>
  <si>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</si>
  <si>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</si>
  <si>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</si>
  <si>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</si>
  <si>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</si>
  <si>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</si>
  <si>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</si>
  <si>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</si>
  <si>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</si>
  <si>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</si>
  <si>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</si>
  <si>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</si>
  <si>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</si>
  <si>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</si>
  <si>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</si>
  <si>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</si>
  <si>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</si>
  <si>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</si>
  <si>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</si>
  <si>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</si>
  <si>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</si>
  <si>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</si>
  <si>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</si>
  <si>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</si>
  <si>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</si>
  <si>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</si>
  <si>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</si>
  <si>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</si>
  <si>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</si>
  <si>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</si>
  <si>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</si>
  <si>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</si>
  <si>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</si>
  <si>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</si>
  <si>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</si>
  <si>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</si>
  <si>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</si>
  <si>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</si>
  <si>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</si>
  <si>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</si>
  <si>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</si>
  <si>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</si>
  <si>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</si>
  <si>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</si>
  <si>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</si>
  <si>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</si>
  <si>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</si>
  <si>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</si>
  <si>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</si>
  <si>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</si>
  <si>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</si>
  <si>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</si>
  <si>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</si>
  <si>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</si>
  <si>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</si>
  <si>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</si>
  <si>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</si>
  <si>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</si>
  <si>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</si>
  <si>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</si>
  <si>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</si>
  <si>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</si>
  <si>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</si>
  <si>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</si>
  <si>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</si>
  <si>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</si>
  <si>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</si>
  <si>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</si>
  <si>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</si>
  <si>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</si>
  <si>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</si>
  <si>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</si>
  <si>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</si>
  <si>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</si>
  <si>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</si>
  <si>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</si>
  <si>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</si>
  <si>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</si>
  <si>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</si>
  <si>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</si>
  <si>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</si>
  <si>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</si>
  <si>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</si>
  <si>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</si>
  <si>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</si>
  <si>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</si>
  <si>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</si>
  <si>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</si>
  <si>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</si>
  <si>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</si>
  <si>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</si>
  <si>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</si>
  <si>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</si>
  <si>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</si>
  <si>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</si>
  <si>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</si>
  <si>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</si>
  <si>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</si>
  <si>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</si>
  <si>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</si>
  <si>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</si>
  <si>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</si>
  <si>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</si>
  <si>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</si>
  <si>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</si>
  <si>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</si>
  <si>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</si>
  <si>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</si>
  <si>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</si>
  <si>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</si>
  <si>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</si>
  <si>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</si>
  <si>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</si>
  <si>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</si>
  <si>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</si>
  <si>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</si>
  <si>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</si>
  <si>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</si>
  <si>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</si>
  <si>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</si>
  <si>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</si>
  <si>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</si>
  <si>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</si>
  <si>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</si>
  <si>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</si>
  <si>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</si>
  <si>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</si>
  <si>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</si>
  <si>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</si>
  <si>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</si>
  <si>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</si>
  <si>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</si>
  <si>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</si>
  <si>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</si>
  <si>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</si>
  <si>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</si>
  <si>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</si>
  <si>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</si>
  <si>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</si>
  <si>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</si>
  <si>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</si>
  <si>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</si>
  <si>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</si>
  <si>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</si>
  <si>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</si>
  <si>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</si>
  <si>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</si>
  <si>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</si>
  <si>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</si>
  <si>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</si>
  <si>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</si>
  <si>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</si>
  <si>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</si>
  <si>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</si>
  <si>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</si>
  <si>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</si>
  <si>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</si>
  <si>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</si>
  <si>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</si>
  <si>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</si>
  <si>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</si>
  <si>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</si>
  <si>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</si>
  <si>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</si>
  <si>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</si>
  <si>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</si>
  <si>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</si>
  <si>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</si>
  <si>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</si>
  <si>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</si>
  <si>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</si>
  <si>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</si>
  <si>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</si>
  <si>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</si>
  <si>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</si>
  <si>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</si>
  <si>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</si>
  <si>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</si>
  <si>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</si>
  <si>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</si>
  <si>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</si>
  <si>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</si>
  <si>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</si>
  <si>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</si>
  <si>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</si>
  <si>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</si>
  <si>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</si>
  <si>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</si>
  <si>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</si>
  <si>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</si>
  <si>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</si>
  <si>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</si>
  <si>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</si>
  <si>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</si>
  <si>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</si>
  <si>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</si>
  <si>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</si>
  <si>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</si>
  <si>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</si>
  <si>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</si>
  <si>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</si>
  <si>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</si>
  <si>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</si>
  <si>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</si>
  <si>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</si>
  <si>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</si>
  <si>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</si>
  <si>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</si>
  <si>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</si>
  <si>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</si>
  <si>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</si>
  <si>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</si>
  <si>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</si>
  <si>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</si>
  <si>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</si>
  <si>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</si>
  <si>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</si>
  <si>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</si>
  <si>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</si>
  <si>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</si>
  <si>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</si>
  <si>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</si>
  <si>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</si>
  <si>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</si>
  <si>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</si>
  <si>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</si>
  <si>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</si>
  <si>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</si>
  <si>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</si>
  <si>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</si>
  <si>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</si>
  <si>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</si>
  <si>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</si>
  <si>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</si>
  <si>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</si>
  <si>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</si>
  <si>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</si>
  <si>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</si>
  <si>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</si>
  <si>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</si>
  <si>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</si>
  <si>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</si>
  <si>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</si>
  <si>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</si>
  <si>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</si>
  <si>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</si>
  <si>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</si>
  <si>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</si>
  <si>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</si>
  <si>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</si>
  <si>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</si>
  <si>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</si>
  <si>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</si>
  <si>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</si>
  <si>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</si>
  <si>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</si>
  <si>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</si>
  <si>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</si>
  <si>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</si>
  <si>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</si>
  <si>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</si>
  <si>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</si>
  <si>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</si>
  <si>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</si>
  <si>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</si>
  <si>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</si>
  <si>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</si>
  <si>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</si>
  <si>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</si>
  <si>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</si>
  <si>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</si>
  <si>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</si>
  <si>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</si>
  <si>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</si>
  <si>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</si>
  <si>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</si>
  <si>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</si>
  <si>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</si>
  <si>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</si>
  <si>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</si>
  <si>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</si>
  <si>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</si>
  <si>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</si>
  <si>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</si>
  <si>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</si>
  <si>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</si>
  <si>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</si>
  <si>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</si>
  <si>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</si>
  <si>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</si>
  <si>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</si>
  <si>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</si>
  <si>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</si>
  <si>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</si>
  <si>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</si>
  <si>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</si>
  <si>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</si>
  <si>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</si>
  <si>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</si>
  <si>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</si>
  <si>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</si>
  <si>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</si>
  <si>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</si>
  <si>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</si>
  <si>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</si>
  <si>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</si>
  <si>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</si>
  <si>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</si>
  <si>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</si>
  <si>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</si>
  <si>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</si>
  <si>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</si>
  <si>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</si>
  <si>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</si>
  <si>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</si>
  <si>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</si>
  <si>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</si>
  <si>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</si>
  <si>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</si>
  <si>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</si>
  <si>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</si>
  <si>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</si>
  <si>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</si>
  <si>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</si>
  <si>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</si>
  <si>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</si>
  <si>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</si>
  <si>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</si>
  <si>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</si>
  <si>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</si>
  <si>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</si>
  <si>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</si>
  <si>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</si>
  <si>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</si>
  <si>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</si>
  <si>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</si>
  <si>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</si>
  <si>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</si>
  <si>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</si>
  <si>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</si>
  <si>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</si>
  <si>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</si>
  <si>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</si>
  <si>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</si>
  <si>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</si>
  <si>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</si>
  <si>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</si>
  <si>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</si>
  <si>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</si>
  <si>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</si>
  <si>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</si>
  <si>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</si>
  <si>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</si>
  <si>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</si>
  <si>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</si>
  <si>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</si>
  <si>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</si>
  <si>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</si>
  <si>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</si>
  <si>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</si>
  <si>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</si>
  <si>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</si>
  <si>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</si>
  <si>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</si>
  <si>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</si>
  <si>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</si>
  <si>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</si>
  <si>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</si>
  <si>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</si>
  <si>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</si>
  <si>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</si>
  <si>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</si>
  <si>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</si>
  <si>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</si>
  <si>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</si>
  <si>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</si>
  <si>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</si>
  <si>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</si>
  <si>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</si>
  <si>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</si>
  <si>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</si>
  <si>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</si>
  <si>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</si>
  <si>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</si>
  <si>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</si>
  <si>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</si>
  <si>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</si>
  <si>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</si>
  <si>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</si>
  <si>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</si>
  <si>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</si>
  <si>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</si>
  <si>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</si>
  <si>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</si>
  <si>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</si>
  <si>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</si>
  <si>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</si>
  <si>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</si>
  <si>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</si>
  <si>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</si>
  <si>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</si>
  <si>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</si>
  <si>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</si>
  <si>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</si>
  <si>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</si>
  <si>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</si>
  <si>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</si>
  <si>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</si>
  <si>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</si>
  <si>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</si>
  <si>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</si>
  <si>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</si>
  <si>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</si>
  <si>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</si>
  <si>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</si>
  <si>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</si>
  <si>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</si>
  <si>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</si>
  <si>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</si>
  <si>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</si>
  <si>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</si>
  <si>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</si>
  <si>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</si>
  <si>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</si>
  <si>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</si>
  <si>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</si>
  <si>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</si>
  <si>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</si>
  <si>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</si>
  <si>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</si>
  <si>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</si>
  <si>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</si>
  <si>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</si>
  <si>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</si>
  <si>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</si>
  <si>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</si>
  <si>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</si>
  <si>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</si>
  <si>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</si>
  <si>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</si>
  <si>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</si>
  <si>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</si>
  <si>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</si>
  <si>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</si>
  <si>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</si>
  <si>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</si>
  <si>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</si>
  <si>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</si>
  <si>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</si>
  <si>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</si>
  <si>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</si>
  <si>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</si>
  <si>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</si>
  <si>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</si>
  <si>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</si>
  <si>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</si>
  <si>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</si>
  <si>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</si>
  <si>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</si>
  <si>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</si>
  <si>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</si>
  <si>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</si>
  <si>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</si>
  <si>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</si>
  <si>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</si>
  <si>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</si>
  <si>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</si>
  <si>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</si>
  <si>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</si>
  <si>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</si>
  <si>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</si>
  <si>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</si>
  <si>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</si>
  <si>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</si>
  <si>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</si>
  <si>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</si>
  <si>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</si>
  <si>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</si>
  <si>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</si>
  <si>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</si>
  <si>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</si>
  <si>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</si>
  <si>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</si>
  <si>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</si>
  <si>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</si>
  <si>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</si>
  <si>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</si>
  <si>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</si>
  <si>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</si>
  <si>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</si>
  <si>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</si>
  <si>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</si>
  <si>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</si>
  <si>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</si>
  <si>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</si>
  <si>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</si>
  <si>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</si>
  <si>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</si>
  <si>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</si>
  <si>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</si>
  <si>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</si>
  <si>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</si>
  <si>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</si>
  <si>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</si>
  <si>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</si>
  <si>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</si>
  <si>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</si>
  <si>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</si>
  <si>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</si>
  <si>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</si>
  <si>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</si>
  <si>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</si>
  <si>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</si>
  <si>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</si>
  <si>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</si>
  <si>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</si>
  <si>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</si>
  <si>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</si>
  <si>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</si>
  <si>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</si>
  <si>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</si>
  <si>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</si>
  <si>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</si>
  <si>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</si>
  <si>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</si>
  <si>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</si>
  <si>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</si>
  <si>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</si>
  <si>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</si>
  <si>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</si>
  <si>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</si>
  <si>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</si>
  <si>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</si>
  <si>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</si>
  <si>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</si>
  <si>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</si>
  <si>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</si>
  <si>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</si>
  <si>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</si>
  <si>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</si>
  <si>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</si>
  <si>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</si>
  <si>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</si>
  <si>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</si>
  <si>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</si>
  <si>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</si>
  <si>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</si>
  <si>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</si>
  <si>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</si>
  <si>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</si>
  <si>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</si>
  <si>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</si>
  <si>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</si>
  <si>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</si>
  <si>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</si>
  <si>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</si>
  <si>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</si>
  <si>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</si>
  <si>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</si>
  <si>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</si>
  <si>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</si>
  <si>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</si>
  <si>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</si>
  <si>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</si>
  <si>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</si>
  <si>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</si>
  <si>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</si>
  <si>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</si>
  <si>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</si>
  <si>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</si>
  <si>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</si>
  <si>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</si>
  <si>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</si>
  <si>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</si>
  <si>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</si>
  <si>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</si>
  <si>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</si>
  <si>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</si>
  <si>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</si>
  <si>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</si>
  <si>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</si>
  <si>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</si>
  <si>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</si>
  <si>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</si>
  <si>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</si>
  <si>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</si>
  <si>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</si>
  <si>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</si>
  <si>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</si>
  <si>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</si>
  <si>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</si>
  <si>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</si>
  <si>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</si>
  <si>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</si>
  <si>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</si>
  <si>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</si>
  <si>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</si>
  <si>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</si>
  <si>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</si>
  <si>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</si>
  <si>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</si>
  <si>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</si>
  <si>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</si>
  <si>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</si>
  <si>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</si>
  <si>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</si>
  <si>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</si>
  <si>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</si>
  <si>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</si>
  <si>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</si>
  <si>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</si>
  <si>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</si>
  <si>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</si>
  <si>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</si>
  <si>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</si>
  <si>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</si>
  <si>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</si>
  <si>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</si>
  <si>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</si>
  <si>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</si>
  <si>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</si>
  <si>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</si>
  <si>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</si>
  <si>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</si>
  <si>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</si>
  <si>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</si>
  <si>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</si>
  <si>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</si>
  <si>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</si>
  <si>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</si>
  <si>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</si>
  <si>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</si>
  <si>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</si>
  <si>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</si>
  <si>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</si>
  <si>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</si>
  <si>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</si>
  <si>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</si>
  <si>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</si>
  <si>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</si>
  <si>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</si>
  <si>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</si>
  <si>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</si>
  <si>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</si>
  <si>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</si>
  <si>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</si>
  <si>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</si>
  <si>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</si>
  <si>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</si>
  <si>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</si>
  <si>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</si>
  <si>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</si>
  <si>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</si>
  <si>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</si>
  <si>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</si>
  <si>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</si>
  <si>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</si>
  <si>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</si>
  <si>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</si>
  <si>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</si>
  <si>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</si>
  <si>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</si>
  <si>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</si>
  <si>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</si>
  <si>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</si>
  <si>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</si>
  <si>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</si>
  <si>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</si>
  <si>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</si>
  <si>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</si>
  <si>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</si>
  <si>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</si>
  <si>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</si>
  <si>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</si>
  <si>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</si>
  <si>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</si>
  <si>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</si>
  <si>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</si>
  <si>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</si>
  <si>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</si>
  <si>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</si>
  <si>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</si>
  <si>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</si>
  <si>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</si>
  <si>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</si>
  <si>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</si>
  <si>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</si>
  <si>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</si>
  <si>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</si>
  <si>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</si>
  <si>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</si>
  <si>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</si>
  <si>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</si>
  <si>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</si>
  <si>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</si>
  <si>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</si>
  <si>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</si>
  <si>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</si>
  <si>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</si>
  <si>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</si>
  <si>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</si>
  <si>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</si>
  <si>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</si>
  <si>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</si>
  <si>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</si>
  <si>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</si>
  <si>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</si>
  <si>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</si>
  <si>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</si>
  <si>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</si>
  <si>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</si>
  <si>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</si>
  <si>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</si>
  <si>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</si>
  <si>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</si>
  <si>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</si>
  <si>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</si>
  <si>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</si>
  <si>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</si>
  <si>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</si>
  <si>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</si>
  <si>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</si>
  <si>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</si>
  <si>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</si>
  <si>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</si>
  <si>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</si>
  <si>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</si>
  <si>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</si>
  <si>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</si>
  <si>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</si>
  <si>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</si>
  <si>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</si>
  <si>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</si>
  <si>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</si>
  <si>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</si>
  <si>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</si>
  <si>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</si>
  <si>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</si>
  <si>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</si>
  <si>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</si>
  <si>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</si>
  <si>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</si>
  <si>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</si>
  <si>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</si>
  <si>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</si>
  <si>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</si>
  <si>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</si>
  <si>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</si>
  <si>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</si>
  <si>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</si>
  <si>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</si>
  <si>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</si>
  <si>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</si>
  <si>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</si>
  <si>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</si>
  <si>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</si>
  <si>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</si>
  <si>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</si>
  <si>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</si>
  <si>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</si>
  <si>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</si>
  <si>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</si>
  <si>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</si>
  <si>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</si>
  <si>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</si>
  <si>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</si>
  <si>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</si>
  <si>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</si>
  <si>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</si>
  <si>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</si>
  <si>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</si>
  <si>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</si>
  <si>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</si>
  <si>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</si>
  <si>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</si>
  <si>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</si>
  <si>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</si>
  <si>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</si>
  <si>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</si>
  <si>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</si>
  <si>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</si>
  <si>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</si>
  <si>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</si>
  <si>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</si>
  <si>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</si>
  <si>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</si>
  <si>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</si>
  <si>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</si>
  <si>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</si>
  <si>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</si>
  <si>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</si>
  <si>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</si>
  <si>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</si>
  <si>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</si>
  <si>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</si>
  <si>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</si>
  <si>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</si>
  <si>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</si>
  <si>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</si>
  <si>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</si>
  <si>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</si>
  <si>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</si>
  <si>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</si>
  <si>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</si>
  <si>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</si>
  <si>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</si>
  <si>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</si>
  <si>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</si>
  <si>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</si>
  <si>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</si>
  <si>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</si>
  <si>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</si>
  <si>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</si>
  <si>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</si>
  <si>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</si>
  <si>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</si>
  <si>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</si>
  <si>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</si>
  <si>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</si>
  <si>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</si>
  <si>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</si>
  <si>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</si>
  <si>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</si>
  <si>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</si>
  <si>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</si>
  <si>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</si>
  <si>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</si>
  <si>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</si>
  <si>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</si>
  <si>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</si>
  <si>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</si>
  <si>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</si>
  <si>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</si>
  <si>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</si>
  <si>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</si>
  <si>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</si>
  <si>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</si>
  <si>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</si>
  <si>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</si>
  <si>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</si>
  <si>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</si>
  <si>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</si>
  <si>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</si>
  <si>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</si>
  <si>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</si>
  <si>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</si>
  <si>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</si>
  <si>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</si>
  <si>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</si>
  <si>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</si>
  <si>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</si>
  <si>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</si>
  <si>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</si>
  <si>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</si>
  <si>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</si>
  <si>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</si>
  <si>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</si>
  <si>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</si>
  <si>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</si>
  <si>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</si>
  <si>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</si>
  <si>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</si>
  <si>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</si>
  <si>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</si>
  <si>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</si>
  <si>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</si>
  <si>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</si>
  <si>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</si>
  <si>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</si>
  <si>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</si>
  <si>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</si>
  <si>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</si>
  <si>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</si>
  <si>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</si>
  <si>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</si>
  <si>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</si>
  <si>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</si>
  <si>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</si>
  <si>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</si>
  <si>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</si>
  <si>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</si>
  <si>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</si>
  <si>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</si>
  <si>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</si>
  <si>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</si>
  <si>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</si>
  <si>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</si>
  <si>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</si>
  <si>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</si>
  <si>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</si>
  <si>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</si>
  <si>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</si>
  <si>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</si>
  <si>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</si>
  <si>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</si>
  <si>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</si>
  <si>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</si>
  <si>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</si>
  <si>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</si>
  <si>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</si>
  <si>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</si>
  <si>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</si>
  <si>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</si>
  <si>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</si>
  <si>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</si>
  <si>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</si>
  <si>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</si>
  <si>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</si>
  <si>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</si>
  <si>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</si>
  <si>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</si>
  <si>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</si>
  <si>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</si>
  <si>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</si>
  <si>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</si>
  <si>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</si>
  <si>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</si>
  <si>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</si>
  <si>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</si>
  <si>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</si>
  <si>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</si>
  <si>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</si>
  <si>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</si>
  <si>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</si>
  <si>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</si>
  <si>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</si>
  <si>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</si>
  <si>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</si>
  <si>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</si>
  <si>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</si>
  <si>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</si>
  <si>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</si>
  <si>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</si>
  <si>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</si>
  <si>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</si>
  <si>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</si>
  <si>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</si>
  <si>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</si>
  <si>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</si>
  <si>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</si>
  <si>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</si>
  <si>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</si>
  <si>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</si>
  <si>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</si>
  <si>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</si>
  <si>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</si>
  <si>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</si>
  <si>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</si>
  <si>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</si>
  <si>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</si>
  <si>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</si>
  <si>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</si>
  <si>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</si>
  <si>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</si>
  <si>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</si>
  <si>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</si>
  <si>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</si>
  <si>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</si>
  <si>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</si>
  <si>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</si>
  <si>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</si>
  <si>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</si>
  <si>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</si>
  <si>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</si>
  <si>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</si>
  <si>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</si>
  <si>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</si>
  <si>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</si>
  <si>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</si>
  <si>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</si>
  <si>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</si>
  <si>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</si>
  <si>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</si>
  <si>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</si>
  <si>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</si>
  <si>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</si>
  <si>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</si>
  <si>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</si>
  <si>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</si>
  <si>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</si>
  <si>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</si>
  <si>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</si>
  <si>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</si>
  <si>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</si>
  <si>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</si>
  <si>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</si>
  <si>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</si>
  <si>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</si>
  <si>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</si>
  <si>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</si>
  <si>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</si>
  <si>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</si>
  <si>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</si>
  <si>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</si>
  <si>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</si>
  <si>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</si>
  <si>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</si>
  <si>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</si>
  <si>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</si>
  <si>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</si>
  <si>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</si>
  <si>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</si>
  <si>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</si>
  <si>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</si>
  <si>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</si>
  <si>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</si>
  <si>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</si>
  <si>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</si>
  <si>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</si>
  <si>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</si>
  <si>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</si>
  <si>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</si>
  <si>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</si>
  <si>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</si>
  <si>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</si>
  <si>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</si>
  <si>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</si>
  <si>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</si>
  <si>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</si>
  <si>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</si>
  <si>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</si>
  <si>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</si>
  <si>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</si>
  <si>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</si>
  <si>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</si>
  <si>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</si>
  <si>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</si>
  <si>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</si>
  <si>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</si>
  <si>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</si>
  <si>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</si>
  <si>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</si>
  <si>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</si>
  <si>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</si>
  <si>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</si>
  <si>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</si>
  <si>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</si>
  <si>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</si>
  <si>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</si>
  <si>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</si>
  <si>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</si>
  <si>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</si>
  <si>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</si>
  <si>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</si>
  <si>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</si>
  <si>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</si>
  <si>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</si>
  <si>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</si>
  <si>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</si>
  <si>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</si>
  <si>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</si>
  <si>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</si>
  <si>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</si>
  <si>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</si>
  <si>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</si>
  <si>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</si>
  <si>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</si>
  <si>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</si>
  <si>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</si>
  <si>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</si>
  <si>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</si>
  <si>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</si>
  <si>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</si>
  <si>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</si>
  <si>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</si>
  <si>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</si>
  <si>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</si>
  <si>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</si>
  <si>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</si>
  <si>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</si>
  <si>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</si>
  <si>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</si>
  <si>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</si>
  <si>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</si>
  <si>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</si>
  <si>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</si>
  <si>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</si>
  <si>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</si>
  <si>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</si>
  <si>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</si>
  <si>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</si>
  <si>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</si>
  <si>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</si>
  <si>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</si>
  <si>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</si>
  <si>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</si>
  <si>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</si>
  <si>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</si>
  <si>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</si>
  <si>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</si>
  <si>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</si>
  <si>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</si>
  <si>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</si>
  <si>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</si>
  <si>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</si>
  <si>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</si>
  <si>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</si>
  <si>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</si>
  <si>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</si>
  <si>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</si>
  <si>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</si>
  <si>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</si>
  <si>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</si>
  <si>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</si>
  <si>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</si>
  <si>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</si>
  <si>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</si>
  <si>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</si>
  <si>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</si>
  <si>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</si>
  <si>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</si>
  <si>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</si>
  <si>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</si>
  <si>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</si>
  <si>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</si>
  <si>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</si>
  <si>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</si>
  <si>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</si>
  <si>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</si>
  <si>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</si>
  <si>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</si>
  <si>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</si>
  <si>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</si>
  <si>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</si>
  <si>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</si>
  <si>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</si>
  <si>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</si>
  <si>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</si>
  <si>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</si>
  <si>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</si>
  <si>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</si>
  <si>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</si>
  <si>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</si>
  <si>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</si>
  <si>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</si>
  <si>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</si>
  <si>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</si>
  <si>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</si>
  <si>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</si>
  <si>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</si>
  <si>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</si>
  <si>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</si>
  <si>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</si>
  <si>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</si>
  <si>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</si>
  <si>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</si>
  <si>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</si>
  <si>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</si>
  <si>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</si>
  <si>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</si>
  <si>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</si>
  <si>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</si>
  <si>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</si>
  <si>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</si>
  <si>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</si>
  <si>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</si>
  <si>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</si>
  <si>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</si>
  <si>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</si>
  <si>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</si>
  <si>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</si>
  <si>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</si>
  <si>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</si>
  <si>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</si>
  <si>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</si>
  <si>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</si>
  <si>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</si>
  <si>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</si>
  <si>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</si>
  <si>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</si>
  <si>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</si>
  <si>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</si>
  <si>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</si>
  <si>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</si>
  <si>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</si>
  <si>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</si>
  <si>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</si>
  <si>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</si>
  <si>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</si>
  <si>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</si>
  <si>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</si>
  <si>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</si>
  <si>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</si>
  <si>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</si>
  <si>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</si>
  <si>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</si>
  <si>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</si>
  <si>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</si>
  <si>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</si>
  <si>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</si>
  <si>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</si>
  <si>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</si>
  <si>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</si>
  <si>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</si>
  <si>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</si>
  <si>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</si>
  <si>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</si>
  <si>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</si>
  <si>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</si>
  <si>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</si>
  <si>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</si>
  <si>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</si>
  <si>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</si>
  <si>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</si>
  <si>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</si>
  <si>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</si>
  <si>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</si>
  <si>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</si>
  <si>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</si>
  <si>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</si>
  <si>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</si>
  <si>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</si>
  <si>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</si>
  <si>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</si>
  <si>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</si>
  <si>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</si>
  <si>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</si>
  <si>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</si>
  <si>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</si>
  <si>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</si>
  <si>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</si>
  <si>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</si>
  <si>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</si>
  <si>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</si>
  <si>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</si>
  <si>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</si>
  <si>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</si>
  <si>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</si>
  <si>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</si>
  <si>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</si>
  <si>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</si>
  <si>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</si>
  <si>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</si>
  <si>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</si>
  <si>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</si>
  <si>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</si>
  <si>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</si>
  <si>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</si>
  <si>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</si>
  <si>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</si>
  <si>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</si>
  <si>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</si>
  <si>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</si>
  <si>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</si>
  <si>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</si>
  <si>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</si>
  <si>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</si>
  <si>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</si>
  <si>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</si>
  <si>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</si>
  <si>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</si>
  <si>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</si>
  <si>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</si>
  <si>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</si>
  <si>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</si>
  <si>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</si>
  <si>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</si>
  <si>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</si>
  <si>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</si>
  <si>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</si>
  <si>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</si>
  <si>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</si>
  <si>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</si>
  <si>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</si>
  <si>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</si>
  <si>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</si>
  <si>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</si>
  <si>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</si>
  <si>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</si>
  <si>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</si>
  <si>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</si>
  <si>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</si>
  <si>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</si>
  <si>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</si>
  <si>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</si>
  <si>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</si>
  <si>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</si>
  <si>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</si>
  <si>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</si>
  <si>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</si>
  <si>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</si>
  <si>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</si>
  <si>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</si>
  <si>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</si>
  <si>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</si>
  <si>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</si>
  <si>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</si>
  <si>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</si>
  <si>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</si>
  <si>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</si>
  <si>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</si>
  <si>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</si>
  <si>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</si>
  <si>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</si>
  <si>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</si>
  <si>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</si>
  <si>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</si>
  <si>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</si>
  <si>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</si>
  <si>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</si>
  <si>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</si>
  <si>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</si>
  <si>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</si>
  <si>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</si>
  <si>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</si>
  <si>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</si>
  <si>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</si>
  <si>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</si>
  <si>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</si>
  <si>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</si>
  <si>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</si>
  <si>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</si>
  <si>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</si>
  <si>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</si>
  <si>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</si>
  <si>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</si>
  <si>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</si>
  <si>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</si>
  <si>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</si>
  <si>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</si>
  <si>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</si>
  <si>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</si>
  <si>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</si>
  <si>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</si>
  <si>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</si>
  <si>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</si>
  <si>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</si>
  <si>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</si>
  <si>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</si>
  <si>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</si>
  <si>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</si>
  <si>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</si>
  <si>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</si>
  <si>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</si>
  <si>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</si>
  <si>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</si>
  <si>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</si>
  <si>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</si>
  <si>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</si>
  <si>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</si>
  <si>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</si>
  <si>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</si>
  <si>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</si>
  <si>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</si>
  <si>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</si>
  <si>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</si>
  <si>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</si>
  <si>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</si>
  <si>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</si>
  <si>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</si>
  <si>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</si>
  <si>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</si>
  <si>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</si>
  <si>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</si>
  <si>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</si>
  <si>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</si>
  <si>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</si>
  <si>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</si>
  <si>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</si>
  <si>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</si>
  <si>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</si>
  <si>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</si>
  <si>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</si>
  <si>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</si>
  <si>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</si>
  <si>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</si>
  <si>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</si>
  <si>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</si>
  <si>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</si>
  <si>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</si>
  <si>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</si>
  <si>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</si>
  <si>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</si>
  <si>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</si>
  <si>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</si>
  <si>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</si>
  <si>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</si>
  <si>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</si>
  <si>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</si>
  <si>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</si>
  <si>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</si>
  <si>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</si>
  <si>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</si>
  <si>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</si>
  <si>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</si>
  <si>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</si>
  <si>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</si>
  <si>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</si>
  <si>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</si>
  <si>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</si>
  <si>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</si>
  <si>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</si>
  <si>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</si>
  <si>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</si>
  <si>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</si>
  <si>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</si>
  <si>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</si>
  <si>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</si>
  <si>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</si>
  <si>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</si>
  <si>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</si>
  <si>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</si>
  <si>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</si>
  <si>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</si>
  <si>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</si>
  <si>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</si>
  <si>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</si>
  <si>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</si>
  <si>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</si>
  <si>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</si>
  <si>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</si>
  <si>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</si>
  <si>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</si>
  <si>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</si>
  <si>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</si>
  <si>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</si>
  <si>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</si>
  <si>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</si>
  <si>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</si>
  <si>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</si>
  <si>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</si>
  <si>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</si>
  <si>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</si>
  <si>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</si>
  <si>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</si>
  <si>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</si>
  <si>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</si>
  <si>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</si>
  <si>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</si>
  <si>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</si>
  <si>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</si>
  <si>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</si>
  <si>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</si>
  <si>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</si>
  <si>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</si>
  <si>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</si>
  <si>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</si>
  <si>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</si>
  <si>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</si>
  <si>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</si>
  <si>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</si>
  <si>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</si>
  <si>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</si>
  <si>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</si>
  <si>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</si>
  <si>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</si>
  <si>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</si>
  <si>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</si>
  <si>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</si>
  <si>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</si>
  <si>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</si>
  <si>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</si>
  <si>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</si>
  <si>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</si>
  <si>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</si>
  <si>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</si>
  <si>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</si>
  <si>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</si>
  <si>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</si>
  <si>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</si>
  <si>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</si>
  <si>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</si>
  <si>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</si>
  <si>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</si>
  <si>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</si>
  <si>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</si>
  <si>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</si>
  <si>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</si>
  <si>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</si>
  <si>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</si>
  <si>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</si>
  <si>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</si>
  <si>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</si>
  <si>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</si>
  <si>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</si>
  <si>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</si>
  <si>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</si>
  <si>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</si>
  <si>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</si>
  <si>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</si>
  <si>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</si>
  <si>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</si>
  <si>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</si>
  <si>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</si>
  <si>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</si>
  <si>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</si>
  <si>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</si>
  <si>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</si>
  <si>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</si>
  <si>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</si>
  <si>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</si>
  <si>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</si>
  <si>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</si>
  <si>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</si>
  <si>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</si>
  <si>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</si>
  <si>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</si>
  <si>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</si>
  <si>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</si>
  <si>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</si>
  <si>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</si>
  <si>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</si>
  <si>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</si>
  <si>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</si>
  <si>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</si>
  <si>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</si>
  <si>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</si>
  <si>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</si>
  <si>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</si>
  <si>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</si>
  <si>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</si>
  <si>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</si>
  <si>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</si>
  <si>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</si>
  <si>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</si>
  <si>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</si>
  <si>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</si>
  <si>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</si>
  <si>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</si>
  <si>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</si>
  <si>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</si>
  <si>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</si>
  <si>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</si>
  <si>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</si>
  <si>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</si>
  <si>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</si>
  <si>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</si>
  <si>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</si>
  <si>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</si>
  <si>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</si>
  <si>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</si>
  <si>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</si>
  <si>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</si>
  <si>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</si>
  <si>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</si>
  <si>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</si>
  <si>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</si>
  <si>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</si>
  <si>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</si>
  <si>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</si>
  <si>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</si>
  <si>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</si>
  <si>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</si>
  <si>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</si>
  <si>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</si>
  <si>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</si>
  <si>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</si>
  <si>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</si>
  <si>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</si>
  <si>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</si>
  <si>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</si>
  <si>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</si>
  <si>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</si>
  <si>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</si>
  <si>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</si>
  <si>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</si>
  <si>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</si>
  <si>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</si>
  <si>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</si>
  <si>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</si>
  <si>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</si>
  <si>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</si>
  <si>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</si>
  <si>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</si>
  <si>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</si>
  <si>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</si>
  <si>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</si>
  <si>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</si>
  <si>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</si>
  <si>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</si>
  <si>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</si>
  <si>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</si>
  <si>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</si>
  <si>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</si>
  <si>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</si>
  <si>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</si>
  <si>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</si>
  <si>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</si>
  <si>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</si>
  <si>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</si>
  <si>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</si>
  <si>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</si>
  <si>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</si>
  <si>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</si>
  <si>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</si>
  <si>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</si>
  <si>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</si>
  <si>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</si>
  <si>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</si>
  <si>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</si>
  <si>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</si>
  <si>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</si>
  <si>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</si>
  <si>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</si>
  <si>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</si>
  <si>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</si>
  <si>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</si>
  <si>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</si>
  <si>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</si>
  <si>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</si>
  <si>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</si>
  <si>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</si>
  <si>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</si>
  <si>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</si>
  <si>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</si>
  <si>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</si>
  <si>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</si>
  <si>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</si>
  <si>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</si>
  <si>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</si>
  <si>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</si>
  <si>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</si>
  <si>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</si>
  <si>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</si>
  <si>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</si>
  <si>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</si>
  <si>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</si>
  <si>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</si>
  <si>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</si>
  <si>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</si>
  <si>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</si>
  <si>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</si>
  <si>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</si>
  <si>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</si>
  <si>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</si>
  <si>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</si>
  <si>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</si>
  <si>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</si>
  <si>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</si>
  <si>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</si>
  <si>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</si>
  <si>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</si>
  <si>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</si>
  <si>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</si>
  <si>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</si>
  <si>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</si>
  <si>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</si>
  <si>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</si>
  <si>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</si>
  <si>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</si>
  <si>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</si>
  <si>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</si>
  <si>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</si>
  <si>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</si>
  <si>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</si>
  <si>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</si>
  <si>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</si>
  <si>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</si>
  <si>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</si>
  <si>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</si>
  <si>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</si>
  <si>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</si>
  <si>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</si>
  <si>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</si>
  <si>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</si>
  <si>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</si>
  <si>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</si>
  <si>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</si>
  <si>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</si>
  <si>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</si>
  <si>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</si>
  <si>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</si>
  <si>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</si>
  <si>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</si>
  <si>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</si>
  <si>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</si>
  <si>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</si>
  <si>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</si>
  <si>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</si>
  <si>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</si>
  <si>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</si>
  <si>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</si>
  <si>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</si>
  <si>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</si>
  <si>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</si>
  <si>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</si>
  <si>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</si>
  <si>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</si>
  <si>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</si>
  <si>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</si>
  <si>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</si>
  <si>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</si>
  <si>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</si>
  <si>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</si>
  <si>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</si>
  <si>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</si>
  <si>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</si>
  <si>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</si>
  <si>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</si>
  <si>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</si>
  <si>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</si>
  <si>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</si>
  <si>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</si>
  <si>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</si>
  <si>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</si>
  <si>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</si>
  <si>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</si>
  <si>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</si>
  <si>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</si>
  <si>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</si>
  <si>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</si>
  <si>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</si>
  <si>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</si>
  <si>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</si>
  <si>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</si>
  <si>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</si>
  <si>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</si>
  <si>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</si>
  <si>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</si>
  <si>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</si>
  <si>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</si>
  <si>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</si>
  <si>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</si>
  <si>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</si>
  <si>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</si>
  <si>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</si>
  <si>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</si>
  <si>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</si>
  <si>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</si>
  <si>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</si>
  <si>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</si>
  <si>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</si>
  <si>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</si>
  <si>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</si>
  <si>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</si>
  <si>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</si>
  <si>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</si>
  <si>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</si>
  <si>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</si>
  <si>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</si>
  <si>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</si>
  <si>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</si>
  <si>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</si>
  <si>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</si>
  <si>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</si>
  <si>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</si>
  <si>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</si>
  <si>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</si>
  <si>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</si>
  <si>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</si>
  <si>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</si>
  <si>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</si>
  <si>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</si>
  <si>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</si>
  <si>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</si>
  <si>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</si>
  <si>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</si>
  <si>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</si>
  <si>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</si>
  <si>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</si>
  <si>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</si>
  <si>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</si>
  <si>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</si>
  <si>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</si>
  <si>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</si>
  <si>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</si>
  <si>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</si>
  <si>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</si>
  <si>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</si>
  <si>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</si>
  <si>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</si>
  <si>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</si>
  <si>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</si>
  <si>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</si>
  <si>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</si>
  <si>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</si>
  <si>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</si>
  <si>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</si>
  <si>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</si>
  <si>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</si>
  <si>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</si>
  <si>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</si>
  <si>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</si>
  <si>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</si>
  <si>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</si>
  <si>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</si>
  <si>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</si>
  <si>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</si>
  <si>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</si>
  <si>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</si>
  <si>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</si>
  <si>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</si>
  <si>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</si>
  <si>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</si>
  <si>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</si>
  <si>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</si>
  <si>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</si>
  <si>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</si>
  <si>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</si>
  <si>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</si>
  <si>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</si>
  <si>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</si>
  <si>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</si>
  <si>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</si>
  <si>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</si>
  <si>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</si>
  <si>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</si>
  <si>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</si>
  <si>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</si>
  <si>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</si>
  <si>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</si>
  <si>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</si>
  <si>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</si>
  <si>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</si>
  <si>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</si>
  <si>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</si>
  <si>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</si>
  <si>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</si>
  <si>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</si>
  <si>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</si>
  <si>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</si>
  <si>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</si>
  <si>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</si>
  <si>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</si>
  <si>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</si>
  <si>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</si>
  <si>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</si>
  <si>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</si>
  <si>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</si>
  <si>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</si>
  <si>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</si>
  <si>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</si>
  <si>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</si>
  <si>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</si>
  <si>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</si>
  <si>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</si>
  <si>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</si>
  <si>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</si>
  <si>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</si>
  <si>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</si>
  <si>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</si>
  <si>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</si>
  <si>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</si>
  <si>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</si>
  <si>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</si>
  <si>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</si>
  <si>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</si>
  <si>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</si>
  <si>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</si>
  <si>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</si>
  <si>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</si>
  <si>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</si>
  <si>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</si>
  <si>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</si>
  <si>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</si>
  <si>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</si>
  <si>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</si>
  <si>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</si>
  <si>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</si>
  <si>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</si>
  <si>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</si>
  <si>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</si>
  <si>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</si>
  <si>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</si>
  <si>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</si>
  <si>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</si>
  <si>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</si>
  <si>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</si>
  <si>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</si>
  <si>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</si>
  <si>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</si>
  <si>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</si>
  <si>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</si>
  <si>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</si>
  <si>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</si>
  <si>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</si>
  <si>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</si>
  <si>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</si>
  <si>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</si>
  <si>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</si>
  <si>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</si>
  <si>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</si>
  <si>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</si>
  <si>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</si>
  <si>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</si>
  <si>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</si>
  <si>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</si>
  <si>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</si>
  <si>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</si>
  <si>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</si>
  <si>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</si>
  <si>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</si>
  <si>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</si>
  <si>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</si>
  <si>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</si>
  <si>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</si>
  <si>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</si>
  <si>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</si>
  <si>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</si>
  <si>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</si>
  <si>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</si>
  <si>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</si>
  <si>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</si>
  <si>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</si>
  <si>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</si>
  <si>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</si>
  <si>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</si>
  <si>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</si>
  <si>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</si>
  <si>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</si>
  <si>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</si>
  <si>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</si>
  <si>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</si>
  <si>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</si>
  <si>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</si>
  <si>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</si>
  <si>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</si>
  <si>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</si>
  <si>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</si>
  <si>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</si>
  <si>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</si>
  <si>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</si>
  <si>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</si>
  <si>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</si>
  <si>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</si>
  <si>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</si>
  <si>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</si>
  <si>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</si>
  <si>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</si>
  <si>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</si>
  <si>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</si>
  <si>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</si>
  <si>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</si>
  <si>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</si>
  <si>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</si>
  <si>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</si>
  <si>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</si>
  <si>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</si>
  <si>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</si>
  <si>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</si>
  <si>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</si>
  <si>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</si>
  <si>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</si>
  <si>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</si>
  <si>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</si>
  <si>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</si>
  <si>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</si>
  <si>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</si>
  <si>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</si>
  <si>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</si>
  <si>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</si>
  <si>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</si>
  <si>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</si>
  <si>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</si>
  <si>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</si>
  <si>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</si>
  <si>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</si>
  <si>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</si>
  <si>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</si>
  <si>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</si>
  <si>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</si>
  <si>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</si>
  <si>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</si>
  <si>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</si>
  <si>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</si>
  <si>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</si>
  <si>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</si>
  <si>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</si>
  <si>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</si>
  <si>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</si>
  <si>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</si>
  <si>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</si>
  <si>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</si>
  <si>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</si>
  <si>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</si>
  <si>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</si>
  <si>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</si>
  <si>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</si>
  <si>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</si>
  <si>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</si>
  <si>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</si>
  <si>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</si>
  <si>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</si>
  <si>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</si>
  <si>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</si>
  <si>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</si>
  <si>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</si>
  <si>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</si>
  <si>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</si>
  <si>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</si>
  <si>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</si>
  <si>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</si>
  <si>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</si>
  <si>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</si>
  <si>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</si>
  <si>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</si>
  <si>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</si>
  <si>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</si>
  <si>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</si>
  <si>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</si>
  <si>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</si>
  <si>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</si>
  <si>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</si>
  <si>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</si>
  <si>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</si>
  <si>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</si>
  <si>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</si>
  <si>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</si>
  <si>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</si>
  <si>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</si>
  <si>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</si>
  <si>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</si>
  <si>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</si>
  <si>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</si>
  <si>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</si>
  <si>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</si>
  <si>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</si>
  <si>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</si>
  <si>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</si>
  <si>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</si>
  <si>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</si>
  <si>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</si>
  <si>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</si>
  <si>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</si>
  <si>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</si>
  <si>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</si>
  <si>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</si>
  <si>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</si>
  <si>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</si>
  <si>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</si>
  <si>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</si>
  <si>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</si>
  <si>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</si>
  <si>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</si>
  <si>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</si>
  <si>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</si>
  <si>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</si>
  <si>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</si>
  <si>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</si>
  <si>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335848505</t>
  </si>
  <si>
    <t>335848588</t>
  </si>
  <si>
    <t>335848666</t>
  </si>
  <si>
    <t>335848651</t>
  </si>
  <si>
    <t>335848643</t>
  </si>
  <si>
    <t>335848811</t>
  </si>
  <si>
    <t>335848800</t>
  </si>
  <si>
    <t>335848595 </t>
  </si>
  <si>
    <t>335848660 </t>
  </si>
  <si>
    <t>335848661 </t>
  </si>
  <si>
    <t>335848666 </t>
  </si>
  <si>
    <t>335848678 </t>
  </si>
  <si>
    <t>335848697 </t>
  </si>
  <si>
    <t>335848729 </t>
  </si>
  <si>
    <t>Gaveta de Depósito Llena</t>
  </si>
  <si>
    <t>Gaveta de Rechazo Llena</t>
  </si>
  <si>
    <t>335848859</t>
  </si>
  <si>
    <t>335848841</t>
  </si>
  <si>
    <t>335848830 </t>
  </si>
  <si>
    <t>335848669 </t>
  </si>
  <si>
    <t>335848674 </t>
  </si>
  <si>
    <t>335848884</t>
  </si>
  <si>
    <t>335848883</t>
  </si>
  <si>
    <t>335848882</t>
  </si>
  <si>
    <t>335848881</t>
  </si>
  <si>
    <t>335848880</t>
  </si>
  <si>
    <t>335848879</t>
  </si>
  <si>
    <t>335848878</t>
  </si>
  <si>
    <t>335848877</t>
  </si>
  <si>
    <t>335848875</t>
  </si>
  <si>
    <t>335848874</t>
  </si>
  <si>
    <t>335848873</t>
  </si>
  <si>
    <t>335848884 </t>
  </si>
  <si>
    <t>335848901</t>
  </si>
  <si>
    <t>335848900</t>
  </si>
  <si>
    <t>335848897</t>
  </si>
  <si>
    <t>335848896</t>
  </si>
  <si>
    <t>335848929</t>
  </si>
  <si>
    <t>335848928</t>
  </si>
  <si>
    <t>335848927</t>
  </si>
  <si>
    <t>335848926</t>
  </si>
  <si>
    <t>335848925</t>
  </si>
  <si>
    <t>335848924</t>
  </si>
  <si>
    <t>335848923</t>
  </si>
  <si>
    <t>335848922</t>
  </si>
  <si>
    <t>335848921</t>
  </si>
  <si>
    <t>335848920</t>
  </si>
  <si>
    <t>335848919</t>
  </si>
  <si>
    <t>335848918</t>
  </si>
  <si>
    <t>335848917</t>
  </si>
  <si>
    <t>335848915</t>
  </si>
  <si>
    <t>335848914</t>
  </si>
  <si>
    <t>335848913</t>
  </si>
  <si>
    <t>GAVETA DE RECHAZO LLENA</t>
  </si>
  <si>
    <t>GAVETA DE DEPOSITO LLENA</t>
  </si>
  <si>
    <t>11 Abril de 2021</t>
  </si>
  <si>
    <t>335848932</t>
  </si>
  <si>
    <t>335848933</t>
  </si>
  <si>
    <t>335848934</t>
  </si>
  <si>
    <t>335848935</t>
  </si>
  <si>
    <t>335848936</t>
  </si>
  <si>
    <t>335848937</t>
  </si>
  <si>
    <t>335848938</t>
  </si>
  <si>
    <t>335848939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</si>
</sst>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3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0" fillId="0" borderId="0" xfId="0"/>
    <xf numFmtId="0" fontId="30" fillId="4" borderId="65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0" fillId="5" borderId="37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3"/>
      <tableStyleElement type="headerRow" dxfId="242"/>
      <tableStyleElement type="totalRow" dxfId="241"/>
      <tableStyleElement type="firstColumn" dxfId="240"/>
      <tableStyleElement type="lastColumn" dxfId="239"/>
      <tableStyleElement type="firstRowStripe" dxfId="238"/>
      <tableStyleElement type="firstColumnStripe" dxfId="23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7047" TargetMode="External"/><Relationship Id="rId13" Type="http://schemas.openxmlformats.org/officeDocument/2006/relationships/hyperlink" Target="http://s460-helpdesk/CAisd/pdmweb.exe?OP=SEARCH+FACTORY=in+SKIPLIST=1+QBE.EQ.id=355704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7048" TargetMode="External"/><Relationship Id="rId12" Type="http://schemas.openxmlformats.org/officeDocument/2006/relationships/hyperlink" Target="http://s460-helpdesk/CAisd/pdmweb.exe?OP=SEARCH+FACTORY=in+SKIPLIST=1+QBE.EQ.id=3557043" TargetMode="External"/><Relationship Id="rId1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6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704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57045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7046" TargetMode="External"/><Relationship Id="rId14" Type="http://schemas.openxmlformats.org/officeDocument/2006/relationships/hyperlink" Target="http://s460-helpdesk/CAisd/pdmweb.exe?OP=SEARCH+FACTORY=in+SKIPLIST=1+QBE.EQ.id=355704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62"/>
  <sheetViews>
    <sheetView tabSelected="1" topLeftCell="C1" zoomScale="86" zoomScaleNormal="86" workbookViewId="0">
      <pane ySplit="4" topLeftCell="A5" activePane="bottomLeft" state="frozen"/>
      <selection pane="bottomLeft" activeCell="L59" sqref="L59"/>
    </sheetView>
  </sheetViews>
  <sheetFormatPr baseColWidth="10" defaultColWidth="25.5703125" defaultRowHeight="15" x14ac:dyDescent="0.25"/>
  <cols>
    <col min="1" max="1" width="25.28515625" style="90" bestFit="1" customWidth="1"/>
    <col min="2" max="2" width="18.85546875" style="128" bestFit="1" customWidth="1"/>
    <col min="3" max="3" width="16.28515625" style="46" customWidth="1"/>
    <col min="4" max="4" width="27.28515625" style="90" bestFit="1" customWidth="1"/>
    <col min="5" max="5" width="11.28515625" style="85" bestFit="1" customWidth="1"/>
    <col min="6" max="6" width="11.28515625" style="47" bestFit="1" customWidth="1"/>
    <col min="7" max="7" width="58.42578125" style="47" bestFit="1" customWidth="1"/>
    <col min="8" max="11" width="5.28515625" style="47" bestFit="1" customWidth="1"/>
    <col min="12" max="12" width="51.140625" style="47" bestFit="1" customWidth="1"/>
    <col min="13" max="13" width="18.7109375" style="90" bestFit="1" customWidth="1"/>
    <col min="14" max="14" width="16.42578125" style="90" bestFit="1" customWidth="1"/>
    <col min="15" max="15" width="39.85546875" style="90" bestFit="1" customWidth="1"/>
    <col min="16" max="16" width="19.7109375" style="92" bestFit="1" customWidth="1"/>
    <col min="17" max="17" width="51.140625" style="78" bestFit="1" customWidth="1"/>
    <col min="18" max="16384" width="25.5703125" style="44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2584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2404</v>
      </c>
      <c r="B4" s="127" t="s">
        <v>2224</v>
      </c>
      <c r="C4" s="37" t="s">
        <v>11</v>
      </c>
      <c r="D4" s="37" t="s">
        <v>12</v>
      </c>
      <c r="E4" s="126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34" t="str">
        <f>VLOOKUP(E5,'LISTADO ATM'!$A$2:$C$901,3,0)</f>
        <v>DISTRITO NACIONAL</v>
      </c>
      <c r="B5" s="132">
        <v>335840700</v>
      </c>
      <c r="C5" s="131">
        <v>44288.517708333333</v>
      </c>
      <c r="D5" s="134" t="s">
        <v>2468</v>
      </c>
      <c r="E5" s="136">
        <v>377</v>
      </c>
      <c r="F5" s="134" t="str">
        <f>VLOOKUP(E5,VIP!$A$2:$O12570,2,0)</f>
        <v>DRBR377</v>
      </c>
      <c r="G5" s="134" t="str">
        <f>VLOOKUP(E5,'LISTADO ATM'!$A$2:$B$900,2,0)</f>
        <v>ATM Estación del Metro Eduardo Brito</v>
      </c>
      <c r="H5" s="134" t="str">
        <f>VLOOKUP(E5,VIP!$A$2:$O17491,7,FALSE)</f>
        <v>Si</v>
      </c>
      <c r="I5" s="134" t="str">
        <f>VLOOKUP(E5,VIP!$A$2:$O9456,8,FALSE)</f>
        <v>Si</v>
      </c>
      <c r="J5" s="134" t="str">
        <f>VLOOKUP(E5,VIP!$A$2:$O9406,8,FALSE)</f>
        <v>Si</v>
      </c>
      <c r="K5" s="134" t="str">
        <f>VLOOKUP(E5,VIP!$A$2:$O12980,6,0)</f>
        <v>NO</v>
      </c>
      <c r="L5" s="135" t="s">
        <v>2428</v>
      </c>
      <c r="M5" s="93" t="s">
        <v>2465</v>
      </c>
      <c r="N5" s="129" t="s">
        <v>2472</v>
      </c>
      <c r="O5" s="138" t="s">
        <v>2473</v>
      </c>
      <c r="P5" s="133"/>
      <c r="Q5" s="130" t="s">
        <v>2428</v>
      </c>
    </row>
    <row r="6" spans="1:18" ht="18" x14ac:dyDescent="0.25">
      <c r="A6" s="134" t="str">
        <f>VLOOKUP(E6,'LISTADO ATM'!$A$2:$C$901,3,0)</f>
        <v>DISTRITO NACIONAL</v>
      </c>
      <c r="B6" s="132">
        <v>335845247</v>
      </c>
      <c r="C6" s="131">
        <v>44293.59097222222</v>
      </c>
      <c r="D6" s="134" t="s">
        <v>2492</v>
      </c>
      <c r="E6" s="136">
        <v>24</v>
      </c>
      <c r="F6" s="134" t="str">
        <f>VLOOKUP(E6,VIP!$A$2:$O12568,2,0)</f>
        <v>DRBR024</v>
      </c>
      <c r="G6" s="134" t="str">
        <f>VLOOKUP(E6,'LISTADO ATM'!$A$2:$B$900,2,0)</f>
        <v xml:space="preserve">ATM Oficina Eusebio Manzueta </v>
      </c>
      <c r="H6" s="134" t="str">
        <f>VLOOKUP(E6,VIP!$A$2:$O17489,7,FALSE)</f>
        <v>No</v>
      </c>
      <c r="I6" s="134" t="str">
        <f>VLOOKUP(E6,VIP!$A$2:$O9454,8,FALSE)</f>
        <v>No</v>
      </c>
      <c r="J6" s="134" t="str">
        <f>VLOOKUP(E6,VIP!$A$2:$O9404,8,FALSE)</f>
        <v>No</v>
      </c>
      <c r="K6" s="134" t="str">
        <f>VLOOKUP(E6,VIP!$A$2:$O12978,6,0)</f>
        <v>NO</v>
      </c>
      <c r="L6" s="135" t="s">
        <v>2428</v>
      </c>
      <c r="M6" s="93" t="s">
        <v>2465</v>
      </c>
      <c r="N6" s="129" t="s">
        <v>2472</v>
      </c>
      <c r="O6" s="138" t="s">
        <v>2493</v>
      </c>
      <c r="P6" s="133"/>
      <c r="Q6" s="130" t="s">
        <v>2428</v>
      </c>
    </row>
    <row r="7" spans="1:18" ht="18" x14ac:dyDescent="0.25">
      <c r="A7" s="134" t="str">
        <f>VLOOKUP(E7,'LISTADO ATM'!$A$2:$C$901,3,0)</f>
        <v>DISTRITO NACIONAL</v>
      </c>
      <c r="B7" s="132">
        <v>335845314</v>
      </c>
      <c r="C7" s="131">
        <v>44293.622511574074</v>
      </c>
      <c r="D7" s="134" t="s">
        <v>2189</v>
      </c>
      <c r="E7" s="136">
        <v>485</v>
      </c>
      <c r="F7" s="134" t="str">
        <f>VLOOKUP(E7,VIP!$A$2:$O12517,2,0)</f>
        <v>DRBR485</v>
      </c>
      <c r="G7" s="134" t="str">
        <f>VLOOKUP(E7,'LISTADO ATM'!$A$2:$B$900,2,0)</f>
        <v xml:space="preserve">ATM CEDIMAT </v>
      </c>
      <c r="H7" s="134" t="str">
        <f>VLOOKUP(E7,VIP!$A$2:$O17438,7,FALSE)</f>
        <v>Si</v>
      </c>
      <c r="I7" s="134" t="str">
        <f>VLOOKUP(E7,VIP!$A$2:$O9403,8,FALSE)</f>
        <v>Si</v>
      </c>
      <c r="J7" s="134" t="str">
        <f>VLOOKUP(E7,VIP!$A$2:$O9353,8,FALSE)</f>
        <v>Si</v>
      </c>
      <c r="K7" s="134" t="str">
        <f>VLOOKUP(E7,VIP!$A$2:$O12927,6,0)</f>
        <v>NO</v>
      </c>
      <c r="L7" s="135" t="s">
        <v>2228</v>
      </c>
      <c r="M7" s="93" t="s">
        <v>2465</v>
      </c>
      <c r="N7" s="129" t="s">
        <v>2511</v>
      </c>
      <c r="O7" s="138" t="s">
        <v>2474</v>
      </c>
      <c r="P7" s="133"/>
      <c r="Q7" s="130" t="s">
        <v>2228</v>
      </c>
    </row>
    <row r="8" spans="1:18" ht="18" x14ac:dyDescent="0.25">
      <c r="A8" s="134" t="str">
        <f>VLOOKUP(E8,'LISTADO ATM'!$A$2:$C$901,3,0)</f>
        <v>NORTE</v>
      </c>
      <c r="B8" s="132">
        <v>335845624</v>
      </c>
      <c r="C8" s="131">
        <v>44293.739537037036</v>
      </c>
      <c r="D8" s="134" t="s">
        <v>2190</v>
      </c>
      <c r="E8" s="136">
        <v>196</v>
      </c>
      <c r="F8" s="134" t="str">
        <f>VLOOKUP(E8,VIP!$A$2:$O12542,2,0)</f>
        <v>DRBR196</v>
      </c>
      <c r="G8" s="134" t="str">
        <f>VLOOKUP(E8,'LISTADO ATM'!$A$2:$B$900,2,0)</f>
        <v xml:space="preserve">ATM Estación Texaco Cangrejo Farmacia (Sosúa) </v>
      </c>
      <c r="H8" s="134" t="str">
        <f>VLOOKUP(E8,VIP!$A$2:$O17463,7,FALSE)</f>
        <v>Si</v>
      </c>
      <c r="I8" s="134" t="str">
        <f>VLOOKUP(E8,VIP!$A$2:$O9428,8,FALSE)</f>
        <v>Si</v>
      </c>
      <c r="J8" s="134" t="str">
        <f>VLOOKUP(E8,VIP!$A$2:$O9378,8,FALSE)</f>
        <v>Si</v>
      </c>
      <c r="K8" s="134" t="str">
        <f>VLOOKUP(E8,VIP!$A$2:$O12952,6,0)</f>
        <v>NO</v>
      </c>
      <c r="L8" s="135" t="s">
        <v>2254</v>
      </c>
      <c r="M8" s="129" t="s">
        <v>2465</v>
      </c>
      <c r="N8" s="129" t="s">
        <v>2472</v>
      </c>
      <c r="O8" s="152" t="s">
        <v>2509</v>
      </c>
      <c r="P8" s="133"/>
      <c r="Q8" s="130" t="s">
        <v>2254</v>
      </c>
    </row>
    <row r="9" spans="1:18" ht="18" x14ac:dyDescent="0.25">
      <c r="A9" s="134" t="str">
        <f>VLOOKUP(E9,'LISTADO ATM'!$A$2:$C$901,3,0)</f>
        <v>DISTRITO NACIONAL</v>
      </c>
      <c r="B9" s="132">
        <v>335846207</v>
      </c>
      <c r="C9" s="131">
        <v>44294.449444444443</v>
      </c>
      <c r="D9" s="134" t="s">
        <v>2189</v>
      </c>
      <c r="E9" s="136">
        <v>670</v>
      </c>
      <c r="F9" s="153" t="str">
        <f>VLOOKUP(E9,VIP!$A$2:$O12541,2,0)</f>
        <v>DRBR670</v>
      </c>
      <c r="G9" s="134" t="str">
        <f>VLOOKUP(E9,'LISTADO ATM'!$A$2:$B$900,2,0)</f>
        <v>ATM Estación Texaco Algodón</v>
      </c>
      <c r="H9" s="134" t="str">
        <f>VLOOKUP(E9,VIP!$A$2:$O17462,7,FALSE)</f>
        <v>Si</v>
      </c>
      <c r="I9" s="134" t="str">
        <f>VLOOKUP(E9,VIP!$A$2:$O9427,8,FALSE)</f>
        <v>Si</v>
      </c>
      <c r="J9" s="134" t="str">
        <f>VLOOKUP(E9,VIP!$A$2:$O9377,8,FALSE)</f>
        <v>Si</v>
      </c>
      <c r="K9" s="134" t="str">
        <f>VLOOKUP(E9,VIP!$A$2:$O12951,6,0)</f>
        <v>NO</v>
      </c>
      <c r="L9" s="135" t="s">
        <v>2228</v>
      </c>
      <c r="M9" s="129" t="s">
        <v>2465</v>
      </c>
      <c r="N9" s="129" t="s">
        <v>2511</v>
      </c>
      <c r="O9" s="149" t="s">
        <v>2474</v>
      </c>
      <c r="P9" s="133"/>
      <c r="Q9" s="130" t="s">
        <v>2228</v>
      </c>
    </row>
    <row r="10" spans="1:18" ht="18" x14ac:dyDescent="0.25">
      <c r="A10" s="134" t="str">
        <f>VLOOKUP(E10,'LISTADO ATM'!$A$2:$C$901,3,0)</f>
        <v>DISTRITO NACIONAL</v>
      </c>
      <c r="B10" s="132">
        <v>335846303</v>
      </c>
      <c r="C10" s="131">
        <v>44294.474664351852</v>
      </c>
      <c r="D10" s="134" t="s">
        <v>2189</v>
      </c>
      <c r="E10" s="136">
        <v>685</v>
      </c>
      <c r="F10" s="152" t="str">
        <f>VLOOKUP(E10,VIP!$A$2:$O12535,2,0)</f>
        <v>DRBR685</v>
      </c>
      <c r="G10" s="134" t="str">
        <f>VLOOKUP(E10,'LISTADO ATM'!$A$2:$B$900,2,0)</f>
        <v>ATM Autoservicio UASD</v>
      </c>
      <c r="H10" s="134" t="str">
        <f>VLOOKUP(E10,VIP!$A$2:$O17456,7,FALSE)</f>
        <v>NO</v>
      </c>
      <c r="I10" s="134" t="str">
        <f>VLOOKUP(E10,VIP!$A$2:$O9421,8,FALSE)</f>
        <v>SI</v>
      </c>
      <c r="J10" s="134" t="str">
        <f>VLOOKUP(E10,VIP!$A$2:$O9371,8,FALSE)</f>
        <v>SI</v>
      </c>
      <c r="K10" s="134" t="str">
        <f>VLOOKUP(E10,VIP!$A$2:$O12945,6,0)</f>
        <v>NO</v>
      </c>
      <c r="L10" s="135" t="s">
        <v>2228</v>
      </c>
      <c r="M10" s="93" t="s">
        <v>2465</v>
      </c>
      <c r="N10" s="129" t="s">
        <v>2511</v>
      </c>
      <c r="O10" s="134" t="s">
        <v>2474</v>
      </c>
      <c r="P10" s="133"/>
      <c r="Q10" s="130" t="s">
        <v>2510</v>
      </c>
    </row>
    <row r="11" spans="1:18" ht="18" x14ac:dyDescent="0.25">
      <c r="A11" s="134" t="str">
        <f>VLOOKUP(E11,'LISTADO ATM'!$A$2:$C$901,3,0)</f>
        <v>SUR</v>
      </c>
      <c r="B11" s="132">
        <v>335847263</v>
      </c>
      <c r="C11" s="131">
        <v>44295.342395833337</v>
      </c>
      <c r="D11" s="134" t="s">
        <v>2189</v>
      </c>
      <c r="E11" s="136">
        <v>619</v>
      </c>
      <c r="F11" s="152" t="str">
        <f>VLOOKUP(E11,VIP!$A$2:$O12558,2,0)</f>
        <v>DRBR619</v>
      </c>
      <c r="G11" s="134" t="str">
        <f>VLOOKUP(E11,'LISTADO ATM'!$A$2:$B$900,2,0)</f>
        <v xml:space="preserve">ATM Academia P.N. Hatillo (San Cristóbal) </v>
      </c>
      <c r="H11" s="134" t="str">
        <f>VLOOKUP(E11,VIP!$A$2:$O17479,7,FALSE)</f>
        <v>Si</v>
      </c>
      <c r="I11" s="134" t="str">
        <f>VLOOKUP(E11,VIP!$A$2:$O9444,8,FALSE)</f>
        <v>Si</v>
      </c>
      <c r="J11" s="134" t="str">
        <f>VLOOKUP(E11,VIP!$A$2:$O9394,8,FALSE)</f>
        <v>Si</v>
      </c>
      <c r="K11" s="134" t="str">
        <f>VLOOKUP(E11,VIP!$A$2:$O12968,6,0)</f>
        <v>NO</v>
      </c>
      <c r="L11" s="135" t="s">
        <v>2254</v>
      </c>
      <c r="M11" s="129" t="s">
        <v>2465</v>
      </c>
      <c r="N11" s="129" t="s">
        <v>2472</v>
      </c>
      <c r="O11" s="134" t="s">
        <v>2474</v>
      </c>
      <c r="P11" s="133"/>
      <c r="Q11" s="130" t="s">
        <v>2254</v>
      </c>
    </row>
    <row r="12" spans="1:18" ht="18" x14ac:dyDescent="0.25">
      <c r="A12" s="134" t="str">
        <f>VLOOKUP(E12,'LISTADO ATM'!$A$2:$C$901,3,0)</f>
        <v>DISTRITO NACIONAL</v>
      </c>
      <c r="B12" s="132">
        <v>335847402</v>
      </c>
      <c r="C12" s="131">
        <v>44295.380949074075</v>
      </c>
      <c r="D12" s="134" t="s">
        <v>2468</v>
      </c>
      <c r="E12" s="136">
        <v>640</v>
      </c>
      <c r="F12" s="152" t="str">
        <f>VLOOKUP(E12,VIP!$A$2:$O12552,2,0)</f>
        <v>DRBR640</v>
      </c>
      <c r="G12" s="134" t="str">
        <f>VLOOKUP(E12,'LISTADO ATM'!$A$2:$B$900,2,0)</f>
        <v xml:space="preserve">ATM Ministerio Obras Públicas </v>
      </c>
      <c r="H12" s="134" t="str">
        <f>VLOOKUP(E12,VIP!$A$2:$O17473,7,FALSE)</f>
        <v>Si</v>
      </c>
      <c r="I12" s="134" t="str">
        <f>VLOOKUP(E12,VIP!$A$2:$O9438,8,FALSE)</f>
        <v>Si</v>
      </c>
      <c r="J12" s="134" t="str">
        <f>VLOOKUP(E12,VIP!$A$2:$O9388,8,FALSE)</f>
        <v>Si</v>
      </c>
      <c r="K12" s="134" t="str">
        <f>VLOOKUP(E12,VIP!$A$2:$O12962,6,0)</f>
        <v>NO</v>
      </c>
      <c r="L12" s="135" t="s">
        <v>2528</v>
      </c>
      <c r="M12" s="129" t="s">
        <v>2465</v>
      </c>
      <c r="N12" s="129" t="s">
        <v>2472</v>
      </c>
      <c r="O12" s="134" t="s">
        <v>2473</v>
      </c>
      <c r="P12" s="137"/>
      <c r="Q12" s="130" t="s">
        <v>2528</v>
      </c>
    </row>
    <row r="13" spans="1:18" ht="18" x14ac:dyDescent="0.25">
      <c r="A13" s="134" t="str">
        <f>VLOOKUP(E13,'LISTADO ATM'!$A$2:$C$901,3,0)</f>
        <v>DISTRITO NACIONAL</v>
      </c>
      <c r="B13" s="132">
        <v>335847434</v>
      </c>
      <c r="C13" s="131">
        <v>44295.389363425929</v>
      </c>
      <c r="D13" s="134" t="s">
        <v>2492</v>
      </c>
      <c r="E13" s="136">
        <v>686</v>
      </c>
      <c r="F13" s="152" t="str">
        <f>VLOOKUP(E13,VIP!$A$2:$O12551,2,0)</f>
        <v>DRBR686</v>
      </c>
      <c r="G13" s="134" t="str">
        <f>VLOOKUP(E13,'LISTADO ATM'!$A$2:$B$900,2,0)</f>
        <v>ATM Autoservicio Oficina Máximo Gómez</v>
      </c>
      <c r="H13" s="134" t="str">
        <f>VLOOKUP(E13,VIP!$A$2:$O17472,7,FALSE)</f>
        <v>Si</v>
      </c>
      <c r="I13" s="134" t="str">
        <f>VLOOKUP(E13,VIP!$A$2:$O9437,8,FALSE)</f>
        <v>Si</v>
      </c>
      <c r="J13" s="134" t="str">
        <f>VLOOKUP(E13,VIP!$A$2:$O9387,8,FALSE)</f>
        <v>Si</v>
      </c>
      <c r="K13" s="134" t="str">
        <f>VLOOKUP(E13,VIP!$A$2:$O12961,6,0)</f>
        <v>NO</v>
      </c>
      <c r="L13" s="135" t="s">
        <v>2528</v>
      </c>
      <c r="M13" s="129" t="s">
        <v>2465</v>
      </c>
      <c r="N13" s="129" t="s">
        <v>2472</v>
      </c>
      <c r="O13" s="134" t="s">
        <v>2493</v>
      </c>
      <c r="P13" s="137"/>
      <c r="Q13" s="130" t="s">
        <v>2528</v>
      </c>
    </row>
    <row r="14" spans="1:18" ht="18" x14ac:dyDescent="0.25">
      <c r="A14" s="134" t="str">
        <f>VLOOKUP(E14,'LISTADO ATM'!$A$2:$C$901,3,0)</f>
        <v>DISTRITO NACIONAL</v>
      </c>
      <c r="B14" s="132">
        <v>335847989</v>
      </c>
      <c r="C14" s="131">
        <v>44295.522800925923</v>
      </c>
      <c r="D14" s="134" t="s">
        <v>2189</v>
      </c>
      <c r="E14" s="136">
        <v>929</v>
      </c>
      <c r="F14" s="152" t="str">
        <f>VLOOKUP(E14,VIP!$A$2:$O12578,2,0)</f>
        <v>DRBR929</v>
      </c>
      <c r="G14" s="134" t="str">
        <f>VLOOKUP(E14,'LISTADO ATM'!$A$2:$B$900,2,0)</f>
        <v>ATM Autoservicio Nacional El Conde</v>
      </c>
      <c r="H14" s="134" t="str">
        <f>VLOOKUP(E14,VIP!$A$2:$O17499,7,FALSE)</f>
        <v>Si</v>
      </c>
      <c r="I14" s="134" t="str">
        <f>VLOOKUP(E14,VIP!$A$2:$O9464,8,FALSE)</f>
        <v>Si</v>
      </c>
      <c r="J14" s="134" t="str">
        <f>VLOOKUP(E14,VIP!$A$2:$O9414,8,FALSE)</f>
        <v>Si</v>
      </c>
      <c r="K14" s="134" t="str">
        <f>VLOOKUP(E14,VIP!$A$2:$O12988,6,0)</f>
        <v>NO</v>
      </c>
      <c r="L14" s="135" t="s">
        <v>2254</v>
      </c>
      <c r="M14" s="129" t="s">
        <v>2465</v>
      </c>
      <c r="N14" s="129" t="s">
        <v>2472</v>
      </c>
      <c r="O14" s="134" t="s">
        <v>2474</v>
      </c>
      <c r="P14" s="137"/>
      <c r="Q14" s="130" t="s">
        <v>2254</v>
      </c>
    </row>
    <row r="15" spans="1:18" ht="18" x14ac:dyDescent="0.25">
      <c r="A15" s="134" t="str">
        <f>VLOOKUP(E15,'LISTADO ATM'!$A$2:$C$901,3,0)</f>
        <v>SUR</v>
      </c>
      <c r="B15" s="132" t="s">
        <v>2529</v>
      </c>
      <c r="C15" s="131">
        <v>44295.728773148148</v>
      </c>
      <c r="D15" s="134" t="s">
        <v>2189</v>
      </c>
      <c r="E15" s="136">
        <v>962</v>
      </c>
      <c r="F15" s="153" t="str">
        <f>VLOOKUP(E15,VIP!$A$2:$O12582,2,0)</f>
        <v>DRBR962</v>
      </c>
      <c r="G15" s="134" t="str">
        <f>VLOOKUP(E15,'LISTADO ATM'!$A$2:$B$900,2,0)</f>
        <v xml:space="preserve">ATM Oficina Villa Ofelia II (San Juan) </v>
      </c>
      <c r="H15" s="134" t="str">
        <f>VLOOKUP(E15,VIP!$A$2:$O17503,7,FALSE)</f>
        <v>Si</v>
      </c>
      <c r="I15" s="134" t="str">
        <f>VLOOKUP(E15,VIP!$A$2:$O9468,8,FALSE)</f>
        <v>Si</v>
      </c>
      <c r="J15" s="134" t="str">
        <f>VLOOKUP(E15,VIP!$A$2:$O9418,8,FALSE)</f>
        <v>Si</v>
      </c>
      <c r="K15" s="134" t="str">
        <f>VLOOKUP(E15,VIP!$A$2:$O12992,6,0)</f>
        <v>NO</v>
      </c>
      <c r="L15" s="135" t="s">
        <v>2228</v>
      </c>
      <c r="M15" s="129" t="s">
        <v>2465</v>
      </c>
      <c r="N15" s="129" t="s">
        <v>2472</v>
      </c>
      <c r="O15" s="151" t="s">
        <v>2474</v>
      </c>
      <c r="P15" s="197"/>
      <c r="Q15" s="130" t="s">
        <v>2228</v>
      </c>
    </row>
    <row r="16" spans="1:18" ht="18" x14ac:dyDescent="0.25">
      <c r="A16" s="134" t="str">
        <f>VLOOKUP(E16,'LISTADO ATM'!$A$2:$C$901,3,0)</f>
        <v>NORTE</v>
      </c>
      <c r="B16" s="132" t="s">
        <v>2530</v>
      </c>
      <c r="C16" s="131">
        <v>44296.249328703707</v>
      </c>
      <c r="D16" s="134" t="s">
        <v>2190</v>
      </c>
      <c r="E16" s="136">
        <v>851</v>
      </c>
      <c r="F16" s="153" t="str">
        <f>VLOOKUP(E16,VIP!$A$2:$O12576,2,0)</f>
        <v>DRBR851</v>
      </c>
      <c r="G16" s="134" t="str">
        <f>VLOOKUP(E16,'LISTADO ATM'!$A$2:$B$900,2,0)</f>
        <v xml:space="preserve">ATM Hospital Vinicio Calventi </v>
      </c>
      <c r="H16" s="134" t="str">
        <f>VLOOKUP(E16,VIP!$A$2:$O17497,7,FALSE)</f>
        <v>Si</v>
      </c>
      <c r="I16" s="134" t="str">
        <f>VLOOKUP(E16,VIP!$A$2:$O9462,8,FALSE)</f>
        <v>Si</v>
      </c>
      <c r="J16" s="134" t="str">
        <f>VLOOKUP(E16,VIP!$A$2:$O9412,8,FALSE)</f>
        <v>Si</v>
      </c>
      <c r="K16" s="134" t="str">
        <f>VLOOKUP(E16,VIP!$A$2:$O12986,6,0)</f>
        <v>NO</v>
      </c>
      <c r="L16" s="135" t="s">
        <v>2228</v>
      </c>
      <c r="M16" s="129" t="s">
        <v>2465</v>
      </c>
      <c r="N16" s="129" t="s">
        <v>2472</v>
      </c>
      <c r="O16" s="151" t="s">
        <v>2509</v>
      </c>
      <c r="P16" s="197"/>
      <c r="Q16" s="130" t="s">
        <v>2228</v>
      </c>
    </row>
    <row r="17" spans="1:17" ht="18" x14ac:dyDescent="0.25">
      <c r="A17" s="134" t="str">
        <f>VLOOKUP(E17,'LISTADO ATM'!$A$2:$C$901,3,0)</f>
        <v>DISTRITO NACIONAL</v>
      </c>
      <c r="B17" s="132" t="s">
        <v>2533</v>
      </c>
      <c r="C17" s="131">
        <v>44296.3983912037</v>
      </c>
      <c r="D17" s="134" t="s">
        <v>2189</v>
      </c>
      <c r="E17" s="136">
        <v>160</v>
      </c>
      <c r="F17" s="153" t="str">
        <f>VLOOKUP(E17,VIP!$A$2:$O12587,2,0)</f>
        <v>DRBR160</v>
      </c>
      <c r="G17" s="134" t="str">
        <f>VLOOKUP(E17,'LISTADO ATM'!$A$2:$B$900,2,0)</f>
        <v xml:space="preserve">ATM Oficina Herrera </v>
      </c>
      <c r="H17" s="134" t="str">
        <f>VLOOKUP(E17,VIP!$A$2:$O17508,7,FALSE)</f>
        <v>Si</v>
      </c>
      <c r="I17" s="134" t="str">
        <f>VLOOKUP(E17,VIP!$A$2:$O9473,8,FALSE)</f>
        <v>Si</v>
      </c>
      <c r="J17" s="134" t="str">
        <f>VLOOKUP(E17,VIP!$A$2:$O9423,8,FALSE)</f>
        <v>Si</v>
      </c>
      <c r="K17" s="134" t="str">
        <f>VLOOKUP(E17,VIP!$A$2:$O12997,6,0)</f>
        <v>NO</v>
      </c>
      <c r="L17" s="135" t="s">
        <v>2228</v>
      </c>
      <c r="M17" s="129" t="s">
        <v>2465</v>
      </c>
      <c r="N17" s="129" t="s">
        <v>2472</v>
      </c>
      <c r="O17" s="151" t="s">
        <v>2474</v>
      </c>
      <c r="P17" s="139"/>
      <c r="Q17" s="130" t="s">
        <v>2228</v>
      </c>
    </row>
    <row r="18" spans="1:17" ht="18" x14ac:dyDescent="0.25">
      <c r="A18" s="134" t="str">
        <f>VLOOKUP(E18,'LISTADO ATM'!$A$2:$C$901,3,0)</f>
        <v>DISTRITO NACIONAL</v>
      </c>
      <c r="B18" s="132" t="s">
        <v>2532</v>
      </c>
      <c r="C18" s="131">
        <v>44296.401319444441</v>
      </c>
      <c r="D18" s="134" t="s">
        <v>2189</v>
      </c>
      <c r="E18" s="136">
        <v>943</v>
      </c>
      <c r="F18" s="152" t="str">
        <f>VLOOKUP(E18,VIP!$A$2:$O12580,2,0)</f>
        <v>DRBR16K</v>
      </c>
      <c r="G18" s="134" t="str">
        <f>VLOOKUP(E18,'LISTADO ATM'!$A$2:$B$900,2,0)</f>
        <v xml:space="preserve">ATM Oficina Tránsito Terreste </v>
      </c>
      <c r="H18" s="134" t="str">
        <f>VLOOKUP(E18,VIP!$A$2:$O17501,7,FALSE)</f>
        <v>Si</v>
      </c>
      <c r="I18" s="134" t="str">
        <f>VLOOKUP(E18,VIP!$A$2:$O9466,8,FALSE)</f>
        <v>Si</v>
      </c>
      <c r="J18" s="134" t="str">
        <f>VLOOKUP(E18,VIP!$A$2:$O9416,8,FALSE)</f>
        <v>Si</v>
      </c>
      <c r="K18" s="134" t="str">
        <f>VLOOKUP(E18,VIP!$A$2:$O12990,6,0)</f>
        <v>NO</v>
      </c>
      <c r="L18" s="135" t="s">
        <v>2228</v>
      </c>
      <c r="M18" s="129" t="s">
        <v>2465</v>
      </c>
      <c r="N18" s="129" t="s">
        <v>2472</v>
      </c>
      <c r="O18" s="153" t="s">
        <v>2474</v>
      </c>
      <c r="P18" s="139"/>
      <c r="Q18" s="130" t="s">
        <v>2228</v>
      </c>
    </row>
    <row r="19" spans="1:17" ht="18" x14ac:dyDescent="0.25">
      <c r="A19" s="134" t="str">
        <f>VLOOKUP(E19,'LISTADO ATM'!$A$2:$C$901,3,0)</f>
        <v>SUR</v>
      </c>
      <c r="B19" s="132" t="s">
        <v>2531</v>
      </c>
      <c r="C19" s="131">
        <v>44296.407824074071</v>
      </c>
      <c r="D19" s="134" t="s">
        <v>2468</v>
      </c>
      <c r="E19" s="136">
        <v>616</v>
      </c>
      <c r="F19" s="152" t="str">
        <f>VLOOKUP(E19,VIP!$A$2:$O12572,2,0)</f>
        <v>DRBR187</v>
      </c>
      <c r="G19" s="134" t="str">
        <f>VLOOKUP(E19,'LISTADO ATM'!$A$2:$B$900,2,0)</f>
        <v xml:space="preserve">ATM 5ta. Brigada Barahona </v>
      </c>
      <c r="H19" s="134" t="str">
        <f>VLOOKUP(E19,VIP!$A$2:$O17493,7,FALSE)</f>
        <v>Si</v>
      </c>
      <c r="I19" s="134" t="str">
        <f>VLOOKUP(E19,VIP!$A$2:$O9458,8,FALSE)</f>
        <v>Si</v>
      </c>
      <c r="J19" s="134" t="str">
        <f>VLOOKUP(E19,VIP!$A$2:$O9408,8,FALSE)</f>
        <v>Si</v>
      </c>
      <c r="K19" s="134" t="str">
        <f>VLOOKUP(E19,VIP!$A$2:$O12982,6,0)</f>
        <v>NO</v>
      </c>
      <c r="L19" s="135" t="s">
        <v>2459</v>
      </c>
      <c r="M19" s="93" t="s">
        <v>2465</v>
      </c>
      <c r="N19" s="129" t="s">
        <v>2472</v>
      </c>
      <c r="O19" s="151" t="s">
        <v>2473</v>
      </c>
      <c r="P19" s="133"/>
      <c r="Q19" s="130" t="s">
        <v>2459</v>
      </c>
    </row>
    <row r="20" spans="1:17" ht="18" x14ac:dyDescent="0.25">
      <c r="A20" s="134" t="str">
        <f>VLOOKUP(E20,'LISTADO ATM'!$A$2:$C$901,3,0)</f>
        <v>ESTE</v>
      </c>
      <c r="B20" s="132" t="s">
        <v>2535</v>
      </c>
      <c r="C20" s="131">
        <v>44296.477488425924</v>
      </c>
      <c r="D20" s="134" t="s">
        <v>2189</v>
      </c>
      <c r="E20" s="136">
        <v>899</v>
      </c>
      <c r="F20" s="152" t="str">
        <f>VLOOKUP(E20,VIP!$A$2:$O12575,2,0)</f>
        <v>DRBR899</v>
      </c>
      <c r="G20" s="134" t="str">
        <f>VLOOKUP(E20,'LISTADO ATM'!$A$2:$B$900,2,0)</f>
        <v xml:space="preserve">ATM Oficina Punta Cana </v>
      </c>
      <c r="H20" s="134" t="str">
        <f>VLOOKUP(E20,VIP!$A$2:$O17496,7,FALSE)</f>
        <v>Si</v>
      </c>
      <c r="I20" s="134" t="str">
        <f>VLOOKUP(E20,VIP!$A$2:$O9461,8,FALSE)</f>
        <v>Si</v>
      </c>
      <c r="J20" s="134" t="str">
        <f>VLOOKUP(E20,VIP!$A$2:$O9411,8,FALSE)</f>
        <v>Si</v>
      </c>
      <c r="K20" s="134" t="str">
        <f>VLOOKUP(E20,VIP!$A$2:$O12985,6,0)</f>
        <v>NO</v>
      </c>
      <c r="L20" s="135" t="s">
        <v>2228</v>
      </c>
      <c r="M20" s="129" t="s">
        <v>2465</v>
      </c>
      <c r="N20" s="129" t="s">
        <v>2472</v>
      </c>
      <c r="O20" s="153" t="s">
        <v>2474</v>
      </c>
      <c r="P20" s="133"/>
      <c r="Q20" s="130" t="s">
        <v>2228</v>
      </c>
    </row>
    <row r="21" spans="1:17" ht="18" x14ac:dyDescent="0.25">
      <c r="A21" s="134" t="str">
        <f>VLOOKUP(E21,'LISTADO ATM'!$A$2:$C$901,3,0)</f>
        <v>ESTE</v>
      </c>
      <c r="B21" s="132" t="s">
        <v>2534</v>
      </c>
      <c r="C21" s="131">
        <v>44296.488321759258</v>
      </c>
      <c r="D21" s="134" t="s">
        <v>2189</v>
      </c>
      <c r="E21" s="136">
        <v>838</v>
      </c>
      <c r="F21" s="152" t="str">
        <f>VLOOKUP(E21,VIP!$A$2:$O12578,2,0)</f>
        <v>DRBR838</v>
      </c>
      <c r="G21" s="134" t="str">
        <f>VLOOKUP(E21,'LISTADO ATM'!$A$2:$B$900,2,0)</f>
        <v xml:space="preserve">ATM UNP Consuelo </v>
      </c>
      <c r="H21" s="134" t="str">
        <f>VLOOKUP(E21,VIP!$A$2:$O17499,7,FALSE)</f>
        <v>Si</v>
      </c>
      <c r="I21" s="134" t="str">
        <f>VLOOKUP(E21,VIP!$A$2:$O9464,8,FALSE)</f>
        <v>Si</v>
      </c>
      <c r="J21" s="134" t="str">
        <f>VLOOKUP(E21,VIP!$A$2:$O9414,8,FALSE)</f>
        <v>Si</v>
      </c>
      <c r="K21" s="134" t="str">
        <f>VLOOKUP(E21,VIP!$A$2:$O12988,6,0)</f>
        <v>NO</v>
      </c>
      <c r="L21" s="135" t="s">
        <v>2488</v>
      </c>
      <c r="M21" s="129" t="s">
        <v>2465</v>
      </c>
      <c r="N21" s="129" t="s">
        <v>2472</v>
      </c>
      <c r="O21" s="149" t="s">
        <v>2474</v>
      </c>
      <c r="P21" s="133"/>
      <c r="Q21" s="130" t="s">
        <v>2488</v>
      </c>
    </row>
    <row r="22" spans="1:17" ht="18" x14ac:dyDescent="0.25">
      <c r="A22" s="134" t="str">
        <f>VLOOKUP(E22,'LISTADO ATM'!$A$2:$C$901,3,0)</f>
        <v>NORTE</v>
      </c>
      <c r="B22" s="132" t="s">
        <v>2546</v>
      </c>
      <c r="C22" s="131">
        <v>44296.516365740739</v>
      </c>
      <c r="D22" s="134" t="s">
        <v>2190</v>
      </c>
      <c r="E22" s="136">
        <v>746</v>
      </c>
      <c r="F22" s="152" t="str">
        <f>VLOOKUP(E22,VIP!$A$2:$O12537,2,0)</f>
        <v>DRBR156</v>
      </c>
      <c r="G22" s="134" t="str">
        <f>VLOOKUP(E22,'LISTADO ATM'!$A$2:$B$900,2,0)</f>
        <v xml:space="preserve">ATM Oficina Las Terrenas </v>
      </c>
      <c r="H22" s="134" t="str">
        <f>VLOOKUP(E22,VIP!$A$2:$O17458,7,FALSE)</f>
        <v>Si</v>
      </c>
      <c r="I22" s="134" t="str">
        <f>VLOOKUP(E22,VIP!$A$2:$O9423,8,FALSE)</f>
        <v>Si</v>
      </c>
      <c r="J22" s="134" t="str">
        <f>VLOOKUP(E22,VIP!$A$2:$O9373,8,FALSE)</f>
        <v>Si</v>
      </c>
      <c r="K22" s="134" t="str">
        <f>VLOOKUP(E22,VIP!$A$2:$O12947,6,0)</f>
        <v>SI</v>
      </c>
      <c r="L22" s="135" t="s">
        <v>2254</v>
      </c>
      <c r="M22" s="93" t="s">
        <v>2465</v>
      </c>
      <c r="N22" s="129" t="s">
        <v>2472</v>
      </c>
      <c r="O22" s="149" t="s">
        <v>2502</v>
      </c>
      <c r="P22" s="133"/>
      <c r="Q22" s="130" t="s">
        <v>2254</v>
      </c>
    </row>
    <row r="23" spans="1:17" ht="18" x14ac:dyDescent="0.25">
      <c r="A23" s="134" t="str">
        <f>VLOOKUP(E23,'LISTADO ATM'!$A$2:$C$901,3,0)</f>
        <v>DISTRITO NACIONAL</v>
      </c>
      <c r="B23" s="132" t="s">
        <v>2545</v>
      </c>
      <c r="C23" s="131">
        <v>44296.543263888889</v>
      </c>
      <c r="D23" s="134" t="s">
        <v>2189</v>
      </c>
      <c r="E23" s="136">
        <v>165</v>
      </c>
      <c r="F23" s="153" t="str">
        <f>VLOOKUP(E23,VIP!$A$2:$O12536,2,0)</f>
        <v>DRBR165</v>
      </c>
      <c r="G23" s="134" t="str">
        <f>VLOOKUP(E23,'LISTADO ATM'!$A$2:$B$900,2,0)</f>
        <v>ATM Autoservicio Megacentro</v>
      </c>
      <c r="H23" s="134" t="str">
        <f>VLOOKUP(E23,VIP!$A$2:$O17457,7,FALSE)</f>
        <v>Si</v>
      </c>
      <c r="I23" s="134" t="str">
        <f>VLOOKUP(E23,VIP!$A$2:$O9422,8,FALSE)</f>
        <v>Si</v>
      </c>
      <c r="J23" s="134" t="str">
        <f>VLOOKUP(E23,VIP!$A$2:$O9372,8,FALSE)</f>
        <v>Si</v>
      </c>
      <c r="K23" s="134" t="str">
        <f>VLOOKUP(E23,VIP!$A$2:$O12946,6,0)</f>
        <v>SI</v>
      </c>
      <c r="L23" s="135" t="s">
        <v>2488</v>
      </c>
      <c r="M23" s="93" t="s">
        <v>2465</v>
      </c>
      <c r="N23" s="129" t="s">
        <v>2472</v>
      </c>
      <c r="O23" s="149" t="s">
        <v>2474</v>
      </c>
      <c r="P23" s="133"/>
      <c r="Q23" s="130" t="s">
        <v>2488</v>
      </c>
    </row>
    <row r="24" spans="1:17" ht="18" x14ac:dyDescent="0.25">
      <c r="A24" s="134" t="str">
        <f>VLOOKUP(E24,'LISTADO ATM'!$A$2:$C$901,3,0)</f>
        <v>NORTE</v>
      </c>
      <c r="B24" s="132" t="s">
        <v>2560</v>
      </c>
      <c r="C24" s="131">
        <v>44296.616273148145</v>
      </c>
      <c r="D24" s="134" t="s">
        <v>2190</v>
      </c>
      <c r="E24" s="136">
        <v>64</v>
      </c>
      <c r="F24" s="152" t="str">
        <f>VLOOKUP(E24,VIP!$A$2:$O12548,2,0)</f>
        <v>DRBR064</v>
      </c>
      <c r="G24" s="134" t="str">
        <f>VLOOKUP(E24,'LISTADO ATM'!$A$2:$B$900,2,0)</f>
        <v xml:space="preserve">ATM COOPALINA (Cotuí) </v>
      </c>
      <c r="H24" s="134" t="str">
        <f>VLOOKUP(E24,VIP!$A$2:$O17469,7,FALSE)</f>
        <v>Si</v>
      </c>
      <c r="I24" s="134" t="str">
        <f>VLOOKUP(E24,VIP!$A$2:$O9434,8,FALSE)</f>
        <v>Si</v>
      </c>
      <c r="J24" s="134" t="str">
        <f>VLOOKUP(E24,VIP!$A$2:$O9384,8,FALSE)</f>
        <v>Si</v>
      </c>
      <c r="K24" s="134" t="str">
        <f>VLOOKUP(E24,VIP!$A$2:$O12958,6,0)</f>
        <v>NO</v>
      </c>
      <c r="L24" s="135" t="s">
        <v>2254</v>
      </c>
      <c r="M24" s="93" t="s">
        <v>2465</v>
      </c>
      <c r="N24" s="129" t="s">
        <v>2472</v>
      </c>
      <c r="O24" s="154" t="s">
        <v>2474</v>
      </c>
      <c r="P24" s="133"/>
      <c r="Q24" s="130" t="s">
        <v>2254</v>
      </c>
    </row>
    <row r="25" spans="1:17" ht="18" x14ac:dyDescent="0.25">
      <c r="A25" s="134" t="str">
        <f>VLOOKUP(E25,'LISTADO ATM'!$A$2:$C$901,3,0)</f>
        <v>NORTE</v>
      </c>
      <c r="B25" s="132" t="s">
        <v>2559</v>
      </c>
      <c r="C25" s="131">
        <v>44296.638090277775</v>
      </c>
      <c r="D25" s="134" t="s">
        <v>2189</v>
      </c>
      <c r="E25" s="136">
        <v>275</v>
      </c>
      <c r="F25" s="152" t="str">
        <f>VLOOKUP(E25,VIP!$A$2:$O12547,2,0)</f>
        <v>DRBR275</v>
      </c>
      <c r="G25" s="134" t="str">
        <f>VLOOKUP(E25,'LISTADO ATM'!$A$2:$B$900,2,0)</f>
        <v xml:space="preserve">ATM Autobanco Duarte Stgo. II </v>
      </c>
      <c r="H25" s="134" t="str">
        <f>VLOOKUP(E25,VIP!$A$2:$O17468,7,FALSE)</f>
        <v>Si</v>
      </c>
      <c r="I25" s="134" t="str">
        <f>VLOOKUP(E25,VIP!$A$2:$O9433,8,FALSE)</f>
        <v>Si</v>
      </c>
      <c r="J25" s="134" t="str">
        <f>VLOOKUP(E25,VIP!$A$2:$O9383,8,FALSE)</f>
        <v>Si</v>
      </c>
      <c r="K25" s="134" t="str">
        <f>VLOOKUP(E25,VIP!$A$2:$O12957,6,0)</f>
        <v>NO</v>
      </c>
      <c r="L25" s="135" t="s">
        <v>2228</v>
      </c>
      <c r="M25" s="93" t="s">
        <v>2465</v>
      </c>
      <c r="N25" s="129" t="s">
        <v>2472</v>
      </c>
      <c r="O25" s="153" t="s">
        <v>2474</v>
      </c>
      <c r="P25" s="133"/>
      <c r="Q25" s="130" t="s">
        <v>2228</v>
      </c>
    </row>
    <row r="26" spans="1:17" ht="18" x14ac:dyDescent="0.25">
      <c r="A26" s="134" t="str">
        <f>VLOOKUP(E26,'LISTADO ATM'!$A$2:$C$901,3,0)</f>
        <v>DISTRITO NACIONAL</v>
      </c>
      <c r="B26" s="132" t="s">
        <v>2558</v>
      </c>
      <c r="C26" s="131">
        <v>44296.639490740738</v>
      </c>
      <c r="D26" s="134" t="s">
        <v>2189</v>
      </c>
      <c r="E26" s="136">
        <v>473</v>
      </c>
      <c r="F26" s="152" t="str">
        <f>VLOOKUP(E26,VIP!$A$2:$O12546,2,0)</f>
        <v>DRBR473</v>
      </c>
      <c r="G26" s="134" t="str">
        <f>VLOOKUP(E26,'LISTADO ATM'!$A$2:$B$900,2,0)</f>
        <v xml:space="preserve">ATM Oficina Carrefour II </v>
      </c>
      <c r="H26" s="134" t="str">
        <f>VLOOKUP(E26,VIP!$A$2:$O17467,7,FALSE)</f>
        <v>Si</v>
      </c>
      <c r="I26" s="134" t="str">
        <f>VLOOKUP(E26,VIP!$A$2:$O9432,8,FALSE)</f>
        <v>Si</v>
      </c>
      <c r="J26" s="134" t="str">
        <f>VLOOKUP(E26,VIP!$A$2:$O9382,8,FALSE)</f>
        <v>Si</v>
      </c>
      <c r="K26" s="134" t="str">
        <f>VLOOKUP(E26,VIP!$A$2:$O12956,6,0)</f>
        <v>NO</v>
      </c>
      <c r="L26" s="135" t="s">
        <v>2228</v>
      </c>
      <c r="M26" s="93" t="s">
        <v>2465</v>
      </c>
      <c r="N26" s="129" t="s">
        <v>2472</v>
      </c>
      <c r="O26" s="153" t="s">
        <v>2474</v>
      </c>
      <c r="P26" s="133"/>
      <c r="Q26" s="130" t="s">
        <v>2228</v>
      </c>
    </row>
    <row r="27" spans="1:17" ht="18" x14ac:dyDescent="0.25">
      <c r="A27" s="134" t="str">
        <f>VLOOKUP(E27,'LISTADO ATM'!$A$2:$C$901,3,0)</f>
        <v>NORTE</v>
      </c>
      <c r="B27" s="132" t="s">
        <v>2557</v>
      </c>
      <c r="C27" s="131">
        <v>44296.644166666665</v>
      </c>
      <c r="D27" s="134" t="s">
        <v>2189</v>
      </c>
      <c r="E27" s="136">
        <v>62</v>
      </c>
      <c r="F27" s="153" t="str">
        <f>VLOOKUP(E27,VIP!$A$2:$O12544,2,0)</f>
        <v>DRBR062</v>
      </c>
      <c r="G27" s="134" t="str">
        <f>VLOOKUP(E27,'LISTADO ATM'!$A$2:$B$900,2,0)</f>
        <v xml:space="preserve">ATM Oficina Dajabón </v>
      </c>
      <c r="H27" s="134" t="str">
        <f>VLOOKUP(E27,VIP!$A$2:$O17465,7,FALSE)</f>
        <v>Si</v>
      </c>
      <c r="I27" s="134" t="str">
        <f>VLOOKUP(E27,VIP!$A$2:$O9430,8,FALSE)</f>
        <v>Si</v>
      </c>
      <c r="J27" s="134" t="str">
        <f>VLOOKUP(E27,VIP!$A$2:$O9380,8,FALSE)</f>
        <v>Si</v>
      </c>
      <c r="K27" s="134" t="str">
        <f>VLOOKUP(E27,VIP!$A$2:$O12954,6,0)</f>
        <v>SI</v>
      </c>
      <c r="L27" s="135" t="s">
        <v>2228</v>
      </c>
      <c r="M27" s="93" t="s">
        <v>2465</v>
      </c>
      <c r="N27" s="129" t="s">
        <v>2472</v>
      </c>
      <c r="O27" s="154" t="s">
        <v>2474</v>
      </c>
      <c r="P27" s="133"/>
      <c r="Q27" s="130" t="s">
        <v>2228</v>
      </c>
    </row>
    <row r="28" spans="1:17" ht="18" x14ac:dyDescent="0.25">
      <c r="A28" s="134" t="str">
        <f>VLOOKUP(E28,'LISTADO ATM'!$A$2:$C$901,3,0)</f>
        <v>SUR</v>
      </c>
      <c r="B28" s="132" t="s">
        <v>2556</v>
      </c>
      <c r="C28" s="131">
        <v>44296.645370370374</v>
      </c>
      <c r="D28" s="134" t="s">
        <v>2189</v>
      </c>
      <c r="E28" s="136">
        <v>135</v>
      </c>
      <c r="F28" s="152" t="str">
        <f>VLOOKUP(E28,VIP!$A$2:$O12543,2,0)</f>
        <v>DRBR135</v>
      </c>
      <c r="G28" s="134" t="str">
        <f>VLOOKUP(E28,'LISTADO ATM'!$A$2:$B$900,2,0)</f>
        <v xml:space="preserve">ATM Oficina Las Dunas Baní </v>
      </c>
      <c r="H28" s="134" t="str">
        <f>VLOOKUP(E28,VIP!$A$2:$O17464,7,FALSE)</f>
        <v>Si</v>
      </c>
      <c r="I28" s="134" t="str">
        <f>VLOOKUP(E28,VIP!$A$2:$O9429,8,FALSE)</f>
        <v>Si</v>
      </c>
      <c r="J28" s="134" t="str">
        <f>VLOOKUP(E28,VIP!$A$2:$O9379,8,FALSE)</f>
        <v>Si</v>
      </c>
      <c r="K28" s="134" t="str">
        <f>VLOOKUP(E28,VIP!$A$2:$O12953,6,0)</f>
        <v>SI</v>
      </c>
      <c r="L28" s="135" t="s">
        <v>2228</v>
      </c>
      <c r="M28" s="129" t="s">
        <v>2465</v>
      </c>
      <c r="N28" s="129" t="s">
        <v>2472</v>
      </c>
      <c r="O28" s="154" t="s">
        <v>2474</v>
      </c>
      <c r="P28" s="133"/>
      <c r="Q28" s="130" t="s">
        <v>2228</v>
      </c>
    </row>
    <row r="29" spans="1:17" ht="18" x14ac:dyDescent="0.25">
      <c r="A29" s="134" t="str">
        <f>VLOOKUP(E29,'LISTADO ATM'!$A$2:$C$901,3,0)</f>
        <v>DISTRITO NACIONAL</v>
      </c>
      <c r="B29" s="132" t="s">
        <v>2555</v>
      </c>
      <c r="C29" s="131">
        <v>44296.64739583333</v>
      </c>
      <c r="D29" s="134" t="s">
        <v>2189</v>
      </c>
      <c r="E29" s="136">
        <v>34</v>
      </c>
      <c r="F29" s="154" t="str">
        <f>VLOOKUP(E29,VIP!$A$2:$O12542,2,0)</f>
        <v>DRBR034</v>
      </c>
      <c r="G29" s="134" t="str">
        <f>VLOOKUP(E29,'LISTADO ATM'!$A$2:$B$900,2,0)</f>
        <v xml:space="preserve">ATM Plaza de la Salud </v>
      </c>
      <c r="H29" s="134" t="str">
        <f>VLOOKUP(E29,VIP!$A$2:$O17463,7,FALSE)</f>
        <v>Si</v>
      </c>
      <c r="I29" s="134" t="str">
        <f>VLOOKUP(E29,VIP!$A$2:$O9428,8,FALSE)</f>
        <v>Si</v>
      </c>
      <c r="J29" s="134" t="str">
        <f>VLOOKUP(E29,VIP!$A$2:$O9378,8,FALSE)</f>
        <v>Si</v>
      </c>
      <c r="K29" s="134" t="str">
        <f>VLOOKUP(E29,VIP!$A$2:$O12952,6,0)</f>
        <v>NO</v>
      </c>
      <c r="L29" s="135" t="s">
        <v>2254</v>
      </c>
      <c r="M29" s="93" t="s">
        <v>2465</v>
      </c>
      <c r="N29" s="129" t="s">
        <v>2472</v>
      </c>
      <c r="O29" s="149" t="s">
        <v>2474</v>
      </c>
      <c r="P29" s="133"/>
      <c r="Q29" s="130" t="s">
        <v>2254</v>
      </c>
    </row>
    <row r="30" spans="1:17" ht="18" x14ac:dyDescent="0.25">
      <c r="A30" s="134" t="str">
        <f>VLOOKUP(E30,'LISTADO ATM'!$A$2:$C$901,3,0)</f>
        <v>DISTRITO NACIONAL</v>
      </c>
      <c r="B30" s="132" t="s">
        <v>2554</v>
      </c>
      <c r="C30" s="131">
        <v>44296.647858796299</v>
      </c>
      <c r="D30" s="134" t="s">
        <v>2189</v>
      </c>
      <c r="E30" s="136">
        <v>327</v>
      </c>
      <c r="F30" s="152" t="str">
        <f>VLOOKUP(E30,VIP!$A$2:$O12541,2,0)</f>
        <v>DRBR327</v>
      </c>
      <c r="G30" s="134" t="str">
        <f>VLOOKUP(E30,'LISTADO ATM'!$A$2:$B$900,2,0)</f>
        <v xml:space="preserve">ATM UNP CCN (Nacional 27 de Febrero) </v>
      </c>
      <c r="H30" s="134" t="str">
        <f>VLOOKUP(E30,VIP!$A$2:$O17462,7,FALSE)</f>
        <v>Si</v>
      </c>
      <c r="I30" s="134" t="str">
        <f>VLOOKUP(E30,VIP!$A$2:$O9427,8,FALSE)</f>
        <v>Si</v>
      </c>
      <c r="J30" s="134" t="str">
        <f>VLOOKUP(E30,VIP!$A$2:$O9377,8,FALSE)</f>
        <v>Si</v>
      </c>
      <c r="K30" s="134" t="str">
        <f>VLOOKUP(E30,VIP!$A$2:$O12951,6,0)</f>
        <v>NO</v>
      </c>
      <c r="L30" s="150" t="s">
        <v>2228</v>
      </c>
      <c r="M30" s="129" t="s">
        <v>2465</v>
      </c>
      <c r="N30" s="129" t="s">
        <v>2472</v>
      </c>
      <c r="O30" s="141" t="s">
        <v>2474</v>
      </c>
      <c r="P30" s="133"/>
      <c r="Q30" s="130" t="s">
        <v>2228</v>
      </c>
    </row>
    <row r="31" spans="1:17" ht="18" x14ac:dyDescent="0.25">
      <c r="A31" s="134" t="str">
        <f>VLOOKUP(E31,'LISTADO ATM'!$A$2:$C$901,3,0)</f>
        <v>NORTE</v>
      </c>
      <c r="B31" s="132" t="s">
        <v>2553</v>
      </c>
      <c r="C31" s="131">
        <v>44296.652696759258</v>
      </c>
      <c r="D31" s="134" t="s">
        <v>2189</v>
      </c>
      <c r="E31" s="136">
        <v>482</v>
      </c>
      <c r="F31" s="152" t="str">
        <f>VLOOKUP(E31,VIP!$A$2:$O12540,2,0)</f>
        <v>DRBR482</v>
      </c>
      <c r="G31" s="134" t="str">
        <f>VLOOKUP(E31,'LISTADO ATM'!$A$2:$B$900,2,0)</f>
        <v xml:space="preserve">ATM Centro de Caja Plaza Lama (Santiago) </v>
      </c>
      <c r="H31" s="134" t="str">
        <f>VLOOKUP(E31,VIP!$A$2:$O17461,7,FALSE)</f>
        <v>Si</v>
      </c>
      <c r="I31" s="134" t="str">
        <f>VLOOKUP(E31,VIP!$A$2:$O9426,8,FALSE)</f>
        <v>Si</v>
      </c>
      <c r="J31" s="134" t="str">
        <f>VLOOKUP(E31,VIP!$A$2:$O9376,8,FALSE)</f>
        <v>Si</v>
      </c>
      <c r="K31" s="134" t="str">
        <f>VLOOKUP(E31,VIP!$A$2:$O12950,6,0)</f>
        <v>NO</v>
      </c>
      <c r="L31" s="135" t="s">
        <v>2228</v>
      </c>
      <c r="M31" s="93" t="s">
        <v>2465</v>
      </c>
      <c r="N31" s="129" t="s">
        <v>2472</v>
      </c>
      <c r="O31" s="141" t="s">
        <v>2474</v>
      </c>
      <c r="P31" s="133"/>
      <c r="Q31" s="130" t="s">
        <v>2228</v>
      </c>
    </row>
    <row r="32" spans="1:17" ht="18" x14ac:dyDescent="0.25">
      <c r="A32" s="134" t="str">
        <f>VLOOKUP(E32,'LISTADO ATM'!$A$2:$C$901,3,0)</f>
        <v>DISTRITO NACIONAL</v>
      </c>
      <c r="B32" s="132" t="s">
        <v>2552</v>
      </c>
      <c r="C32" s="131">
        <v>44296.65552083333</v>
      </c>
      <c r="D32" s="134" t="s">
        <v>2189</v>
      </c>
      <c r="E32" s="136">
        <v>639</v>
      </c>
      <c r="F32" s="152" t="str">
        <f>VLOOKUP(E32,VIP!$A$2:$O12539,2,0)</f>
        <v>DRBR639</v>
      </c>
      <c r="G32" s="134" t="str">
        <f>VLOOKUP(E32,'LISTADO ATM'!$A$2:$B$900,2,0)</f>
        <v xml:space="preserve">ATM Comisión Militar MOPC </v>
      </c>
      <c r="H32" s="134" t="str">
        <f>VLOOKUP(E32,VIP!$A$2:$O17460,7,FALSE)</f>
        <v>Si</v>
      </c>
      <c r="I32" s="134" t="str">
        <f>VLOOKUP(E32,VIP!$A$2:$O9425,8,FALSE)</f>
        <v>Si</v>
      </c>
      <c r="J32" s="134" t="str">
        <f>VLOOKUP(E32,VIP!$A$2:$O9375,8,FALSE)</f>
        <v>Si</v>
      </c>
      <c r="K32" s="134" t="str">
        <f>VLOOKUP(E32,VIP!$A$2:$O12949,6,0)</f>
        <v>NO</v>
      </c>
      <c r="L32" s="135" t="s">
        <v>2488</v>
      </c>
      <c r="M32" s="93" t="s">
        <v>2465</v>
      </c>
      <c r="N32" s="129" t="s">
        <v>2472</v>
      </c>
      <c r="O32" s="141" t="s">
        <v>2474</v>
      </c>
      <c r="P32" s="133"/>
      <c r="Q32" s="130" t="s">
        <v>2488</v>
      </c>
    </row>
    <row r="33" spans="1:17" ht="18" x14ac:dyDescent="0.25">
      <c r="A33" s="134" t="str">
        <f>VLOOKUP(E33,'LISTADO ATM'!$A$2:$C$901,3,0)</f>
        <v>DISTRITO NACIONAL</v>
      </c>
      <c r="B33" s="132" t="s">
        <v>2551</v>
      </c>
      <c r="C33" s="131">
        <v>44296.658090277779</v>
      </c>
      <c r="D33" s="134" t="s">
        <v>2189</v>
      </c>
      <c r="E33" s="136">
        <v>546</v>
      </c>
      <c r="F33" s="152" t="str">
        <f>VLOOKUP(E33,VIP!$A$2:$O12538,2,0)</f>
        <v>DRBR230</v>
      </c>
      <c r="G33" s="134" t="str">
        <f>VLOOKUP(E33,'LISTADO ATM'!$A$2:$B$900,2,0)</f>
        <v xml:space="preserve">ATM ITLA </v>
      </c>
      <c r="H33" s="134" t="str">
        <f>VLOOKUP(E33,VIP!$A$2:$O17459,7,FALSE)</f>
        <v>Si</v>
      </c>
      <c r="I33" s="134" t="str">
        <f>VLOOKUP(E33,VIP!$A$2:$O9424,8,FALSE)</f>
        <v>Si</v>
      </c>
      <c r="J33" s="134" t="str">
        <f>VLOOKUP(E33,VIP!$A$2:$O9374,8,FALSE)</f>
        <v>Si</v>
      </c>
      <c r="K33" s="134" t="str">
        <f>VLOOKUP(E33,VIP!$A$2:$O12948,6,0)</f>
        <v>NO</v>
      </c>
      <c r="L33" s="135" t="s">
        <v>2431</v>
      </c>
      <c r="M33" s="93" t="s">
        <v>2465</v>
      </c>
      <c r="N33" s="129" t="s">
        <v>2472</v>
      </c>
      <c r="O33" s="149" t="s">
        <v>2474</v>
      </c>
      <c r="P33" s="133"/>
      <c r="Q33" s="130" t="s">
        <v>2431</v>
      </c>
    </row>
    <row r="34" spans="1:17" ht="18" x14ac:dyDescent="0.25">
      <c r="A34" s="134" t="str">
        <f>VLOOKUP(E34,'LISTADO ATM'!$A$2:$C$901,3,0)</f>
        <v>DISTRITO NACIONAL</v>
      </c>
      <c r="B34" s="132" t="s">
        <v>2550</v>
      </c>
      <c r="C34" s="131">
        <v>44296.661759259259</v>
      </c>
      <c r="D34" s="134" t="s">
        <v>2468</v>
      </c>
      <c r="E34" s="136">
        <v>706</v>
      </c>
      <c r="F34" s="152" t="str">
        <f>VLOOKUP(E34,VIP!$A$2:$O12537,2,0)</f>
        <v>DRBR706</v>
      </c>
      <c r="G34" s="134" t="str">
        <f>VLOOKUP(E34,'LISTADO ATM'!$A$2:$B$900,2,0)</f>
        <v xml:space="preserve">ATM S/M Pristine </v>
      </c>
      <c r="H34" s="134" t="str">
        <f>VLOOKUP(E34,VIP!$A$2:$O17458,7,FALSE)</f>
        <v>Si</v>
      </c>
      <c r="I34" s="134" t="str">
        <f>VLOOKUP(E34,VIP!$A$2:$O9423,8,FALSE)</f>
        <v>Si</v>
      </c>
      <c r="J34" s="134" t="str">
        <f>VLOOKUP(E34,VIP!$A$2:$O9373,8,FALSE)</f>
        <v>Si</v>
      </c>
      <c r="K34" s="134" t="str">
        <f>VLOOKUP(E34,VIP!$A$2:$O12947,6,0)</f>
        <v>NO</v>
      </c>
      <c r="L34" s="135" t="s">
        <v>2428</v>
      </c>
      <c r="M34" s="93" t="s">
        <v>2465</v>
      </c>
      <c r="N34" s="129" t="s">
        <v>2472</v>
      </c>
      <c r="O34" s="149" t="s">
        <v>2474</v>
      </c>
      <c r="P34" s="133"/>
      <c r="Q34" s="130" t="s">
        <v>2428</v>
      </c>
    </row>
    <row r="35" spans="1:17" ht="18" x14ac:dyDescent="0.25">
      <c r="A35" s="134" t="str">
        <f>VLOOKUP(E35,'LISTADO ATM'!$A$2:$C$901,3,0)</f>
        <v>DISTRITO NACIONAL</v>
      </c>
      <c r="B35" s="132" t="s">
        <v>2565</v>
      </c>
      <c r="C35" s="131">
        <v>44296.690659722219</v>
      </c>
      <c r="D35" s="134" t="s">
        <v>2189</v>
      </c>
      <c r="E35" s="136">
        <v>600</v>
      </c>
      <c r="F35" s="152" t="str">
        <f>VLOOKUP(E35,VIP!$A$2:$O12541,2,0)</f>
        <v>DRBR600</v>
      </c>
      <c r="G35" s="134" t="str">
        <f>VLOOKUP(E35,'LISTADO ATM'!$A$2:$B$900,2,0)</f>
        <v>ATM S/M Bravo Hipica</v>
      </c>
      <c r="H35" s="134" t="str">
        <f>VLOOKUP(E35,VIP!$A$2:$O17462,7,FALSE)</f>
        <v>N/A</v>
      </c>
      <c r="I35" s="134" t="str">
        <f>VLOOKUP(E35,VIP!$A$2:$O9427,8,FALSE)</f>
        <v>N/A</v>
      </c>
      <c r="J35" s="134" t="str">
        <f>VLOOKUP(E35,VIP!$A$2:$O9377,8,FALSE)</f>
        <v>N/A</v>
      </c>
      <c r="K35" s="134" t="str">
        <f>VLOOKUP(E35,VIP!$A$2:$O12951,6,0)</f>
        <v>N/A</v>
      </c>
      <c r="L35" s="150" t="s">
        <v>2228</v>
      </c>
      <c r="M35" s="93" t="s">
        <v>2465</v>
      </c>
      <c r="N35" s="129" t="s">
        <v>2472</v>
      </c>
      <c r="O35" s="153" t="s">
        <v>2474</v>
      </c>
      <c r="P35" s="133"/>
      <c r="Q35" s="130" t="s">
        <v>2228</v>
      </c>
    </row>
    <row r="36" spans="1:17" ht="18" x14ac:dyDescent="0.25">
      <c r="A36" s="134" t="str">
        <f>VLOOKUP(E36,'LISTADO ATM'!$A$2:$C$901,3,0)</f>
        <v>ESTE</v>
      </c>
      <c r="B36" s="132" t="s">
        <v>2564</v>
      </c>
      <c r="C36" s="131">
        <v>44296.696516203701</v>
      </c>
      <c r="D36" s="134" t="s">
        <v>2189</v>
      </c>
      <c r="E36" s="136">
        <v>28</v>
      </c>
      <c r="F36" s="154" t="str">
        <f>VLOOKUP(E36,VIP!$A$2:$O12540,2,0)</f>
        <v>DRBR028</v>
      </c>
      <c r="G36" s="134" t="str">
        <f>VLOOKUP(E36,'LISTADO ATM'!$A$2:$B$900,2,0)</f>
        <v>ATM UNP Cabeza de Toro</v>
      </c>
      <c r="H36" s="134" t="str">
        <f>VLOOKUP(E36,VIP!$A$2:$O17461,7,FALSE)</f>
        <v>N/A</v>
      </c>
      <c r="I36" s="134" t="str">
        <f>VLOOKUP(E36,VIP!$A$2:$O9426,8,FALSE)</f>
        <v>N/A</v>
      </c>
      <c r="J36" s="134" t="str">
        <f>VLOOKUP(E36,VIP!$A$2:$O9376,8,FALSE)</f>
        <v>N/A</v>
      </c>
      <c r="K36" s="134" t="str">
        <f>VLOOKUP(E36,VIP!$A$2:$O12950,6,0)</f>
        <v>N/A</v>
      </c>
      <c r="L36" s="150" t="s">
        <v>2228</v>
      </c>
      <c r="M36" s="93" t="s">
        <v>2465</v>
      </c>
      <c r="N36" s="129" t="s">
        <v>2472</v>
      </c>
      <c r="O36" s="149" t="s">
        <v>2474</v>
      </c>
      <c r="P36" s="133"/>
      <c r="Q36" s="130" t="s">
        <v>2228</v>
      </c>
    </row>
    <row r="37" spans="1:17" ht="18" x14ac:dyDescent="0.25">
      <c r="A37" s="134" t="str">
        <f>VLOOKUP(E37,'LISTADO ATM'!$A$2:$C$901,3,0)</f>
        <v>DISTRITO NACIONAL</v>
      </c>
      <c r="B37" s="132" t="s">
        <v>2563</v>
      </c>
      <c r="C37" s="131">
        <v>44296.697962962964</v>
      </c>
      <c r="D37" s="134" t="s">
        <v>2189</v>
      </c>
      <c r="E37" s="136">
        <v>517</v>
      </c>
      <c r="F37" s="152" t="str">
        <f>VLOOKUP(E37,VIP!$A$2:$O12539,2,0)</f>
        <v>DRBR517</v>
      </c>
      <c r="G37" s="134" t="str">
        <f>VLOOKUP(E37,'LISTADO ATM'!$A$2:$B$900,2,0)</f>
        <v xml:space="preserve">ATM Autobanco Oficina Sans Soucí </v>
      </c>
      <c r="H37" s="134" t="str">
        <f>VLOOKUP(E37,VIP!$A$2:$O17460,7,FALSE)</f>
        <v>Si</v>
      </c>
      <c r="I37" s="134" t="str">
        <f>VLOOKUP(E37,VIP!$A$2:$O9425,8,FALSE)</f>
        <v>Si</v>
      </c>
      <c r="J37" s="134" t="str">
        <f>VLOOKUP(E37,VIP!$A$2:$O9375,8,FALSE)</f>
        <v>Si</v>
      </c>
      <c r="K37" s="134" t="str">
        <f>VLOOKUP(E37,VIP!$A$2:$O12949,6,0)</f>
        <v>SI</v>
      </c>
      <c r="L37" s="150" t="s">
        <v>2228</v>
      </c>
      <c r="M37" s="93" t="s">
        <v>2465</v>
      </c>
      <c r="N37" s="129" t="s">
        <v>2472</v>
      </c>
      <c r="O37" s="149" t="s">
        <v>2474</v>
      </c>
      <c r="P37" s="133"/>
      <c r="Q37" s="130" t="s">
        <v>2228</v>
      </c>
    </row>
    <row r="38" spans="1:17" ht="18" x14ac:dyDescent="0.25">
      <c r="A38" s="134" t="str">
        <f>VLOOKUP(E38,'LISTADO ATM'!$A$2:$C$901,3,0)</f>
        <v>NORTE</v>
      </c>
      <c r="B38" s="132" t="s">
        <v>2562</v>
      </c>
      <c r="C38" s="131">
        <v>44296.698483796295</v>
      </c>
      <c r="D38" s="134" t="s">
        <v>2190</v>
      </c>
      <c r="E38" s="136">
        <v>689</v>
      </c>
      <c r="F38" s="152" t="str">
        <f>VLOOKUP(E38,VIP!$A$2:$O12538,2,0)</f>
        <v>DRBR689</v>
      </c>
      <c r="G38" s="134" t="str">
        <f>VLOOKUP(E38,'LISTADO ATM'!$A$2:$B$900,2,0)</f>
        <v>ATM Eco Petroleo Villa Gonzalez</v>
      </c>
      <c r="H38" s="134" t="str">
        <f>VLOOKUP(E38,VIP!$A$2:$O17459,7,FALSE)</f>
        <v>NO</v>
      </c>
      <c r="I38" s="134" t="str">
        <f>VLOOKUP(E38,VIP!$A$2:$O9424,8,FALSE)</f>
        <v>NO</v>
      </c>
      <c r="J38" s="134" t="str">
        <f>VLOOKUP(E38,VIP!$A$2:$O9374,8,FALSE)</f>
        <v>NO</v>
      </c>
      <c r="K38" s="134" t="str">
        <f>VLOOKUP(E38,VIP!$A$2:$O12948,6,0)</f>
        <v>NO</v>
      </c>
      <c r="L38" s="150" t="s">
        <v>2228</v>
      </c>
      <c r="M38" s="93" t="s">
        <v>2465</v>
      </c>
      <c r="N38" s="129" t="s">
        <v>2472</v>
      </c>
      <c r="O38" s="153" t="s">
        <v>2502</v>
      </c>
      <c r="P38" s="133"/>
      <c r="Q38" s="130" t="s">
        <v>2228</v>
      </c>
    </row>
    <row r="39" spans="1:17" ht="18" x14ac:dyDescent="0.25">
      <c r="A39" s="134" t="str">
        <f>VLOOKUP(E39,'LISTADO ATM'!$A$2:$C$901,3,0)</f>
        <v>DISTRITO NACIONAL</v>
      </c>
      <c r="B39" s="132" t="s">
        <v>2581</v>
      </c>
      <c r="C39" s="131">
        <v>44296.734131944446</v>
      </c>
      <c r="D39" s="134" t="s">
        <v>2468</v>
      </c>
      <c r="E39" s="136">
        <v>980</v>
      </c>
      <c r="F39" s="152" t="str">
        <f>VLOOKUP(E39,VIP!$A$2:$O12554,2,0)</f>
        <v>DRBR980</v>
      </c>
      <c r="G39" s="134" t="str">
        <f>VLOOKUP(E39,'LISTADO ATM'!$A$2:$B$900,2,0)</f>
        <v xml:space="preserve">ATM Oficina Bella Vista Mall II </v>
      </c>
      <c r="H39" s="134" t="str">
        <f>VLOOKUP(E39,VIP!$A$2:$O17475,7,FALSE)</f>
        <v>Si</v>
      </c>
      <c r="I39" s="134" t="str">
        <f>VLOOKUP(E39,VIP!$A$2:$O9440,8,FALSE)</f>
        <v>Si</v>
      </c>
      <c r="J39" s="134" t="str">
        <f>VLOOKUP(E39,VIP!$A$2:$O9390,8,FALSE)</f>
        <v>Si</v>
      </c>
      <c r="K39" s="134" t="str">
        <f>VLOOKUP(E39,VIP!$A$2:$O12964,6,0)</f>
        <v>NO</v>
      </c>
      <c r="L39" s="150" t="s">
        <v>2583</v>
      </c>
      <c r="M39" s="93" t="s">
        <v>2465</v>
      </c>
      <c r="N39" s="129" t="s">
        <v>2472</v>
      </c>
      <c r="O39" s="152" t="s">
        <v>2473</v>
      </c>
      <c r="P39" s="133"/>
      <c r="Q39" s="130" t="s">
        <v>2583</v>
      </c>
    </row>
    <row r="40" spans="1:17" ht="18" x14ac:dyDescent="0.25">
      <c r="A40" s="134" t="str">
        <f>VLOOKUP(E40,'LISTADO ATM'!$A$2:$C$901,3,0)</f>
        <v>DISTRITO NACIONAL</v>
      </c>
      <c r="B40" s="132" t="s">
        <v>2580</v>
      </c>
      <c r="C40" s="131">
        <v>44296.736180555556</v>
      </c>
      <c r="D40" s="134" t="s">
        <v>2492</v>
      </c>
      <c r="E40" s="136">
        <v>946</v>
      </c>
      <c r="F40" s="152" t="str">
        <f>VLOOKUP(E40,VIP!$A$2:$O12553,2,0)</f>
        <v>DRBR24R</v>
      </c>
      <c r="G40" s="134" t="str">
        <f>VLOOKUP(E40,'LISTADO ATM'!$A$2:$B$900,2,0)</f>
        <v xml:space="preserve">ATM Oficina Núñez de Cáceres I </v>
      </c>
      <c r="H40" s="134" t="str">
        <f>VLOOKUP(E40,VIP!$A$2:$O17474,7,FALSE)</f>
        <v>Si</v>
      </c>
      <c r="I40" s="134" t="str">
        <f>VLOOKUP(E40,VIP!$A$2:$O9439,8,FALSE)</f>
        <v>Si</v>
      </c>
      <c r="J40" s="134" t="str">
        <f>VLOOKUP(E40,VIP!$A$2:$O9389,8,FALSE)</f>
        <v>Si</v>
      </c>
      <c r="K40" s="134" t="str">
        <f>VLOOKUP(E40,VIP!$A$2:$O12963,6,0)</f>
        <v>NO</v>
      </c>
      <c r="L40" s="150" t="s">
        <v>2583</v>
      </c>
      <c r="M40" s="93" t="s">
        <v>2465</v>
      </c>
      <c r="N40" s="129" t="s">
        <v>2472</v>
      </c>
      <c r="O40" s="153" t="s">
        <v>2493</v>
      </c>
      <c r="P40" s="133"/>
      <c r="Q40" s="130" t="s">
        <v>2583</v>
      </c>
    </row>
    <row r="41" spans="1:17" ht="18" x14ac:dyDescent="0.25">
      <c r="A41" s="134" t="str">
        <f>VLOOKUP(E41,'LISTADO ATM'!$A$2:$C$901,3,0)</f>
        <v>DISTRITO NACIONAL</v>
      </c>
      <c r="B41" s="132" t="s">
        <v>2579</v>
      </c>
      <c r="C41" s="131">
        <v>44296.738634259258</v>
      </c>
      <c r="D41" s="134" t="s">
        <v>2492</v>
      </c>
      <c r="E41" s="136">
        <v>722</v>
      </c>
      <c r="F41" s="152" t="str">
        <f>VLOOKUP(E41,VIP!$A$2:$O12552,2,0)</f>
        <v>DRBR393</v>
      </c>
      <c r="G41" s="134" t="str">
        <f>VLOOKUP(E41,'LISTADO ATM'!$A$2:$B$900,2,0)</f>
        <v xml:space="preserve">ATM Oficina Charles de Gaulle III </v>
      </c>
      <c r="H41" s="134" t="str">
        <f>VLOOKUP(E41,VIP!$A$2:$O17473,7,FALSE)</f>
        <v>Si</v>
      </c>
      <c r="I41" s="134" t="str">
        <f>VLOOKUP(E41,VIP!$A$2:$O9438,8,FALSE)</f>
        <v>Si</v>
      </c>
      <c r="J41" s="134" t="str">
        <f>VLOOKUP(E41,VIP!$A$2:$O9388,8,FALSE)</f>
        <v>Si</v>
      </c>
      <c r="K41" s="134" t="str">
        <f>VLOOKUP(E41,VIP!$A$2:$O12962,6,0)</f>
        <v>SI</v>
      </c>
      <c r="L41" s="150" t="s">
        <v>2582</v>
      </c>
      <c r="M41" s="93" t="s">
        <v>2465</v>
      </c>
      <c r="N41" s="129" t="s">
        <v>2472</v>
      </c>
      <c r="O41" s="153" t="s">
        <v>2493</v>
      </c>
      <c r="P41" s="133"/>
      <c r="Q41" s="130" t="s">
        <v>2582</v>
      </c>
    </row>
    <row r="42" spans="1:17" ht="18" x14ac:dyDescent="0.25">
      <c r="A42" s="134" t="str">
        <f>VLOOKUP(E42,'LISTADO ATM'!$A$2:$C$901,3,0)</f>
        <v>DISTRITO NACIONAL</v>
      </c>
      <c r="B42" s="132" t="s">
        <v>2578</v>
      </c>
      <c r="C42" s="131">
        <v>44296.784675925926</v>
      </c>
      <c r="D42" s="134" t="s">
        <v>2189</v>
      </c>
      <c r="E42" s="136">
        <v>884</v>
      </c>
      <c r="F42" s="152" t="str">
        <f>VLOOKUP(E42,VIP!$A$2:$O12551,2,0)</f>
        <v>DRBR884</v>
      </c>
      <c r="G42" s="134" t="str">
        <f>VLOOKUP(E42,'LISTADO ATM'!$A$2:$B$900,2,0)</f>
        <v xml:space="preserve">ATM UNP Olé Sabana Perdida </v>
      </c>
      <c r="H42" s="134" t="str">
        <f>VLOOKUP(E42,VIP!$A$2:$O17472,7,FALSE)</f>
        <v>Si</v>
      </c>
      <c r="I42" s="134" t="str">
        <f>VLOOKUP(E42,VIP!$A$2:$O9437,8,FALSE)</f>
        <v>Si</v>
      </c>
      <c r="J42" s="134" t="str">
        <f>VLOOKUP(E42,VIP!$A$2:$O9387,8,FALSE)</f>
        <v>Si</v>
      </c>
      <c r="K42" s="134" t="str">
        <f>VLOOKUP(E42,VIP!$A$2:$O12961,6,0)</f>
        <v>NO</v>
      </c>
      <c r="L42" s="150" t="s">
        <v>2488</v>
      </c>
      <c r="M42" s="93" t="s">
        <v>2465</v>
      </c>
      <c r="N42" s="129" t="s">
        <v>2472</v>
      </c>
      <c r="O42" s="152" t="s">
        <v>2474</v>
      </c>
      <c r="P42" s="133"/>
      <c r="Q42" s="130" t="s">
        <v>2488</v>
      </c>
    </row>
    <row r="43" spans="1:17" ht="18" x14ac:dyDescent="0.25">
      <c r="A43" s="134" t="str">
        <f>VLOOKUP(E43,'LISTADO ATM'!$A$2:$C$901,3,0)</f>
        <v>ESTE</v>
      </c>
      <c r="B43" s="132" t="s">
        <v>2577</v>
      </c>
      <c r="C43" s="131">
        <v>44296.785173611112</v>
      </c>
      <c r="D43" s="134" t="s">
        <v>2189</v>
      </c>
      <c r="E43" s="136">
        <v>513</v>
      </c>
      <c r="F43" s="152" t="str">
        <f>VLOOKUP(E43,VIP!$A$2:$O12550,2,0)</f>
        <v>DRBR513</v>
      </c>
      <c r="G43" s="134" t="str">
        <f>VLOOKUP(E43,'LISTADO ATM'!$A$2:$B$900,2,0)</f>
        <v xml:space="preserve">ATM UNP Lagunas de Nisibón </v>
      </c>
      <c r="H43" s="134" t="str">
        <f>VLOOKUP(E43,VIP!$A$2:$O17471,7,FALSE)</f>
        <v>Si</v>
      </c>
      <c r="I43" s="134" t="str">
        <f>VLOOKUP(E43,VIP!$A$2:$O9436,8,FALSE)</f>
        <v>Si</v>
      </c>
      <c r="J43" s="134" t="str">
        <f>VLOOKUP(E43,VIP!$A$2:$O9386,8,FALSE)</f>
        <v>Si</v>
      </c>
      <c r="K43" s="134" t="str">
        <f>VLOOKUP(E43,VIP!$A$2:$O12960,6,0)</f>
        <v>NO</v>
      </c>
      <c r="L43" s="150" t="s">
        <v>2254</v>
      </c>
      <c r="M43" s="93" t="s">
        <v>2465</v>
      </c>
      <c r="N43" s="129" t="s">
        <v>2472</v>
      </c>
      <c r="O43" s="152" t="s">
        <v>2474</v>
      </c>
      <c r="P43" s="133"/>
      <c r="Q43" s="130" t="s">
        <v>2254</v>
      </c>
    </row>
    <row r="44" spans="1:17" ht="18" x14ac:dyDescent="0.25">
      <c r="A44" s="134" t="str">
        <f>VLOOKUP(E44,'LISTADO ATM'!$A$2:$C$901,3,0)</f>
        <v>NORTE</v>
      </c>
      <c r="B44" s="132" t="s">
        <v>2576</v>
      </c>
      <c r="C44" s="131">
        <v>44296.799050925925</v>
      </c>
      <c r="D44" s="134" t="s">
        <v>2190</v>
      </c>
      <c r="E44" s="136">
        <v>142</v>
      </c>
      <c r="F44" s="152" t="str">
        <f>VLOOKUP(E44,VIP!$A$2:$O12549,2,0)</f>
        <v>DRBR142</v>
      </c>
      <c r="G44" s="134" t="str">
        <f>VLOOKUP(E44,'LISTADO ATM'!$A$2:$B$900,2,0)</f>
        <v xml:space="preserve">ATM Centro de Caja Galerías Bonao </v>
      </c>
      <c r="H44" s="134" t="str">
        <f>VLOOKUP(E44,VIP!$A$2:$O17470,7,FALSE)</f>
        <v>Si</v>
      </c>
      <c r="I44" s="134" t="str">
        <f>VLOOKUP(E44,VIP!$A$2:$O9435,8,FALSE)</f>
        <v>Si</v>
      </c>
      <c r="J44" s="134" t="str">
        <f>VLOOKUP(E44,VIP!$A$2:$O9385,8,FALSE)</f>
        <v>Si</v>
      </c>
      <c r="K44" s="134" t="str">
        <f>VLOOKUP(E44,VIP!$A$2:$O12959,6,0)</f>
        <v>SI</v>
      </c>
      <c r="L44" s="150" t="s">
        <v>2488</v>
      </c>
      <c r="M44" s="93" t="s">
        <v>2465</v>
      </c>
      <c r="N44" s="129" t="s">
        <v>2472</v>
      </c>
      <c r="O44" s="154" t="s">
        <v>2509</v>
      </c>
      <c r="P44" s="133"/>
      <c r="Q44" s="130" t="s">
        <v>2488</v>
      </c>
    </row>
    <row r="45" spans="1:17" ht="18" x14ac:dyDescent="0.25">
      <c r="A45" s="134" t="str">
        <f>VLOOKUP(E45,'LISTADO ATM'!$A$2:$C$901,3,0)</f>
        <v>DISTRITO NACIONAL</v>
      </c>
      <c r="B45" s="132" t="s">
        <v>2575</v>
      </c>
      <c r="C45" s="131">
        <v>44296.869155092594</v>
      </c>
      <c r="D45" s="134" t="s">
        <v>2468</v>
      </c>
      <c r="E45" s="136">
        <v>493</v>
      </c>
      <c r="F45" s="152" t="str">
        <f>VLOOKUP(E45,VIP!$A$2:$O12548,2,0)</f>
        <v>DRBR493</v>
      </c>
      <c r="G45" s="134" t="str">
        <f>VLOOKUP(E45,'LISTADO ATM'!$A$2:$B$900,2,0)</f>
        <v xml:space="preserve">ATM Oficina Haina Occidental II </v>
      </c>
      <c r="H45" s="134" t="str">
        <f>VLOOKUP(E45,VIP!$A$2:$O17469,7,FALSE)</f>
        <v>Si</v>
      </c>
      <c r="I45" s="134" t="str">
        <f>VLOOKUP(E45,VIP!$A$2:$O9434,8,FALSE)</f>
        <v>Si</v>
      </c>
      <c r="J45" s="134" t="str">
        <f>VLOOKUP(E45,VIP!$A$2:$O9384,8,FALSE)</f>
        <v>Si</v>
      </c>
      <c r="K45" s="134" t="str">
        <f>VLOOKUP(E45,VIP!$A$2:$O12958,6,0)</f>
        <v>NO</v>
      </c>
      <c r="L45" s="150" t="s">
        <v>2582</v>
      </c>
      <c r="M45" s="93" t="s">
        <v>2465</v>
      </c>
      <c r="N45" s="129" t="s">
        <v>2472</v>
      </c>
      <c r="O45" s="152" t="s">
        <v>2473</v>
      </c>
      <c r="P45" s="133"/>
      <c r="Q45" s="130" t="s">
        <v>2582</v>
      </c>
    </row>
    <row r="46" spans="1:17" ht="18" x14ac:dyDescent="0.25">
      <c r="A46" s="134" t="str">
        <f>VLOOKUP(E46,'LISTADO ATM'!$A$2:$C$901,3,0)</f>
        <v>DISTRITO NACIONAL</v>
      </c>
      <c r="B46" s="132" t="s">
        <v>2574</v>
      </c>
      <c r="C46" s="131">
        <v>44296.870324074072</v>
      </c>
      <c r="D46" s="134" t="s">
        <v>2189</v>
      </c>
      <c r="E46" s="136">
        <v>622</v>
      </c>
      <c r="F46" s="152" t="str">
        <f>VLOOKUP(E46,VIP!$A$2:$O12547,2,0)</f>
        <v>DRBR622</v>
      </c>
      <c r="G46" s="134" t="str">
        <f>VLOOKUP(E46,'LISTADO ATM'!$A$2:$B$900,2,0)</f>
        <v xml:space="preserve">ATM Ayuntamiento D.N. </v>
      </c>
      <c r="H46" s="134" t="str">
        <f>VLOOKUP(E46,VIP!$A$2:$O17468,7,FALSE)</f>
        <v>Si</v>
      </c>
      <c r="I46" s="134" t="str">
        <f>VLOOKUP(E46,VIP!$A$2:$O9433,8,FALSE)</f>
        <v>Si</v>
      </c>
      <c r="J46" s="134" t="str">
        <f>VLOOKUP(E46,VIP!$A$2:$O9383,8,FALSE)</f>
        <v>Si</v>
      </c>
      <c r="K46" s="134" t="str">
        <f>VLOOKUP(E46,VIP!$A$2:$O12957,6,0)</f>
        <v>NO</v>
      </c>
      <c r="L46" s="150" t="s">
        <v>2228</v>
      </c>
      <c r="M46" s="93" t="s">
        <v>2465</v>
      </c>
      <c r="N46" s="129" t="s">
        <v>2472</v>
      </c>
      <c r="O46" s="152" t="s">
        <v>2474</v>
      </c>
      <c r="P46" s="133"/>
      <c r="Q46" s="130" t="s">
        <v>2228</v>
      </c>
    </row>
    <row r="47" spans="1:17" ht="18" x14ac:dyDescent="0.25">
      <c r="A47" s="134" t="str">
        <f>VLOOKUP(E47,'LISTADO ATM'!$A$2:$C$901,3,0)</f>
        <v>SUR</v>
      </c>
      <c r="B47" s="132" t="s">
        <v>2573</v>
      </c>
      <c r="C47" s="131">
        <v>44296.87296296296</v>
      </c>
      <c r="D47" s="134" t="s">
        <v>2189</v>
      </c>
      <c r="E47" s="136">
        <v>45</v>
      </c>
      <c r="F47" s="152" t="str">
        <f>VLOOKUP(E47,VIP!$A$2:$O12546,2,0)</f>
        <v>DRBR045</v>
      </c>
      <c r="G47" s="134" t="str">
        <f>VLOOKUP(E47,'LISTADO ATM'!$A$2:$B$900,2,0)</f>
        <v xml:space="preserve">ATM Oficina Tamayo </v>
      </c>
      <c r="H47" s="134" t="str">
        <f>VLOOKUP(E47,VIP!$A$2:$O17467,7,FALSE)</f>
        <v>Si</v>
      </c>
      <c r="I47" s="134" t="str">
        <f>VLOOKUP(E47,VIP!$A$2:$O9432,8,FALSE)</f>
        <v>Si</v>
      </c>
      <c r="J47" s="134" t="str">
        <f>VLOOKUP(E47,VIP!$A$2:$O9382,8,FALSE)</f>
        <v>Si</v>
      </c>
      <c r="K47" s="134" t="str">
        <f>VLOOKUP(E47,VIP!$A$2:$O12956,6,0)</f>
        <v>SI</v>
      </c>
      <c r="L47" s="150" t="s">
        <v>2488</v>
      </c>
      <c r="M47" s="93" t="s">
        <v>2465</v>
      </c>
      <c r="N47" s="129" t="s">
        <v>2472</v>
      </c>
      <c r="O47" s="152" t="s">
        <v>2474</v>
      </c>
      <c r="P47" s="133"/>
      <c r="Q47" s="130" t="s">
        <v>2488</v>
      </c>
    </row>
    <row r="48" spans="1:17" ht="18" x14ac:dyDescent="0.25">
      <c r="A48" s="134" t="str">
        <f>VLOOKUP(E48,'LISTADO ATM'!$A$2:$C$901,3,0)</f>
        <v>ESTE</v>
      </c>
      <c r="B48" s="132" t="s">
        <v>2572</v>
      </c>
      <c r="C48" s="131">
        <v>44296.874155092592</v>
      </c>
      <c r="D48" s="134" t="s">
        <v>2189</v>
      </c>
      <c r="E48" s="136">
        <v>433</v>
      </c>
      <c r="F48" s="152" t="str">
        <f>VLOOKUP(E48,VIP!$A$2:$O12545,2,0)</f>
        <v>DRBR433</v>
      </c>
      <c r="G48" s="134" t="str">
        <f>VLOOKUP(E48,'LISTADO ATM'!$A$2:$B$900,2,0)</f>
        <v xml:space="preserve">ATM Centro Comercial Las Canas (Cap Cana) </v>
      </c>
      <c r="H48" s="134" t="str">
        <f>VLOOKUP(E48,VIP!$A$2:$O17466,7,FALSE)</f>
        <v>Si</v>
      </c>
      <c r="I48" s="134" t="str">
        <f>VLOOKUP(E48,VIP!$A$2:$O9431,8,FALSE)</f>
        <v>Si</v>
      </c>
      <c r="J48" s="134" t="str">
        <f>VLOOKUP(E48,VIP!$A$2:$O9381,8,FALSE)</f>
        <v>Si</v>
      </c>
      <c r="K48" s="134" t="str">
        <f>VLOOKUP(E48,VIP!$A$2:$O12955,6,0)</f>
        <v>NO</v>
      </c>
      <c r="L48" s="150" t="s">
        <v>2488</v>
      </c>
      <c r="M48" s="93" t="s">
        <v>2465</v>
      </c>
      <c r="N48" s="129" t="s">
        <v>2472</v>
      </c>
      <c r="O48" s="152" t="s">
        <v>2474</v>
      </c>
      <c r="P48" s="133"/>
      <c r="Q48" s="130" t="s">
        <v>2488</v>
      </c>
    </row>
    <row r="49" spans="1:17" ht="18" x14ac:dyDescent="0.25">
      <c r="A49" s="134" t="str">
        <f>VLOOKUP(E49,'LISTADO ATM'!$A$2:$C$901,3,0)</f>
        <v>DISTRITO NACIONAL</v>
      </c>
      <c r="B49" s="132" t="s">
        <v>2571</v>
      </c>
      <c r="C49" s="131">
        <v>44296.88013888889</v>
      </c>
      <c r="D49" s="134" t="s">
        <v>2468</v>
      </c>
      <c r="E49" s="136">
        <v>325</v>
      </c>
      <c r="F49" s="152" t="str">
        <f>VLOOKUP(E49,VIP!$A$2:$O12544,2,0)</f>
        <v>DRBR325</v>
      </c>
      <c r="G49" s="134" t="str">
        <f>VLOOKUP(E49,'LISTADO ATM'!$A$2:$B$900,2,0)</f>
        <v>ATM Casa Edwin</v>
      </c>
      <c r="H49" s="134" t="str">
        <f>VLOOKUP(E49,VIP!$A$2:$O17465,7,FALSE)</f>
        <v>Si</v>
      </c>
      <c r="I49" s="134" t="str">
        <f>VLOOKUP(E49,VIP!$A$2:$O9430,8,FALSE)</f>
        <v>Si</v>
      </c>
      <c r="J49" s="134" t="str">
        <f>VLOOKUP(E49,VIP!$A$2:$O9380,8,FALSE)</f>
        <v>Si</v>
      </c>
      <c r="K49" s="134" t="str">
        <f>VLOOKUP(E49,VIP!$A$2:$O12954,6,0)</f>
        <v>NO</v>
      </c>
      <c r="L49" s="150" t="s">
        <v>2428</v>
      </c>
      <c r="M49" s="93" t="s">
        <v>2465</v>
      </c>
      <c r="N49" s="129" t="s">
        <v>2472</v>
      </c>
      <c r="O49" s="152" t="s">
        <v>2473</v>
      </c>
      <c r="P49" s="133"/>
      <c r="Q49" s="130" t="s">
        <v>2428</v>
      </c>
    </row>
    <row r="50" spans="1:17" ht="18" x14ac:dyDescent="0.25">
      <c r="A50" s="134" t="str">
        <f>VLOOKUP(E50,'LISTADO ATM'!$A$2:$C$901,3,0)</f>
        <v>DISTRITO NACIONAL</v>
      </c>
      <c r="B50" s="132" t="s">
        <v>2570</v>
      </c>
      <c r="C50" s="131">
        <v>44296.888449074075</v>
      </c>
      <c r="D50" s="134" t="s">
        <v>2189</v>
      </c>
      <c r="E50" s="136">
        <v>37</v>
      </c>
      <c r="F50" s="154" t="str">
        <f>VLOOKUP(E50,VIP!$A$2:$O12543,2,0)</f>
        <v>DRBR037</v>
      </c>
      <c r="G50" s="134" t="str">
        <f>VLOOKUP(E50,'LISTADO ATM'!$A$2:$B$900,2,0)</f>
        <v xml:space="preserve">ATM Oficina Villa Mella </v>
      </c>
      <c r="H50" s="134" t="str">
        <f>VLOOKUP(E50,VIP!$A$2:$O17464,7,FALSE)</f>
        <v>Si</v>
      </c>
      <c r="I50" s="134" t="str">
        <f>VLOOKUP(E50,VIP!$A$2:$O9429,8,FALSE)</f>
        <v>Si</v>
      </c>
      <c r="J50" s="134" t="str">
        <f>VLOOKUP(E50,VIP!$A$2:$O9379,8,FALSE)</f>
        <v>Si</v>
      </c>
      <c r="K50" s="134" t="str">
        <f>VLOOKUP(E50,VIP!$A$2:$O12953,6,0)</f>
        <v>SI</v>
      </c>
      <c r="L50" s="150" t="s">
        <v>2228</v>
      </c>
      <c r="M50" s="93" t="s">
        <v>2465</v>
      </c>
      <c r="N50" s="129" t="s">
        <v>2472</v>
      </c>
      <c r="O50" s="153" t="s">
        <v>2474</v>
      </c>
      <c r="P50" s="133"/>
      <c r="Q50" s="130" t="s">
        <v>2228</v>
      </c>
    </row>
    <row r="51" spans="1:17" ht="18" x14ac:dyDescent="0.25">
      <c r="A51" s="134" t="str">
        <f>VLOOKUP(E51,'LISTADO ATM'!$A$2:$C$901,3,0)</f>
        <v>SUR</v>
      </c>
      <c r="B51" s="132" t="s">
        <v>2569</v>
      </c>
      <c r="C51" s="131">
        <v>44296.888819444444</v>
      </c>
      <c r="D51" s="134" t="s">
        <v>2189</v>
      </c>
      <c r="E51" s="136">
        <v>131</v>
      </c>
      <c r="F51" s="152" t="str">
        <f>VLOOKUP(E51,VIP!$A$2:$O12542,2,0)</f>
        <v>DRBR131</v>
      </c>
      <c r="G51" s="134" t="str">
        <f>VLOOKUP(E51,'LISTADO ATM'!$A$2:$B$900,2,0)</f>
        <v xml:space="preserve">ATM Oficina Baní I </v>
      </c>
      <c r="H51" s="134" t="str">
        <f>VLOOKUP(E51,VIP!$A$2:$O17463,7,FALSE)</f>
        <v>Si</v>
      </c>
      <c r="I51" s="134" t="str">
        <f>VLOOKUP(E51,VIP!$A$2:$O9428,8,FALSE)</f>
        <v>Si</v>
      </c>
      <c r="J51" s="134" t="str">
        <f>VLOOKUP(E51,VIP!$A$2:$O9378,8,FALSE)</f>
        <v>Si</v>
      </c>
      <c r="K51" s="134" t="str">
        <f>VLOOKUP(E51,VIP!$A$2:$O12952,6,0)</f>
        <v>NO</v>
      </c>
      <c r="L51" s="150" t="s">
        <v>2228</v>
      </c>
      <c r="M51" s="93" t="s">
        <v>2465</v>
      </c>
      <c r="N51" s="129" t="s">
        <v>2472</v>
      </c>
      <c r="O51" s="154" t="s">
        <v>2474</v>
      </c>
      <c r="P51" s="133"/>
      <c r="Q51" s="130" t="s">
        <v>2228</v>
      </c>
    </row>
    <row r="52" spans="1:17" ht="18" x14ac:dyDescent="0.25">
      <c r="A52" s="134" t="str">
        <f>VLOOKUP(E52,'LISTADO ATM'!$A$2:$C$901,3,0)</f>
        <v>ESTE</v>
      </c>
      <c r="B52" s="132" t="s">
        <v>2568</v>
      </c>
      <c r="C52" s="131">
        <v>44296.889398148145</v>
      </c>
      <c r="D52" s="134" t="s">
        <v>2189</v>
      </c>
      <c r="E52" s="136">
        <v>217</v>
      </c>
      <c r="F52" s="152" t="str">
        <f>VLOOKUP(E52,VIP!$A$2:$O12541,2,0)</f>
        <v>DRBR217</v>
      </c>
      <c r="G52" s="134" t="str">
        <f>VLOOKUP(E52,'LISTADO ATM'!$A$2:$B$900,2,0)</f>
        <v xml:space="preserve">ATM Oficina Bávaro </v>
      </c>
      <c r="H52" s="134" t="str">
        <f>VLOOKUP(E52,VIP!$A$2:$O17462,7,FALSE)</f>
        <v>Si</v>
      </c>
      <c r="I52" s="134" t="str">
        <f>VLOOKUP(E52,VIP!$A$2:$O9427,8,FALSE)</f>
        <v>Si</v>
      </c>
      <c r="J52" s="134" t="str">
        <f>VLOOKUP(E52,VIP!$A$2:$O9377,8,FALSE)</f>
        <v>Si</v>
      </c>
      <c r="K52" s="134" t="str">
        <f>VLOOKUP(E52,VIP!$A$2:$O12951,6,0)</f>
        <v>NO</v>
      </c>
      <c r="L52" s="150" t="s">
        <v>2228</v>
      </c>
      <c r="M52" s="93" t="s">
        <v>2465</v>
      </c>
      <c r="N52" s="129" t="s">
        <v>2472</v>
      </c>
      <c r="O52" s="152" t="s">
        <v>2474</v>
      </c>
      <c r="P52" s="133"/>
      <c r="Q52" s="130" t="s">
        <v>2228</v>
      </c>
    </row>
    <row r="53" spans="1:17" ht="18" x14ac:dyDescent="0.25">
      <c r="A53" s="134" t="str">
        <f>VLOOKUP(E53,'LISTADO ATM'!$A$2:$C$901,3,0)</f>
        <v>DISTRITO NACIONAL</v>
      </c>
      <c r="B53" s="132" t="s">
        <v>2567</v>
      </c>
      <c r="C53" s="131">
        <v>44296.889780092592</v>
      </c>
      <c r="D53" s="134" t="s">
        <v>2189</v>
      </c>
      <c r="E53" s="136">
        <v>244</v>
      </c>
      <c r="F53" s="152" t="str">
        <f>VLOOKUP(E53,VIP!$A$2:$O12540,2,0)</f>
        <v>DRBR244</v>
      </c>
      <c r="G53" s="134" t="str">
        <f>VLOOKUP(E53,'LISTADO ATM'!$A$2:$B$900,2,0)</f>
        <v xml:space="preserve">ATM Ministerio de Hacienda (antiguo Finanzas) </v>
      </c>
      <c r="H53" s="134" t="str">
        <f>VLOOKUP(E53,VIP!$A$2:$O17461,7,FALSE)</f>
        <v>Si</v>
      </c>
      <c r="I53" s="134" t="str">
        <f>VLOOKUP(E53,VIP!$A$2:$O9426,8,FALSE)</f>
        <v>Si</v>
      </c>
      <c r="J53" s="134" t="str">
        <f>VLOOKUP(E53,VIP!$A$2:$O9376,8,FALSE)</f>
        <v>Si</v>
      </c>
      <c r="K53" s="134" t="str">
        <f>VLOOKUP(E53,VIP!$A$2:$O12950,6,0)</f>
        <v>NO</v>
      </c>
      <c r="L53" s="150" t="s">
        <v>2228</v>
      </c>
      <c r="M53" s="93" t="s">
        <v>2465</v>
      </c>
      <c r="N53" s="129" t="s">
        <v>2472</v>
      </c>
      <c r="O53" s="152" t="s">
        <v>2474</v>
      </c>
      <c r="P53" s="133"/>
      <c r="Q53" s="130" t="s">
        <v>2228</v>
      </c>
    </row>
    <row r="54" spans="1:17" ht="18" x14ac:dyDescent="0.25">
      <c r="A54" s="134" t="str">
        <f>VLOOKUP(E54,'LISTADO ATM'!$A$2:$C$901,3,0)</f>
        <v>ESTE</v>
      </c>
      <c r="B54" s="132" t="s">
        <v>2566</v>
      </c>
      <c r="C54" s="131">
        <v>44296.890243055554</v>
      </c>
      <c r="D54" s="134" t="s">
        <v>2189</v>
      </c>
      <c r="E54" s="136">
        <v>519</v>
      </c>
      <c r="F54" s="152" t="str">
        <f>VLOOKUP(E54,VIP!$A$2:$O12539,2,0)</f>
        <v>DRBR519</v>
      </c>
      <c r="G54" s="134" t="str">
        <f>VLOOKUP(E54,'LISTADO ATM'!$A$2:$B$900,2,0)</f>
        <v xml:space="preserve">ATM Plaza Estrella (Bávaro) </v>
      </c>
      <c r="H54" s="134" t="str">
        <f>VLOOKUP(E54,VIP!$A$2:$O17460,7,FALSE)</f>
        <v>Si</v>
      </c>
      <c r="I54" s="134" t="str">
        <f>VLOOKUP(E54,VIP!$A$2:$O9425,8,FALSE)</f>
        <v>Si</v>
      </c>
      <c r="J54" s="134" t="str">
        <f>VLOOKUP(E54,VIP!$A$2:$O9375,8,FALSE)</f>
        <v>Si</v>
      </c>
      <c r="K54" s="134" t="str">
        <f>VLOOKUP(E54,VIP!$A$2:$O12949,6,0)</f>
        <v>NO</v>
      </c>
      <c r="L54" s="150" t="s">
        <v>2228</v>
      </c>
      <c r="M54" s="93" t="s">
        <v>2465</v>
      </c>
      <c r="N54" s="129" t="s">
        <v>2472</v>
      </c>
      <c r="O54" s="152" t="s">
        <v>2474</v>
      </c>
      <c r="P54" s="133"/>
      <c r="Q54" s="130" t="s">
        <v>2228</v>
      </c>
    </row>
    <row r="55" spans="1:17" ht="18" x14ac:dyDescent="0.25">
      <c r="A55" s="134" t="str">
        <f>VLOOKUP(E55,'LISTADO ATM'!$A$2:$C$901,3,0)</f>
        <v>DISTRITO NACIONAL</v>
      </c>
      <c r="B55" s="132" t="s">
        <v>2585</v>
      </c>
      <c r="C55" s="131">
        <v>44297.056631944448</v>
      </c>
      <c r="D55" s="134" t="s">
        <v>2189</v>
      </c>
      <c r="E55" s="136">
        <v>570</v>
      </c>
      <c r="F55" s="154" t="str">
        <f>VLOOKUP(E55,VIP!$A$2:$O12540,2,0)</f>
        <v>DRBR478</v>
      </c>
      <c r="G55" s="134" t="str">
        <f>VLOOKUP(E55,'LISTADO ATM'!$A$2:$B$900,2,0)</f>
        <v xml:space="preserve">ATM S/M Liverpool Villa Mella </v>
      </c>
      <c r="H55" s="134" t="str">
        <f>VLOOKUP(E55,VIP!$A$2:$O17461,7,FALSE)</f>
        <v>Si</v>
      </c>
      <c r="I55" s="134" t="str">
        <f>VLOOKUP(E55,VIP!$A$2:$O9426,8,FALSE)</f>
        <v>Si</v>
      </c>
      <c r="J55" s="134" t="str">
        <f>VLOOKUP(E55,VIP!$A$2:$O9376,8,FALSE)</f>
        <v>Si</v>
      </c>
      <c r="K55" s="134" t="str">
        <f>VLOOKUP(E55,VIP!$A$2:$O12950,6,0)</f>
        <v>NO</v>
      </c>
      <c r="L55" s="150" t="s">
        <v>2228</v>
      </c>
      <c r="M55" s="93" t="s">
        <v>2465</v>
      </c>
      <c r="N55" s="129" t="s">
        <v>2472</v>
      </c>
      <c r="O55" s="154" t="s">
        <v>2474</v>
      </c>
      <c r="P55" s="133"/>
      <c r="Q55" s="130" t="s">
        <v>2228</v>
      </c>
    </row>
    <row r="56" spans="1:17" ht="18" x14ac:dyDescent="0.25">
      <c r="A56" s="134" t="str">
        <f>VLOOKUP(E56,'LISTADO ATM'!$A$2:$C$901,3,0)</f>
        <v>DISTRITO NACIONAL</v>
      </c>
      <c r="B56" s="132" t="s">
        <v>2586</v>
      </c>
      <c r="C56" s="131">
        <v>44297.05736111111</v>
      </c>
      <c r="D56" s="134" t="s">
        <v>2189</v>
      </c>
      <c r="E56" s="136">
        <v>585</v>
      </c>
      <c r="F56" s="154" t="str">
        <f>VLOOKUP(E56,VIP!$A$2:$O12541,2,0)</f>
        <v>DRBR083</v>
      </c>
      <c r="G56" s="134" t="str">
        <f>VLOOKUP(E56,'LISTADO ATM'!$A$2:$B$900,2,0)</f>
        <v xml:space="preserve">ATM Oficina Haina Oriental </v>
      </c>
      <c r="H56" s="134" t="str">
        <f>VLOOKUP(E56,VIP!$A$2:$O17462,7,FALSE)</f>
        <v>Si</v>
      </c>
      <c r="I56" s="134" t="str">
        <f>VLOOKUP(E56,VIP!$A$2:$O9427,8,FALSE)</f>
        <v>Si</v>
      </c>
      <c r="J56" s="134" t="str">
        <f>VLOOKUP(E56,VIP!$A$2:$O9377,8,FALSE)</f>
        <v>Si</v>
      </c>
      <c r="K56" s="134" t="str">
        <f>VLOOKUP(E56,VIP!$A$2:$O12951,6,0)</f>
        <v>NO</v>
      </c>
      <c r="L56" s="150" t="s">
        <v>2228</v>
      </c>
      <c r="M56" s="93" t="s">
        <v>2465</v>
      </c>
      <c r="N56" s="129" t="s">
        <v>2472</v>
      </c>
      <c r="O56" s="154" t="s">
        <v>2474</v>
      </c>
      <c r="P56" s="133"/>
      <c r="Q56" s="130" t="s">
        <v>2228</v>
      </c>
    </row>
    <row r="57" spans="1:17" ht="18" x14ac:dyDescent="0.25">
      <c r="A57" s="134" t="str">
        <f>VLOOKUP(E57,'LISTADO ATM'!$A$2:$C$901,3,0)</f>
        <v>ESTE</v>
      </c>
      <c r="B57" s="132" t="s">
        <v>2587</v>
      </c>
      <c r="C57" s="131">
        <v>44297.177152777775</v>
      </c>
      <c r="D57" s="134" t="s">
        <v>2189</v>
      </c>
      <c r="E57" s="136">
        <v>78</v>
      </c>
      <c r="F57" s="154" t="str">
        <f>VLOOKUP(E57,VIP!$A$2:$O12542,2,0)</f>
        <v>DRBR078</v>
      </c>
      <c r="G57" s="134" t="str">
        <f>VLOOKUP(E57,'LISTADO ATM'!$A$2:$B$900,2,0)</f>
        <v xml:space="preserve">ATM Hotel Nickelodeon II ( Punta Cana) </v>
      </c>
      <c r="H57" s="134" t="str">
        <f>VLOOKUP(E57,VIP!$A$2:$O17463,7,FALSE)</f>
        <v>Si</v>
      </c>
      <c r="I57" s="134" t="str">
        <f>VLOOKUP(E57,VIP!$A$2:$O9428,8,FALSE)</f>
        <v>Si</v>
      </c>
      <c r="J57" s="134" t="str">
        <f>VLOOKUP(E57,VIP!$A$2:$O9378,8,FALSE)</f>
        <v>Si</v>
      </c>
      <c r="K57" s="134" t="str">
        <f>VLOOKUP(E57,VIP!$A$2:$O12952,6,0)</f>
        <v/>
      </c>
      <c r="L57" s="150" t="s">
        <v>2488</v>
      </c>
      <c r="M57" s="93" t="s">
        <v>2465</v>
      </c>
      <c r="N57" s="129" t="s">
        <v>2472</v>
      </c>
      <c r="O57" s="154" t="s">
        <v>2474</v>
      </c>
      <c r="P57" s="133"/>
      <c r="Q57" s="130" t="s">
        <v>2488</v>
      </c>
    </row>
    <row r="58" spans="1:17" ht="18" x14ac:dyDescent="0.25">
      <c r="A58" s="134" t="str">
        <f>VLOOKUP(E58,'LISTADO ATM'!$A$2:$C$901,3,0)</f>
        <v>SUR</v>
      </c>
      <c r="B58" s="132" t="s">
        <v>2588</v>
      </c>
      <c r="C58" s="131">
        <v>44297.183761574073</v>
      </c>
      <c r="D58" s="134" t="s">
        <v>2468</v>
      </c>
      <c r="E58" s="136">
        <v>311</v>
      </c>
      <c r="F58" s="154" t="str">
        <f>VLOOKUP(E58,VIP!$A$2:$O12543,2,0)</f>
        <v>DRBR311</v>
      </c>
      <c r="G58" s="134" t="str">
        <f>VLOOKUP(E58,'LISTADO ATM'!$A$2:$B$900,2,0)</f>
        <v>ATM Plaza Eroski</v>
      </c>
      <c r="H58" s="134" t="str">
        <f>VLOOKUP(E58,VIP!$A$2:$O17464,7,FALSE)</f>
        <v>Si</v>
      </c>
      <c r="I58" s="134" t="str">
        <f>VLOOKUP(E58,VIP!$A$2:$O9429,8,FALSE)</f>
        <v>Si</v>
      </c>
      <c r="J58" s="134" t="str">
        <f>VLOOKUP(E58,VIP!$A$2:$O9379,8,FALSE)</f>
        <v>Si</v>
      </c>
      <c r="K58" s="134" t="str">
        <f>VLOOKUP(E58,VIP!$A$2:$O12953,6,0)</f>
        <v>NO</v>
      </c>
      <c r="L58" s="150" t="s">
        <v>2459</v>
      </c>
      <c r="M58" s="93" t="s">
        <v>2465</v>
      </c>
      <c r="N58" s="129" t="s">
        <v>2472</v>
      </c>
      <c r="O58" s="154" t="s">
        <v>2473</v>
      </c>
      <c r="P58" s="133"/>
      <c r="Q58" s="130" t="s">
        <v>2459</v>
      </c>
    </row>
    <row r="59" spans="1:17" ht="18" x14ac:dyDescent="0.25">
      <c r="A59" s="134" t="str">
        <f>VLOOKUP(E59,'LISTADO ATM'!$A$2:$C$901,3,0)</f>
        <v>DISTRITO NACIONAL</v>
      </c>
      <c r="B59" s="132" t="s">
        <v>2589</v>
      </c>
      <c r="C59" s="131">
        <v>44297.194953703707</v>
      </c>
      <c r="D59" s="134" t="s">
        <v>2492</v>
      </c>
      <c r="E59" s="136">
        <v>911</v>
      </c>
      <c r="F59" s="154" t="str">
        <f>VLOOKUP(E59,VIP!$A$2:$O12544,2,0)</f>
        <v>DRBR911</v>
      </c>
      <c r="G59" s="134" t="str">
        <f>VLOOKUP(E59,'LISTADO ATM'!$A$2:$B$900,2,0)</f>
        <v xml:space="preserve">ATM Oficina Venezuela II </v>
      </c>
      <c r="H59" s="134" t="str">
        <f>VLOOKUP(E59,VIP!$A$2:$O17465,7,FALSE)</f>
        <v>Si</v>
      </c>
      <c r="I59" s="134" t="str">
        <f>VLOOKUP(E59,VIP!$A$2:$O9430,8,FALSE)</f>
        <v>Si</v>
      </c>
      <c r="J59" s="134" t="str">
        <f>VLOOKUP(E59,VIP!$A$2:$O9380,8,FALSE)</f>
        <v>Si</v>
      </c>
      <c r="K59" s="134" t="str">
        <f>VLOOKUP(E59,VIP!$A$2:$O12954,6,0)</f>
        <v>SI</v>
      </c>
      <c r="L59" s="150" t="s">
        <v>2459</v>
      </c>
      <c r="M59" s="93" t="s">
        <v>2465</v>
      </c>
      <c r="N59" s="129" t="s">
        <v>2472</v>
      </c>
      <c r="O59" s="154" t="s">
        <v>2493</v>
      </c>
      <c r="P59" s="133"/>
      <c r="Q59" s="130" t="s">
        <v>2459</v>
      </c>
    </row>
    <row r="60" spans="1:17" ht="18" x14ac:dyDescent="0.25">
      <c r="A60" s="134" t="str">
        <f>VLOOKUP(E60,'LISTADO ATM'!$A$2:$C$901,3,0)</f>
        <v>NORTE</v>
      </c>
      <c r="B60" s="132" t="s">
        <v>2590</v>
      </c>
      <c r="C60" s="131">
        <v>44297.196203703701</v>
      </c>
      <c r="D60" s="134" t="s">
        <v>2492</v>
      </c>
      <c r="E60" s="136">
        <v>746</v>
      </c>
      <c r="F60" s="154" t="str">
        <f>VLOOKUP(E60,VIP!$A$2:$O12545,2,0)</f>
        <v>DRBR156</v>
      </c>
      <c r="G60" s="134" t="str">
        <f>VLOOKUP(E60,'LISTADO ATM'!$A$2:$B$900,2,0)</f>
        <v xml:space="preserve">ATM Oficina Las Terrenas </v>
      </c>
      <c r="H60" s="134" t="str">
        <f>VLOOKUP(E60,VIP!$A$2:$O17466,7,FALSE)</f>
        <v>Si</v>
      </c>
      <c r="I60" s="134" t="str">
        <f>VLOOKUP(E60,VIP!$A$2:$O9431,8,FALSE)</f>
        <v>Si</v>
      </c>
      <c r="J60" s="134" t="str">
        <f>VLOOKUP(E60,VIP!$A$2:$O9381,8,FALSE)</f>
        <v>Si</v>
      </c>
      <c r="K60" s="134" t="str">
        <f>VLOOKUP(E60,VIP!$A$2:$O12955,6,0)</f>
        <v>SI</v>
      </c>
      <c r="L60" s="150" t="s">
        <v>2583</v>
      </c>
      <c r="M60" s="93" t="s">
        <v>2465</v>
      </c>
      <c r="N60" s="129" t="s">
        <v>2472</v>
      </c>
      <c r="O60" s="154" t="s">
        <v>2493</v>
      </c>
      <c r="P60" s="133"/>
      <c r="Q60" s="130" t="s">
        <v>2583</v>
      </c>
    </row>
    <row r="61" spans="1:17" ht="18" x14ac:dyDescent="0.25">
      <c r="A61" s="134" t="str">
        <f>VLOOKUP(E61,'LISTADO ATM'!$A$2:$C$901,3,0)</f>
        <v>NORTE</v>
      </c>
      <c r="B61" s="132" t="s">
        <v>2591</v>
      </c>
      <c r="C61" s="131">
        <v>44297.199629629627</v>
      </c>
      <c r="D61" s="134" t="s">
        <v>2492</v>
      </c>
      <c r="E61" s="136">
        <v>857</v>
      </c>
      <c r="F61" s="154" t="str">
        <f>VLOOKUP(E61,VIP!$A$2:$O12546,2,0)</f>
        <v>DRBR857</v>
      </c>
      <c r="G61" s="134" t="str">
        <f>VLOOKUP(E61,'LISTADO ATM'!$A$2:$B$900,2,0)</f>
        <v xml:space="preserve">ATM Oficina Los Alamos </v>
      </c>
      <c r="H61" s="134" t="str">
        <f>VLOOKUP(E61,VIP!$A$2:$O17467,7,FALSE)</f>
        <v>Si</v>
      </c>
      <c r="I61" s="134" t="str">
        <f>VLOOKUP(E61,VIP!$A$2:$O9432,8,FALSE)</f>
        <v>Si</v>
      </c>
      <c r="J61" s="134" t="str">
        <f>VLOOKUP(E61,VIP!$A$2:$O9382,8,FALSE)</f>
        <v>Si</v>
      </c>
      <c r="K61" s="134" t="str">
        <f>VLOOKUP(E61,VIP!$A$2:$O12956,6,0)</f>
        <v>NO</v>
      </c>
      <c r="L61" s="150" t="s">
        <v>2583</v>
      </c>
      <c r="M61" s="93" t="s">
        <v>2465</v>
      </c>
      <c r="N61" s="129" t="s">
        <v>2472</v>
      </c>
      <c r="O61" s="154" t="s">
        <v>2493</v>
      </c>
      <c r="P61" s="133"/>
      <c r="Q61" s="130" t="s">
        <v>2583</v>
      </c>
    </row>
    <row r="62" spans="1:17" ht="18" x14ac:dyDescent="0.25">
      <c r="A62" s="134" t="str">
        <f>VLOOKUP(E62,'LISTADO ATM'!$A$2:$C$901,3,0)</f>
        <v>NORTE</v>
      </c>
      <c r="B62" s="132" t="s">
        <v>2592</v>
      </c>
      <c r="C62" s="131">
        <v>44297.273194444446</v>
      </c>
      <c r="D62" s="134" t="s">
        <v>2190</v>
      </c>
      <c r="E62" s="136">
        <v>854</v>
      </c>
      <c r="F62" s="154" t="str">
        <f>VLOOKUP(E62,VIP!$A$2:$O12547,2,0)</f>
        <v>DRBR854</v>
      </c>
      <c r="G62" s="134" t="str">
        <f>VLOOKUP(E62,'LISTADO ATM'!$A$2:$B$900,2,0)</f>
        <v xml:space="preserve">ATM Centro Comercial Blanco Batista </v>
      </c>
      <c r="H62" s="134" t="str">
        <f>VLOOKUP(E62,VIP!$A$2:$O17468,7,FALSE)</f>
        <v>Si</v>
      </c>
      <c r="I62" s="134" t="str">
        <f>VLOOKUP(E62,VIP!$A$2:$O9433,8,FALSE)</f>
        <v>Si</v>
      </c>
      <c r="J62" s="134" t="str">
        <f>VLOOKUP(E62,VIP!$A$2:$O9383,8,FALSE)</f>
        <v>Si</v>
      </c>
      <c r="K62" s="134" t="str">
        <f>VLOOKUP(E62,VIP!$A$2:$O12957,6,0)</f>
        <v>NO</v>
      </c>
      <c r="L62" s="150" t="s">
        <v>2228</v>
      </c>
      <c r="M62" s="93" t="s">
        <v>2465</v>
      </c>
      <c r="N62" s="129" t="s">
        <v>2472</v>
      </c>
      <c r="O62" s="154" t="s">
        <v>2509</v>
      </c>
      <c r="P62" s="133"/>
      <c r="Q62" s="130" t="s">
        <v>2228</v>
      </c>
    </row>
  </sheetData>
  <autoFilter ref="A4:Q4">
    <sortState ref="A5:Q54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5:E54 E1:E22 E63:E1048576">
    <cfRule type="duplicateValues" dxfId="236" priority="759"/>
  </conditionalFormatting>
  <conditionalFormatting sqref="E35:E54 E1:E22 E63:E1048576">
    <cfRule type="duplicateValues" dxfId="235" priority="121244"/>
  </conditionalFormatting>
  <conditionalFormatting sqref="E35:E54 E5:E22 E63:E1048576">
    <cfRule type="duplicateValues" dxfId="234" priority="121248"/>
  </conditionalFormatting>
  <conditionalFormatting sqref="E35:E54 E1:E22 E63:E1048576">
    <cfRule type="duplicateValues" dxfId="233" priority="121251"/>
    <cfRule type="duplicateValues" dxfId="232" priority="121252"/>
  </conditionalFormatting>
  <conditionalFormatting sqref="E35:E54 E5:E22 E63:E1048576">
    <cfRule type="duplicateValues" dxfId="231" priority="121259"/>
    <cfRule type="duplicateValues" dxfId="230" priority="121260"/>
  </conditionalFormatting>
  <conditionalFormatting sqref="E35:E54 E5:E22 E63:E1048576">
    <cfRule type="duplicateValues" dxfId="229" priority="121265"/>
  </conditionalFormatting>
  <conditionalFormatting sqref="E35:E54 E1:E22 E63:E1048576">
    <cfRule type="duplicateValues" dxfId="228" priority="478"/>
    <cfRule type="duplicateValues" dxfId="227" priority="480"/>
    <cfRule type="duplicateValues" dxfId="226" priority="481"/>
  </conditionalFormatting>
  <conditionalFormatting sqref="E35:E54 E1:E22 E63:E1048576">
    <cfRule type="duplicateValues" dxfId="225" priority="119"/>
    <cfRule type="duplicateValues" dxfId="224" priority="140"/>
  </conditionalFormatting>
  <conditionalFormatting sqref="B39:B54 B1:B4 B63:B1048576">
    <cfRule type="duplicateValues" dxfId="223" priority="122646"/>
    <cfRule type="duplicateValues" dxfId="222" priority="122647"/>
  </conditionalFormatting>
  <conditionalFormatting sqref="B39:B54 B1:B4 B63:B1048576">
    <cfRule type="duplicateValues" dxfId="221" priority="122652"/>
  </conditionalFormatting>
  <conditionalFormatting sqref="B39:B54 B63:B1048576">
    <cfRule type="duplicateValues" dxfId="220" priority="122701"/>
  </conditionalFormatting>
  <conditionalFormatting sqref="B39:B54 B63:B1048576">
    <cfRule type="duplicateValues" dxfId="219" priority="122703"/>
  </conditionalFormatting>
  <conditionalFormatting sqref="B39:B54 B63:B1048576">
    <cfRule type="duplicateValues" dxfId="218" priority="122718"/>
  </conditionalFormatting>
  <conditionalFormatting sqref="B39:B54 B63:B1048576">
    <cfRule type="duplicateValues" dxfId="217" priority="122721"/>
  </conditionalFormatting>
  <conditionalFormatting sqref="E35:E54 E1:E22 E63:E1048576">
    <cfRule type="duplicateValues" dxfId="216" priority="113"/>
  </conditionalFormatting>
  <conditionalFormatting sqref="E8">
    <cfRule type="duplicateValues" dxfId="215" priority="103"/>
  </conditionalFormatting>
  <conditionalFormatting sqref="E8">
    <cfRule type="duplicateValues" dxfId="214" priority="101"/>
    <cfRule type="duplicateValues" dxfId="213" priority="102"/>
  </conditionalFormatting>
  <conditionalFormatting sqref="E8">
    <cfRule type="duplicateValues" dxfId="212" priority="98"/>
    <cfRule type="duplicateValues" dxfId="211" priority="99"/>
    <cfRule type="duplicateValues" dxfId="210" priority="100"/>
  </conditionalFormatting>
  <conditionalFormatting sqref="B8">
    <cfRule type="duplicateValues" dxfId="209" priority="97"/>
  </conditionalFormatting>
  <conditionalFormatting sqref="B8">
    <cfRule type="duplicateValues" dxfId="208" priority="95"/>
    <cfRule type="duplicateValues" dxfId="207" priority="96"/>
  </conditionalFormatting>
  <conditionalFormatting sqref="B9">
    <cfRule type="duplicateValues" dxfId="206" priority="88"/>
  </conditionalFormatting>
  <conditionalFormatting sqref="B9">
    <cfRule type="duplicateValues" dxfId="205" priority="86"/>
    <cfRule type="duplicateValues" dxfId="204" priority="87"/>
  </conditionalFormatting>
  <conditionalFormatting sqref="B10:B14">
    <cfRule type="duplicateValues" dxfId="203" priority="85"/>
  </conditionalFormatting>
  <conditionalFormatting sqref="B10:B14">
    <cfRule type="duplicateValues" dxfId="202" priority="83"/>
    <cfRule type="duplicateValues" dxfId="201" priority="84"/>
  </conditionalFormatting>
  <conditionalFormatting sqref="B15:B18">
    <cfRule type="duplicateValues" dxfId="200" priority="82"/>
  </conditionalFormatting>
  <conditionalFormatting sqref="B15:B18">
    <cfRule type="duplicateValues" dxfId="199" priority="80"/>
    <cfRule type="duplicateValues" dxfId="198" priority="81"/>
  </conditionalFormatting>
  <conditionalFormatting sqref="B19:B22">
    <cfRule type="duplicateValues" dxfId="197" priority="79"/>
  </conditionalFormatting>
  <conditionalFormatting sqref="B19:B22">
    <cfRule type="duplicateValues" dxfId="196" priority="77"/>
    <cfRule type="duplicateValues" dxfId="195" priority="78"/>
  </conditionalFormatting>
  <conditionalFormatting sqref="E35:E54 E63:E1048576">
    <cfRule type="duplicateValues" dxfId="194" priority="71"/>
  </conditionalFormatting>
  <conditionalFormatting sqref="E23:E54">
    <cfRule type="duplicateValues" dxfId="193" priority="70"/>
  </conditionalFormatting>
  <conditionalFormatting sqref="E23:E54">
    <cfRule type="duplicateValues" dxfId="192" priority="69"/>
  </conditionalFormatting>
  <conditionalFormatting sqref="E23:E54">
    <cfRule type="duplicateValues" dxfId="191" priority="68"/>
  </conditionalFormatting>
  <conditionalFormatting sqref="E23:E54">
    <cfRule type="duplicateValues" dxfId="190" priority="66"/>
    <cfRule type="duplicateValues" dxfId="189" priority="67"/>
  </conditionalFormatting>
  <conditionalFormatting sqref="E23:E54">
    <cfRule type="duplicateValues" dxfId="188" priority="64"/>
    <cfRule type="duplicateValues" dxfId="187" priority="65"/>
  </conditionalFormatting>
  <conditionalFormatting sqref="E23:E54">
    <cfRule type="duplicateValues" dxfId="186" priority="63"/>
  </conditionalFormatting>
  <conditionalFormatting sqref="E23:E54">
    <cfRule type="duplicateValues" dxfId="185" priority="60"/>
    <cfRule type="duplicateValues" dxfId="184" priority="61"/>
    <cfRule type="duplicateValues" dxfId="183" priority="62"/>
  </conditionalFormatting>
  <conditionalFormatting sqref="E23:E54">
    <cfRule type="duplicateValues" dxfId="182" priority="58"/>
    <cfRule type="duplicateValues" dxfId="181" priority="59"/>
  </conditionalFormatting>
  <conditionalFormatting sqref="E23:E54">
    <cfRule type="duplicateValues" dxfId="180" priority="57"/>
  </conditionalFormatting>
  <conditionalFormatting sqref="B23:B33">
    <cfRule type="duplicateValues" dxfId="179" priority="56"/>
  </conditionalFormatting>
  <conditionalFormatting sqref="B23:B33">
    <cfRule type="duplicateValues" dxfId="178" priority="54"/>
    <cfRule type="duplicateValues" dxfId="177" priority="55"/>
  </conditionalFormatting>
  <conditionalFormatting sqref="E23:E54">
    <cfRule type="duplicateValues" dxfId="176" priority="53"/>
  </conditionalFormatting>
  <conditionalFormatting sqref="E1:E54 E63:E1048576">
    <cfRule type="duplicateValues" dxfId="175" priority="46"/>
    <cfRule type="duplicateValues" dxfId="174" priority="47"/>
  </conditionalFormatting>
  <conditionalFormatting sqref="B34:B54">
    <cfRule type="duplicateValues" dxfId="173" priority="45"/>
  </conditionalFormatting>
  <conditionalFormatting sqref="B34:B54">
    <cfRule type="duplicateValues" dxfId="172" priority="43"/>
    <cfRule type="duplicateValues" dxfId="171" priority="44"/>
  </conditionalFormatting>
  <conditionalFormatting sqref="B5:B7">
    <cfRule type="duplicateValues" dxfId="170" priority="122838"/>
  </conditionalFormatting>
  <conditionalFormatting sqref="B5:B7">
    <cfRule type="duplicateValues" dxfId="169" priority="122839"/>
    <cfRule type="duplicateValues" dxfId="168" priority="122840"/>
  </conditionalFormatting>
  <conditionalFormatting sqref="E5:E7">
    <cfRule type="duplicateValues" dxfId="167" priority="122841"/>
  </conditionalFormatting>
  <conditionalFormatting sqref="E5:E7">
    <cfRule type="duplicateValues" dxfId="166" priority="122842"/>
    <cfRule type="duplicateValues" dxfId="165" priority="122843"/>
  </conditionalFormatting>
  <conditionalFormatting sqref="E5:E7">
    <cfRule type="duplicateValues" dxfId="164" priority="122844"/>
    <cfRule type="duplicateValues" dxfId="163" priority="122845"/>
    <cfRule type="duplicateValues" dxfId="162" priority="122846"/>
  </conditionalFormatting>
  <conditionalFormatting sqref="E55:E62">
    <cfRule type="duplicateValues" dxfId="41" priority="42"/>
  </conditionalFormatting>
  <conditionalFormatting sqref="E55:E62">
    <cfRule type="duplicateValues" dxfId="40" priority="41"/>
  </conditionalFormatting>
  <conditionalFormatting sqref="E55:E62">
    <cfRule type="duplicateValues" dxfId="39" priority="40"/>
  </conditionalFormatting>
  <conditionalFormatting sqref="E55:E62">
    <cfRule type="duplicateValues" dxfId="38" priority="38"/>
    <cfRule type="duplicateValues" dxfId="37" priority="39"/>
  </conditionalFormatting>
  <conditionalFormatting sqref="E55:E62">
    <cfRule type="duplicateValues" dxfId="36" priority="36"/>
    <cfRule type="duplicateValues" dxfId="35" priority="37"/>
  </conditionalFormatting>
  <conditionalFormatting sqref="E55:E62">
    <cfRule type="duplicateValues" dxfId="34" priority="35"/>
  </conditionalFormatting>
  <conditionalFormatting sqref="E55:E62">
    <cfRule type="duplicateValues" dxfId="33" priority="32"/>
    <cfRule type="duplicateValues" dxfId="32" priority="33"/>
    <cfRule type="duplicateValues" dxfId="31" priority="34"/>
  </conditionalFormatting>
  <conditionalFormatting sqref="E55:E62">
    <cfRule type="duplicateValues" dxfId="30" priority="30"/>
    <cfRule type="duplicateValues" dxfId="29" priority="31"/>
  </conditionalFormatting>
  <conditionalFormatting sqref="B55:B62">
    <cfRule type="duplicateValues" dxfId="28" priority="28"/>
    <cfRule type="duplicateValues" dxfId="27" priority="29"/>
  </conditionalFormatting>
  <conditionalFormatting sqref="B55:B62">
    <cfRule type="duplicateValues" dxfId="26" priority="27"/>
  </conditionalFormatting>
  <conditionalFormatting sqref="B55:B62">
    <cfRule type="duplicateValues" dxfId="25" priority="26"/>
  </conditionalFormatting>
  <conditionalFormatting sqref="B55:B62">
    <cfRule type="duplicateValues" dxfId="24" priority="25"/>
  </conditionalFormatting>
  <conditionalFormatting sqref="B55:B62">
    <cfRule type="duplicateValues" dxfId="23" priority="24"/>
  </conditionalFormatting>
  <conditionalFormatting sqref="B55:B62">
    <cfRule type="duplicateValues" dxfId="22" priority="23"/>
  </conditionalFormatting>
  <conditionalFormatting sqref="E55:E62">
    <cfRule type="duplicateValues" dxfId="21" priority="22"/>
  </conditionalFormatting>
  <conditionalFormatting sqref="E55:E62">
    <cfRule type="duplicateValues" dxfId="20" priority="21"/>
  </conditionalFormatting>
  <conditionalFormatting sqref="E55:E62">
    <cfRule type="duplicateValues" dxfId="19" priority="20"/>
  </conditionalFormatting>
  <conditionalFormatting sqref="E55:E62">
    <cfRule type="duplicateValues" dxfId="18" priority="19"/>
  </conditionalFormatting>
  <conditionalFormatting sqref="E55:E62">
    <cfRule type="duplicateValues" dxfId="17" priority="18"/>
  </conditionalFormatting>
  <conditionalFormatting sqref="E55:E62">
    <cfRule type="duplicateValues" dxfId="16" priority="16"/>
    <cfRule type="duplicateValues" dxfId="15" priority="17"/>
  </conditionalFormatting>
  <conditionalFormatting sqref="E55:E62">
    <cfRule type="duplicateValues" dxfId="14" priority="14"/>
    <cfRule type="duplicateValues" dxfId="13" priority="15"/>
  </conditionalFormatting>
  <conditionalFormatting sqref="E55:E62">
    <cfRule type="duplicateValues" dxfId="12" priority="13"/>
  </conditionalFormatting>
  <conditionalFormatting sqref="E55:E62">
    <cfRule type="duplicateValues" dxfId="11" priority="10"/>
    <cfRule type="duplicateValues" dxfId="10" priority="11"/>
    <cfRule type="duplicateValues" dxfId="9" priority="12"/>
  </conditionalFormatting>
  <conditionalFormatting sqref="E55:E62">
    <cfRule type="duplicateValues" dxfId="8" priority="8"/>
    <cfRule type="duplicateValues" dxfId="7" priority="9"/>
  </conditionalFormatting>
  <conditionalFormatting sqref="E55:E62">
    <cfRule type="duplicateValues" dxfId="6" priority="7"/>
  </conditionalFormatting>
  <conditionalFormatting sqref="E55:E62">
    <cfRule type="duplicateValues" dxfId="5" priority="6"/>
  </conditionalFormatting>
  <conditionalFormatting sqref="E55:E62">
    <cfRule type="duplicateValues" dxfId="4" priority="4"/>
    <cfRule type="duplicateValues" dxfId="3" priority="5"/>
  </conditionalFormatting>
  <conditionalFormatting sqref="B55:B62">
    <cfRule type="duplicateValues" dxfId="2" priority="3"/>
  </conditionalFormatting>
  <conditionalFormatting sqref="B55:B62">
    <cfRule type="duplicateValues" dxfId="1" priority="1"/>
    <cfRule type="duplicateValues" dxfId="0" priority="2"/>
  </conditionalFormatting>
  <hyperlinks>
    <hyperlink ref="B62" r:id="rId7" display="http://s460-helpdesk/CAisd/pdmweb.exe?OP=SEARCH+FACTORY=in+SKIPLIST=1+QBE.EQ.id=3557048"/>
    <hyperlink ref="B61" r:id="rId8" display="http://s460-helpdesk/CAisd/pdmweb.exe?OP=SEARCH+FACTORY=in+SKIPLIST=1+QBE.EQ.id=3557047"/>
    <hyperlink ref="B60" r:id="rId9" display="http://s460-helpdesk/CAisd/pdmweb.exe?OP=SEARCH+FACTORY=in+SKIPLIST=1+QBE.EQ.id=3557046"/>
    <hyperlink ref="B59" r:id="rId10" display="http://s460-helpdesk/CAisd/pdmweb.exe?OP=SEARCH+FACTORY=in+SKIPLIST=1+QBE.EQ.id=3557045"/>
    <hyperlink ref="B58" r:id="rId11" display="http://s460-helpdesk/CAisd/pdmweb.exe?OP=SEARCH+FACTORY=in+SKIPLIST=1+QBE.EQ.id=3557044"/>
    <hyperlink ref="B57" r:id="rId12" display="http://s460-helpdesk/CAisd/pdmweb.exe?OP=SEARCH+FACTORY=in+SKIPLIST=1+QBE.EQ.id=3557043"/>
    <hyperlink ref="B56" r:id="rId13" display="http://s460-helpdesk/CAisd/pdmweb.exe?OP=SEARCH+FACTORY=in+SKIPLIST=1+QBE.EQ.id=3557042"/>
    <hyperlink ref="B55" r:id="rId14" display="http://s460-helpdesk/CAisd/pdmweb.exe?OP=SEARCH+FACTORY=in+SKIPLIST=1+QBE.EQ.id=3557041"/>
  </hyperlinks>
  <pageMargins left="0.7" right="0.7" top="0.75" bottom="0.75" header="0.3" footer="0.3"/>
  <pageSetup scale="60" orientation="landscape" r:id="rId15"/>
  <legacy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52" zoomScaleNormal="100" workbookViewId="0">
      <selection activeCell="G24" sqref="G24"/>
    </sheetView>
  </sheetViews>
  <sheetFormatPr baseColWidth="10" defaultColWidth="23.42578125" defaultRowHeight="15" x14ac:dyDescent="0.25"/>
  <cols>
    <col min="1" max="1" width="27.42578125" style="102" customWidth="1"/>
    <col min="2" max="2" width="17.28515625" style="102" bestFit="1" customWidth="1"/>
    <col min="3" max="3" width="52.28515625" style="102" customWidth="1"/>
    <col min="4" max="4" width="42.7109375" style="102" customWidth="1"/>
    <col min="5" max="5" width="13.85546875" style="102" customWidth="1"/>
    <col min="6" max="16384" width="23.42578125" style="102"/>
  </cols>
  <sheetData>
    <row r="1" spans="1:5" ht="22.5" x14ac:dyDescent="0.25">
      <c r="A1" s="158" t="s">
        <v>2158</v>
      </c>
      <c r="B1" s="159"/>
      <c r="C1" s="159"/>
      <c r="D1" s="159"/>
      <c r="E1" s="160"/>
    </row>
    <row r="2" spans="1:5" ht="25.5" x14ac:dyDescent="0.25">
      <c r="A2" s="161" t="s">
        <v>2470</v>
      </c>
      <c r="B2" s="162"/>
      <c r="C2" s="162"/>
      <c r="D2" s="162"/>
      <c r="E2" s="163"/>
    </row>
    <row r="3" spans="1:5" ht="18" x14ac:dyDescent="0.25">
      <c r="B3" s="105"/>
      <c r="C3" s="105"/>
      <c r="D3" s="105"/>
      <c r="E3" s="115"/>
    </row>
    <row r="4" spans="1:5" ht="18.75" thickBot="1" x14ac:dyDescent="0.3">
      <c r="A4" s="112" t="s">
        <v>2423</v>
      </c>
      <c r="B4" s="114">
        <v>44295.708333333336</v>
      </c>
      <c r="C4" s="105"/>
      <c r="D4" s="105"/>
      <c r="E4" s="116"/>
    </row>
    <row r="5" spans="1:5" ht="18.75" thickBot="1" x14ac:dyDescent="0.3">
      <c r="A5" s="112" t="s">
        <v>2424</v>
      </c>
      <c r="B5" s="114">
        <v>44296.25</v>
      </c>
      <c r="C5" s="113"/>
      <c r="D5" s="105"/>
      <c r="E5" s="116"/>
    </row>
    <row r="6" spans="1:5" ht="18" x14ac:dyDescent="0.25">
      <c r="B6" s="105"/>
      <c r="C6" s="105"/>
      <c r="D6" s="105"/>
      <c r="E6" s="118"/>
    </row>
    <row r="7" spans="1:5" ht="18" x14ac:dyDescent="0.25">
      <c r="A7" s="164" t="s">
        <v>2425</v>
      </c>
      <c r="B7" s="165"/>
      <c r="C7" s="165"/>
      <c r="D7" s="165"/>
      <c r="E7" s="166"/>
    </row>
    <row r="8" spans="1:5" ht="18" x14ac:dyDescent="0.25">
      <c r="A8" s="106" t="s">
        <v>15</v>
      </c>
      <c r="B8" s="106" t="s">
        <v>2426</v>
      </c>
      <c r="C8" s="106" t="s">
        <v>46</v>
      </c>
      <c r="D8" s="117" t="s">
        <v>2429</v>
      </c>
      <c r="E8" s="106" t="s">
        <v>2427</v>
      </c>
    </row>
    <row r="9" spans="1:5" ht="18.75" customHeight="1" x14ac:dyDescent="0.25">
      <c r="A9" s="104" t="str">
        <f>VLOOKUP(B9,'[1]LISTADO ATM'!$A$2:$C$821,3,0)</f>
        <v>ESTE</v>
      </c>
      <c r="B9" s="136">
        <v>824</v>
      </c>
      <c r="C9" s="136" t="str">
        <f>VLOOKUP(B9,'[1]LISTADO ATM'!$A$2:$B$821,2,0)</f>
        <v xml:space="preserve">ATM Multiplaza (Higuey) </v>
      </c>
      <c r="D9" s="103" t="s">
        <v>2512</v>
      </c>
      <c r="E9" s="124">
        <v>335848592</v>
      </c>
    </row>
    <row r="10" spans="1:5" ht="18.75" customHeight="1" x14ac:dyDescent="0.25">
      <c r="A10" s="104" t="str">
        <f>VLOOKUP(B10,'[1]LISTADO ATM'!$A$2:$C$821,3,0)</f>
        <v>DISTRITO NACIONAL</v>
      </c>
      <c r="B10" s="136">
        <v>60</v>
      </c>
      <c r="C10" s="136" t="str">
        <f>VLOOKUP(B10,'[1]LISTADO ATM'!$A$2:$B$821,2,0)</f>
        <v xml:space="preserve">ATM Autobanco 27 de Febrero </v>
      </c>
      <c r="D10" s="103" t="s">
        <v>2512</v>
      </c>
      <c r="E10" s="132">
        <v>335848375</v>
      </c>
    </row>
    <row r="11" spans="1:5" ht="18.75" customHeight="1" x14ac:dyDescent="0.25">
      <c r="A11" s="104" t="str">
        <f>VLOOKUP(B11,'[1]LISTADO ATM'!$A$2:$C$821,3,0)</f>
        <v>DISTRITO NACIONAL</v>
      </c>
      <c r="B11" s="136">
        <v>486</v>
      </c>
      <c r="C11" s="136" t="str">
        <f>VLOOKUP(B11,'[1]LISTADO ATM'!$A$2:$B$821,2,0)</f>
        <v xml:space="preserve">ATM Olé La Caleta </v>
      </c>
      <c r="D11" s="103" t="s">
        <v>2512</v>
      </c>
      <c r="E11" s="132">
        <v>335848570</v>
      </c>
    </row>
    <row r="12" spans="1:5" ht="18.75" customHeight="1" x14ac:dyDescent="0.25">
      <c r="A12" s="104" t="str">
        <f>VLOOKUP(B12,'[1]LISTADO ATM'!$A$2:$C$821,3,0)</f>
        <v>NORTE</v>
      </c>
      <c r="B12" s="136">
        <v>350</v>
      </c>
      <c r="C12" s="136" t="str">
        <f>VLOOKUP(B12,'[1]LISTADO ATM'!$A$2:$B$821,2,0)</f>
        <v xml:space="preserve">ATM Oficina Villa Tapia </v>
      </c>
      <c r="D12" s="103" t="s">
        <v>2512</v>
      </c>
      <c r="E12" s="124" t="s">
        <v>2536</v>
      </c>
    </row>
    <row r="13" spans="1:5" ht="18.75" customHeight="1" x14ac:dyDescent="0.25">
      <c r="A13" s="104" t="str">
        <f>VLOOKUP(B13,'[1]LISTADO ATM'!$A$2:$C$821,3,0)</f>
        <v>DISTRITO NACIONAL</v>
      </c>
      <c r="B13" s="136">
        <v>85</v>
      </c>
      <c r="C13" s="136" t="str">
        <f>VLOOKUP(B13,'[1]LISTADO ATM'!$A$2:$B$821,2,0)</f>
        <v xml:space="preserve">ATM Oficina San Isidro (Fuerza Aérea) </v>
      </c>
      <c r="D13" s="103" t="s">
        <v>2512</v>
      </c>
      <c r="E13" s="124" t="s">
        <v>2547</v>
      </c>
    </row>
    <row r="14" spans="1:5" ht="18.75" customHeight="1" x14ac:dyDescent="0.25">
      <c r="A14" s="104" t="str">
        <f>VLOOKUP(B14,'[1]LISTADO ATM'!$A$2:$C$821,3,0)</f>
        <v>DISTRITO NACIONAL</v>
      </c>
      <c r="B14" s="136">
        <v>983</v>
      </c>
      <c r="C14" s="136" t="str">
        <f>VLOOKUP(B14,'[1]LISTADO ATM'!$A$2:$B$821,2,0)</f>
        <v xml:space="preserve">ATM Bravo República de Colombia </v>
      </c>
      <c r="D14" s="103" t="s">
        <v>2512</v>
      </c>
      <c r="E14" s="124" t="s">
        <v>2542</v>
      </c>
    </row>
    <row r="15" spans="1:5" ht="18.75" customHeight="1" x14ac:dyDescent="0.25">
      <c r="A15" s="104" t="str">
        <f>VLOOKUP(B15,'[1]LISTADO ATM'!$A$2:$C$821,3,0)</f>
        <v>DISTRITO NACIONAL</v>
      </c>
      <c r="B15" s="136">
        <v>979</v>
      </c>
      <c r="C15" s="136" t="str">
        <f>VLOOKUP(B15,'[1]LISTADO ATM'!$A$2:$B$821,2,0)</f>
        <v xml:space="preserve">ATM Oficina Luperón I </v>
      </c>
      <c r="D15" s="103" t="s">
        <v>2512</v>
      </c>
      <c r="E15" s="124" t="s">
        <v>2541</v>
      </c>
    </row>
    <row r="16" spans="1:5" ht="18.75" customHeight="1" x14ac:dyDescent="0.25">
      <c r="A16" s="104" t="str">
        <f>VLOOKUP(B16,'[1]LISTADO ATM'!$A$2:$C$821,3,0)</f>
        <v>DISTRITO NACIONAL</v>
      </c>
      <c r="B16" s="136">
        <v>169</v>
      </c>
      <c r="C16" s="136" t="str">
        <f>VLOOKUP(B16,'[1]LISTADO ATM'!$A$2:$B$821,2,0)</f>
        <v xml:space="preserve">ATM Oficina Caonabo </v>
      </c>
      <c r="D16" s="103" t="s">
        <v>2512</v>
      </c>
      <c r="E16" s="124" t="s">
        <v>2537</v>
      </c>
    </row>
    <row r="17" spans="1:5" ht="18.75" customHeight="1" x14ac:dyDescent="0.25">
      <c r="A17" s="104" t="str">
        <f>VLOOKUP(B17,'[1]LISTADO ATM'!$A$2:$C$821,3,0)</f>
        <v>ESTE</v>
      </c>
      <c r="B17" s="136">
        <v>114</v>
      </c>
      <c r="C17" s="136" t="str">
        <f>VLOOKUP(B17,'[1]LISTADO ATM'!$A$2:$B$821,2,0)</f>
        <v xml:space="preserve">ATM Oficina Hato Mayor </v>
      </c>
      <c r="D17" s="103" t="s">
        <v>2512</v>
      </c>
      <c r="E17" s="124" t="s">
        <v>2548</v>
      </c>
    </row>
    <row r="18" spans="1:5" ht="18.75" customHeight="1" x14ac:dyDescent="0.25">
      <c r="A18" s="104" t="str">
        <f>VLOOKUP(B18,'[1]LISTADO ATM'!$A$2:$C$821,3,0)</f>
        <v>ESTE</v>
      </c>
      <c r="B18" s="136">
        <v>104</v>
      </c>
      <c r="C18" s="136" t="str">
        <f>VLOOKUP(B18,'[1]LISTADO ATM'!$A$2:$B$821,2,0)</f>
        <v xml:space="preserve">ATM Jumbo Higuey </v>
      </c>
      <c r="D18" s="103" t="s">
        <v>2512</v>
      </c>
      <c r="E18" s="124" t="s">
        <v>2540</v>
      </c>
    </row>
    <row r="19" spans="1:5" ht="18.75" customHeight="1" x14ac:dyDescent="0.25">
      <c r="A19" s="104" t="str">
        <f>VLOOKUP(B19,'[1]LISTADO ATM'!$A$2:$C$821,3,0)</f>
        <v>ESTE</v>
      </c>
      <c r="B19" s="136">
        <v>480</v>
      </c>
      <c r="C19" s="136" t="str">
        <f>VLOOKUP(B19,'[1]LISTADO ATM'!$A$2:$B$821,2,0)</f>
        <v>ATM UNP Farmaconal Higuey</v>
      </c>
      <c r="D19" s="103" t="s">
        <v>2512</v>
      </c>
      <c r="E19" s="132">
        <v>335848479</v>
      </c>
    </row>
    <row r="20" spans="1:5" ht="18.75" customHeight="1" x14ac:dyDescent="0.25">
      <c r="A20" s="104" t="str">
        <f>VLOOKUP(B20,'[1]LISTADO ATM'!$A$2:$C$821,3,0)</f>
        <v>ESTE</v>
      </c>
      <c r="B20" s="136">
        <v>912</v>
      </c>
      <c r="C20" s="136" t="str">
        <f>VLOOKUP(B20,'[1]LISTADO ATM'!$A$2:$B$821,2,0)</f>
        <v xml:space="preserve">ATM Oficina San Pedro II </v>
      </c>
      <c r="D20" s="103" t="s">
        <v>2512</v>
      </c>
      <c r="E20" s="124" t="s">
        <v>2549</v>
      </c>
    </row>
    <row r="21" spans="1:5" ht="18.75" customHeight="1" x14ac:dyDescent="0.25">
      <c r="A21" s="104" t="str">
        <f>VLOOKUP(B21,'[1]LISTADO ATM'!$A$2:$C$821,3,0)</f>
        <v>DISTRITO NACIONAL</v>
      </c>
      <c r="B21" s="136">
        <v>487</v>
      </c>
      <c r="C21" s="136" t="str">
        <f>VLOOKUP(B21,'[1]LISTADO ATM'!$A$2:$B$821,2,0)</f>
        <v xml:space="preserve">ATM Olé Hainamosa </v>
      </c>
      <c r="D21" s="103" t="s">
        <v>2512</v>
      </c>
      <c r="E21" s="124">
        <v>335848037</v>
      </c>
    </row>
    <row r="22" spans="1:5" ht="18.75" customHeight="1" x14ac:dyDescent="0.25">
      <c r="A22" s="104" t="str">
        <f>VLOOKUP(B22,'[1]LISTADO ATM'!$A$2:$C$821,3,0)</f>
        <v>DISTRITO NACIONAL</v>
      </c>
      <c r="B22" s="136">
        <v>600</v>
      </c>
      <c r="C22" s="136" t="str">
        <f>VLOOKUP(B22,'[1]LISTADO ATM'!$A$2:$B$821,2,0)</f>
        <v>ATM S/M Bravo Hipica</v>
      </c>
      <c r="D22" s="103" t="s">
        <v>2512</v>
      </c>
      <c r="E22" s="124">
        <v>335848269</v>
      </c>
    </row>
    <row r="23" spans="1:5" ht="18.75" customHeight="1" x14ac:dyDescent="0.25">
      <c r="A23" s="104" t="str">
        <f>VLOOKUP(B23,'[1]LISTADO ATM'!$A$2:$C$821,3,0)</f>
        <v>DISTRITO NACIONAL</v>
      </c>
      <c r="B23" s="136">
        <v>938</v>
      </c>
      <c r="C23" s="136" t="str">
        <f>VLOOKUP(B23,'[1]LISTADO ATM'!$A$2:$B$821,2,0)</f>
        <v xml:space="preserve">ATM Autobanco Oficina Filadelfia Plaza </v>
      </c>
      <c r="D23" s="103" t="s">
        <v>2512</v>
      </c>
      <c r="E23" s="132">
        <v>335848464</v>
      </c>
    </row>
    <row r="24" spans="1:5" ht="18.75" customHeight="1" x14ac:dyDescent="0.25">
      <c r="A24" s="104" t="str">
        <f>VLOOKUP(B24,'[1]LISTADO ATM'!$A$2:$C$821,3,0)</f>
        <v>DISTRITO NACIONAL</v>
      </c>
      <c r="B24" s="136">
        <v>970</v>
      </c>
      <c r="C24" s="136" t="str">
        <f>VLOOKUP(B24,'[1]LISTADO ATM'!$A$2:$B$821,2,0)</f>
        <v xml:space="preserve">ATM S/M Olé Haina </v>
      </c>
      <c r="D24" s="103" t="s">
        <v>2512</v>
      </c>
      <c r="E24" s="132">
        <v>335847229</v>
      </c>
    </row>
    <row r="25" spans="1:5" ht="18.75" customHeight="1" x14ac:dyDescent="0.25">
      <c r="A25" s="104" t="str">
        <f>VLOOKUP(B25,'[1]LISTADO ATM'!$A$2:$C$821,3,0)</f>
        <v>NORTE</v>
      </c>
      <c r="B25" s="136">
        <v>862</v>
      </c>
      <c r="C25" s="136" t="str">
        <f>VLOOKUP(B25,'[1]LISTADO ATM'!$A$2:$B$821,2,0)</f>
        <v xml:space="preserve">ATM S/M Doble A (Sabaneta) </v>
      </c>
      <c r="D25" s="103" t="s">
        <v>2512</v>
      </c>
      <c r="E25" s="124">
        <v>335848826</v>
      </c>
    </row>
    <row r="26" spans="1:5" ht="18.75" customHeight="1" x14ac:dyDescent="0.25">
      <c r="A26" s="104" t="str">
        <f>VLOOKUP(B26,'[1]LISTADO ATM'!$A$2:$C$821,3,0)</f>
        <v>DISTRITO NACIONAL</v>
      </c>
      <c r="B26" s="136">
        <v>562</v>
      </c>
      <c r="C26" s="136" t="str">
        <f>VLOOKUP(B26,'[1]LISTADO ATM'!$A$2:$B$821,2,0)</f>
        <v xml:space="preserve">ATM S/M Jumbo Carretera Mella </v>
      </c>
      <c r="D26" s="103" t="s">
        <v>2512</v>
      </c>
      <c r="E26" s="124" t="s">
        <v>2538</v>
      </c>
    </row>
    <row r="27" spans="1:5" ht="18.75" customHeight="1" x14ac:dyDescent="0.25">
      <c r="A27" s="104" t="e">
        <f>VLOOKUP(B27,'[1]LISTADO ATM'!$A$2:$C$821,3,0)</f>
        <v>#N/A</v>
      </c>
      <c r="B27" s="136"/>
      <c r="C27" s="136" t="e">
        <f>VLOOKUP(B27,'[1]LISTADO ATM'!$A$2:$B$821,2,0)</f>
        <v>#N/A</v>
      </c>
      <c r="D27" s="103" t="s">
        <v>2512</v>
      </c>
      <c r="E27" s="124"/>
    </row>
    <row r="28" spans="1:5" ht="18.75" customHeight="1" x14ac:dyDescent="0.25">
      <c r="A28" s="104" t="e">
        <f>VLOOKUP(B28,'[1]LISTADO ATM'!$A$2:$C$821,3,0)</f>
        <v>#N/A</v>
      </c>
      <c r="B28" s="136"/>
      <c r="C28" s="136" t="e">
        <f>VLOOKUP(B28,'[1]LISTADO ATM'!$A$2:$B$821,2,0)</f>
        <v>#N/A</v>
      </c>
      <c r="D28" s="103" t="s">
        <v>2512</v>
      </c>
      <c r="E28" s="124"/>
    </row>
    <row r="29" spans="1:5" ht="18.75" customHeight="1" x14ac:dyDescent="0.25">
      <c r="A29" s="104" t="e">
        <f>VLOOKUP(B29,'[1]LISTADO ATM'!$A$2:$C$821,3,0)</f>
        <v>#N/A</v>
      </c>
      <c r="B29" s="136"/>
      <c r="C29" s="136" t="e">
        <f>VLOOKUP(B29,'[1]LISTADO ATM'!$A$2:$B$821,2,0)</f>
        <v>#N/A</v>
      </c>
      <c r="D29" s="103" t="s">
        <v>2512</v>
      </c>
      <c r="E29" s="124"/>
    </row>
    <row r="30" spans="1:5" ht="18.75" customHeight="1" x14ac:dyDescent="0.25">
      <c r="A30" s="104" t="e">
        <f>VLOOKUP(B30,'[1]LISTADO ATM'!$A$2:$C$821,3,0)</f>
        <v>#N/A</v>
      </c>
      <c r="B30" s="136"/>
      <c r="C30" s="136" t="e">
        <f>VLOOKUP(B30,'[1]LISTADO ATM'!$A$2:$B$821,2,0)</f>
        <v>#N/A</v>
      </c>
      <c r="D30" s="103" t="s">
        <v>2512</v>
      </c>
      <c r="E30" s="124"/>
    </row>
    <row r="31" spans="1:5" ht="18.75" thickBot="1" x14ac:dyDescent="0.3">
      <c r="A31" s="107" t="s">
        <v>2495</v>
      </c>
      <c r="B31" s="143">
        <f>COUNT(B9:B26)</f>
        <v>18</v>
      </c>
      <c r="C31" s="177"/>
      <c r="D31" s="178"/>
      <c r="E31" s="179"/>
    </row>
    <row r="32" spans="1:5" x14ac:dyDescent="0.25">
      <c r="B32" s="109"/>
      <c r="E32" s="109"/>
    </row>
    <row r="33" spans="1:5" ht="18" x14ac:dyDescent="0.25">
      <c r="A33" s="164" t="s">
        <v>2496</v>
      </c>
      <c r="B33" s="165"/>
      <c r="C33" s="165"/>
      <c r="D33" s="165"/>
      <c r="E33" s="166"/>
    </row>
    <row r="34" spans="1:5" ht="18" x14ac:dyDescent="0.25">
      <c r="A34" s="106" t="s">
        <v>15</v>
      </c>
      <c r="B34" s="106" t="s">
        <v>2426</v>
      </c>
      <c r="C34" s="106" t="s">
        <v>46</v>
      </c>
      <c r="D34" s="106" t="s">
        <v>2429</v>
      </c>
      <c r="E34" s="106" t="s">
        <v>2427</v>
      </c>
    </row>
    <row r="35" spans="1:5" ht="18" x14ac:dyDescent="0.25">
      <c r="A35" s="104" t="str">
        <f>VLOOKUP(B35,'[1]LISTADO ATM'!$A$2:$C$821,3,0)</f>
        <v>ESTE</v>
      </c>
      <c r="B35" s="136">
        <v>385</v>
      </c>
      <c r="C35" s="136" t="str">
        <f>VLOOKUP(B35,'[1]LISTADO ATM'!$A$2:$B$821,2,0)</f>
        <v xml:space="preserve">ATM Plaza Verón I </v>
      </c>
      <c r="D35" s="103" t="s">
        <v>2504</v>
      </c>
      <c r="E35" s="132">
        <v>335845393</v>
      </c>
    </row>
    <row r="36" spans="1:5" ht="18" x14ac:dyDescent="0.25">
      <c r="A36" s="104" t="e">
        <f>VLOOKUP(B36,'[1]LISTADO ATM'!$A$2:$C$821,3,0)</f>
        <v>#N/A</v>
      </c>
      <c r="B36" s="136"/>
      <c r="C36" s="136" t="e">
        <f>VLOOKUP(B36,'[1]LISTADO ATM'!$A$2:$B$821,2,0)</f>
        <v>#N/A</v>
      </c>
      <c r="D36" s="103" t="s">
        <v>2504</v>
      </c>
      <c r="E36" s="132"/>
    </row>
    <row r="37" spans="1:5" ht="18" x14ac:dyDescent="0.25">
      <c r="A37" s="104" t="e">
        <f>VLOOKUP(B37,'[1]LISTADO ATM'!$A$2:$C$821,3,0)</f>
        <v>#N/A</v>
      </c>
      <c r="B37" s="136"/>
      <c r="C37" s="136" t="e">
        <f>VLOOKUP(B37,'[1]LISTADO ATM'!$A$2:$B$821,2,0)</f>
        <v>#N/A</v>
      </c>
      <c r="D37" s="103" t="s">
        <v>2504</v>
      </c>
      <c r="E37" s="147"/>
    </row>
    <row r="38" spans="1:5" ht="18" x14ac:dyDescent="0.25">
      <c r="A38" s="104" t="e">
        <f>VLOOKUP(B38,'[1]LISTADO ATM'!$A$2:$C$821,3,0)</f>
        <v>#N/A</v>
      </c>
      <c r="B38" s="136"/>
      <c r="C38" s="136" t="e">
        <f>VLOOKUP(B38,'[1]LISTADO ATM'!$A$2:$B$821,2,0)</f>
        <v>#N/A</v>
      </c>
      <c r="D38" s="103" t="s">
        <v>2504</v>
      </c>
      <c r="E38" s="147"/>
    </row>
    <row r="39" spans="1:5" ht="18" x14ac:dyDescent="0.25">
      <c r="A39" s="104" t="e">
        <f>VLOOKUP(B39,'[1]LISTADO ATM'!$A$2:$C$821,3,0)</f>
        <v>#N/A</v>
      </c>
      <c r="B39" s="136"/>
      <c r="C39" s="136" t="e">
        <f>VLOOKUP(B39,'[1]LISTADO ATM'!$A$2:$B$821,2,0)</f>
        <v>#N/A</v>
      </c>
      <c r="D39" s="103" t="s">
        <v>2504</v>
      </c>
      <c r="E39" s="147"/>
    </row>
    <row r="40" spans="1:5" ht="18" x14ac:dyDescent="0.25">
      <c r="A40" s="104" t="e">
        <f>VLOOKUP(B40,'[1]LISTADO ATM'!$A$2:$C$821,3,0)</f>
        <v>#N/A</v>
      </c>
      <c r="B40" s="136"/>
      <c r="C40" s="136" t="e">
        <f>VLOOKUP(B40,'[1]LISTADO ATM'!$A$2:$B$821,2,0)</f>
        <v>#N/A</v>
      </c>
      <c r="D40" s="103" t="s">
        <v>2504</v>
      </c>
      <c r="E40" s="147"/>
    </row>
    <row r="41" spans="1:5" ht="18" x14ac:dyDescent="0.25">
      <c r="A41" s="104" t="e">
        <f>VLOOKUP(B41,'[1]LISTADO ATM'!$A$2:$C$821,3,0)</f>
        <v>#N/A</v>
      </c>
      <c r="B41" s="136"/>
      <c r="C41" s="136" t="e">
        <f>VLOOKUP(B41,'[1]LISTADO ATM'!$A$2:$B$821,2,0)</f>
        <v>#N/A</v>
      </c>
      <c r="D41" s="103" t="s">
        <v>2504</v>
      </c>
      <c r="E41" s="147"/>
    </row>
    <row r="42" spans="1:5" ht="18.75" thickBot="1" x14ac:dyDescent="0.3">
      <c r="A42" s="107" t="s">
        <v>2495</v>
      </c>
      <c r="B42" s="143">
        <f>COUNT(#REF!)</f>
        <v>0</v>
      </c>
      <c r="C42" s="175"/>
      <c r="D42" s="180"/>
      <c r="E42" s="176"/>
    </row>
    <row r="43" spans="1:5" ht="15.75" thickBot="1" x14ac:dyDescent="0.3">
      <c r="B43" s="109"/>
      <c r="E43" s="109"/>
    </row>
    <row r="44" spans="1:5" ht="18.75" thickBot="1" x14ac:dyDescent="0.3">
      <c r="A44" s="167" t="s">
        <v>2497</v>
      </c>
      <c r="B44" s="168"/>
      <c r="C44" s="168"/>
      <c r="D44" s="168"/>
      <c r="E44" s="169"/>
    </row>
    <row r="45" spans="1:5" ht="18" x14ac:dyDescent="0.25">
      <c r="A45" s="106" t="s">
        <v>15</v>
      </c>
      <c r="B45" s="106" t="s">
        <v>2426</v>
      </c>
      <c r="C45" s="106" t="s">
        <v>46</v>
      </c>
      <c r="D45" s="106" t="s">
        <v>2429</v>
      </c>
      <c r="E45" s="106" t="s">
        <v>2427</v>
      </c>
    </row>
    <row r="46" spans="1:5" ht="18" x14ac:dyDescent="0.25">
      <c r="A46" s="104" t="str">
        <f>VLOOKUP(B46,'[1]LISTADO ATM'!$A$2:$C$821,3,0)</f>
        <v>DISTRITO NACIONAL</v>
      </c>
      <c r="B46" s="136">
        <v>377</v>
      </c>
      <c r="C46" s="136" t="str">
        <f>VLOOKUP(B46,'[1]LISTADO ATM'!$A$2:$B$821,2,0)</f>
        <v>ATM Estación del Metro Eduardo Brito</v>
      </c>
      <c r="D46" s="120" t="s">
        <v>2451</v>
      </c>
      <c r="E46" s="123">
        <v>335840700</v>
      </c>
    </row>
    <row r="47" spans="1:5" ht="18" x14ac:dyDescent="0.25">
      <c r="A47" s="136" t="str">
        <f>VLOOKUP(B47,'[1]LISTADO ATM'!$A$2:$C$821,3,0)</f>
        <v>DISTRITO NACIONAL</v>
      </c>
      <c r="B47" s="136">
        <v>24</v>
      </c>
      <c r="C47" s="125" t="str">
        <f>VLOOKUP(B47,'[1]LISTADO ATM'!$A$2:$B$821,2,0)</f>
        <v xml:space="preserve">ATM Oficina Eusebio Manzueta </v>
      </c>
      <c r="D47" s="120" t="s">
        <v>2451</v>
      </c>
      <c r="E47" s="124">
        <v>335845247</v>
      </c>
    </row>
    <row r="48" spans="1:5" ht="18" x14ac:dyDescent="0.25">
      <c r="A48" s="136" t="str">
        <f>VLOOKUP(B48,'[1]LISTADO ATM'!$A$2:$C$821,3,0)</f>
        <v>SUR</v>
      </c>
      <c r="B48" s="136">
        <v>616</v>
      </c>
      <c r="C48" s="125" t="str">
        <f>VLOOKUP(B48,'[1]LISTADO ATM'!$A$2:$B$821,2,0)</f>
        <v xml:space="preserve">ATM 5ta. Brigada Barahona </v>
      </c>
      <c r="D48" s="120" t="s">
        <v>2451</v>
      </c>
      <c r="E48" s="124" t="s">
        <v>2539</v>
      </c>
    </row>
    <row r="49" spans="1:5" ht="18" x14ac:dyDescent="0.25">
      <c r="A49" s="136" t="str">
        <f>VLOOKUP(B49,'[1]LISTADO ATM'!$A$2:$C$821,3,0)</f>
        <v>DISTRITO NACIONAL</v>
      </c>
      <c r="B49" s="136">
        <v>706</v>
      </c>
      <c r="C49" s="125" t="str">
        <f>VLOOKUP(B49,'[1]LISTADO ATM'!$A$2:$B$821,2,0)</f>
        <v xml:space="preserve">ATM S/M Pristine </v>
      </c>
      <c r="D49" s="120" t="s">
        <v>2451</v>
      </c>
      <c r="E49" s="124" t="s">
        <v>2561</v>
      </c>
    </row>
    <row r="50" spans="1:5" ht="18" x14ac:dyDescent="0.25">
      <c r="A50" s="136" t="e">
        <f>VLOOKUP(B50,'[1]LISTADO ATM'!$A$2:$C$821,3,0)</f>
        <v>#N/A</v>
      </c>
      <c r="B50" s="136"/>
      <c r="C50" s="125" t="e">
        <f>VLOOKUP(B50,'[1]LISTADO ATM'!$A$2:$B$821,2,0)</f>
        <v>#N/A</v>
      </c>
      <c r="D50" s="120" t="s">
        <v>2451</v>
      </c>
      <c r="E50" s="124"/>
    </row>
    <row r="51" spans="1:5" ht="18" x14ac:dyDescent="0.25">
      <c r="A51" s="136" t="e">
        <f>VLOOKUP(B51,'[1]LISTADO ATM'!$A$2:$C$821,3,0)</f>
        <v>#N/A</v>
      </c>
      <c r="B51" s="136"/>
      <c r="C51" s="125" t="e">
        <f>VLOOKUP(B51,'[1]LISTADO ATM'!$A$2:$B$821,2,0)</f>
        <v>#N/A</v>
      </c>
      <c r="D51" s="120" t="s">
        <v>2451</v>
      </c>
      <c r="E51" s="124"/>
    </row>
    <row r="52" spans="1:5" ht="18" x14ac:dyDescent="0.25">
      <c r="A52" s="136" t="e">
        <f>VLOOKUP(B52,'[1]LISTADO ATM'!$A$2:$C$821,3,0)</f>
        <v>#N/A</v>
      </c>
      <c r="B52" s="136"/>
      <c r="C52" s="125" t="e">
        <f>VLOOKUP(B52,'[1]LISTADO ATM'!$A$2:$B$821,2,0)</f>
        <v>#N/A</v>
      </c>
      <c r="D52" s="120" t="s">
        <v>2451</v>
      </c>
      <c r="E52" s="124"/>
    </row>
    <row r="53" spans="1:5" ht="18" x14ac:dyDescent="0.25">
      <c r="A53" s="136" t="e">
        <f>VLOOKUP(B53,'[1]LISTADO ATM'!$A$2:$C$821,3,0)</f>
        <v>#N/A</v>
      </c>
      <c r="B53" s="136"/>
      <c r="C53" s="125" t="e">
        <f>VLOOKUP(B53,'[1]LISTADO ATM'!$A$2:$B$821,2,0)</f>
        <v>#N/A</v>
      </c>
      <c r="D53" s="120" t="s">
        <v>2451</v>
      </c>
      <c r="E53" s="124"/>
    </row>
    <row r="54" spans="1:5" ht="18" x14ac:dyDescent="0.25">
      <c r="A54" s="136" t="e">
        <f>VLOOKUP(B54,'[1]LISTADO ATM'!$A$2:$C$821,3,0)</f>
        <v>#N/A</v>
      </c>
      <c r="B54" s="136"/>
      <c r="C54" s="125" t="e">
        <f>VLOOKUP(B54,'[1]LISTADO ATM'!$A$2:$B$821,2,0)</f>
        <v>#N/A</v>
      </c>
      <c r="D54" s="120" t="s">
        <v>2451</v>
      </c>
      <c r="E54" s="124"/>
    </row>
    <row r="55" spans="1:5" ht="18" x14ac:dyDescent="0.25">
      <c r="A55" s="136" t="e">
        <f>VLOOKUP(B55,'[1]LISTADO ATM'!$A$2:$C$821,3,0)</f>
        <v>#N/A</v>
      </c>
      <c r="B55" s="136"/>
      <c r="C55" s="125" t="e">
        <f>VLOOKUP(B55,'[1]LISTADO ATM'!$A$2:$B$821,2,0)</f>
        <v>#N/A</v>
      </c>
      <c r="D55" s="120" t="s">
        <v>2451</v>
      </c>
      <c r="E55" s="124"/>
    </row>
    <row r="56" spans="1:5" ht="18" x14ac:dyDescent="0.25">
      <c r="A56" s="136" t="e">
        <f>VLOOKUP(B56,'[1]LISTADO ATM'!$A$2:$C$821,3,0)</f>
        <v>#N/A</v>
      </c>
      <c r="B56" s="136"/>
      <c r="C56" s="125" t="e">
        <f>VLOOKUP(B56,'[1]LISTADO ATM'!$A$2:$B$821,2,0)</f>
        <v>#N/A</v>
      </c>
      <c r="D56" s="120" t="s">
        <v>2451</v>
      </c>
      <c r="E56" s="124"/>
    </row>
    <row r="57" spans="1:5" ht="18" x14ac:dyDescent="0.25">
      <c r="A57" s="136" t="e">
        <f>VLOOKUP(B57,'[1]LISTADO ATM'!$A$2:$C$821,3,0)</f>
        <v>#N/A</v>
      </c>
      <c r="B57" s="136"/>
      <c r="C57" s="125" t="e">
        <f>VLOOKUP(B57,'[1]LISTADO ATM'!$A$2:$B$821,2,0)</f>
        <v>#N/A</v>
      </c>
      <c r="D57" s="120" t="s">
        <v>2451</v>
      </c>
      <c r="E57" s="124"/>
    </row>
    <row r="58" spans="1:5" ht="18.75" thickBot="1" x14ac:dyDescent="0.3">
      <c r="A58" s="110" t="s">
        <v>2495</v>
      </c>
      <c r="B58" s="143">
        <f>COUNT(B46:B49)</f>
        <v>4</v>
      </c>
      <c r="C58" s="119"/>
      <c r="D58" s="119"/>
      <c r="E58" s="119"/>
    </row>
    <row r="59" spans="1:5" ht="15.75" thickBot="1" x14ac:dyDescent="0.3">
      <c r="B59" s="109"/>
      <c r="E59" s="109"/>
    </row>
    <row r="60" spans="1:5" ht="18.75" thickBot="1" x14ac:dyDescent="0.3">
      <c r="A60" s="167" t="s">
        <v>2498</v>
      </c>
      <c r="B60" s="168"/>
      <c r="C60" s="168"/>
      <c r="D60" s="168"/>
      <c r="E60" s="169"/>
    </row>
    <row r="61" spans="1:5" ht="18" x14ac:dyDescent="0.25">
      <c r="A61" s="106" t="s">
        <v>15</v>
      </c>
      <c r="B61" s="106" t="s">
        <v>2426</v>
      </c>
      <c r="C61" s="106" t="s">
        <v>46</v>
      </c>
      <c r="D61" s="106" t="s">
        <v>2429</v>
      </c>
      <c r="E61" s="106" t="s">
        <v>2427</v>
      </c>
    </row>
    <row r="62" spans="1:5" ht="18" x14ac:dyDescent="0.25">
      <c r="A62" s="104">
        <v>377</v>
      </c>
      <c r="B62" s="136"/>
      <c r="C62" s="136" t="e">
        <f>VLOOKUP(B62,'[1]LISTADO ATM'!$A$2:$B$821,2,0)</f>
        <v>#N/A</v>
      </c>
      <c r="D62" s="136"/>
      <c r="E62" s="124"/>
    </row>
    <row r="63" spans="1:5" ht="18" x14ac:dyDescent="0.25">
      <c r="A63" s="104" t="e">
        <f>VLOOKUP(B63,'[1]LISTADO ATM'!$A$2:$C$821,3,0)</f>
        <v>#N/A</v>
      </c>
      <c r="B63" s="136"/>
      <c r="C63" s="136" t="e">
        <f>VLOOKUP(B63,'[1]LISTADO ATM'!$A$2:$B$821,2,0)</f>
        <v>#N/A</v>
      </c>
      <c r="D63" s="136"/>
      <c r="E63" s="124"/>
    </row>
    <row r="64" spans="1:5" ht="18" x14ac:dyDescent="0.25">
      <c r="A64" s="104" t="e">
        <f>VLOOKUP(B64,'[1]LISTADO ATM'!$A$2:$C$821,3,0)</f>
        <v>#N/A</v>
      </c>
      <c r="B64" s="136"/>
      <c r="C64" s="136" t="e">
        <f>VLOOKUP(B64,'[1]LISTADO ATM'!$A$2:$B$821,2,0)</f>
        <v>#N/A</v>
      </c>
      <c r="D64" s="148"/>
      <c r="E64" s="124"/>
    </row>
    <row r="65" spans="1:5" ht="18" x14ac:dyDescent="0.25">
      <c r="A65" s="104" t="e">
        <f>VLOOKUP(B65,'[1]LISTADO ATM'!$A$2:$C$821,3,0)</f>
        <v>#N/A</v>
      </c>
      <c r="B65" s="136"/>
      <c r="C65" s="136" t="e">
        <f>VLOOKUP(B65,'[1]LISTADO ATM'!$A$2:$B$821,2,0)</f>
        <v>#N/A</v>
      </c>
      <c r="D65" s="148"/>
      <c r="E65" s="124"/>
    </row>
    <row r="66" spans="1:5" ht="18" x14ac:dyDescent="0.25">
      <c r="A66" s="104" t="e">
        <f>VLOOKUP(B66,'[1]LISTADO ATM'!$A$2:$C$821,3,0)</f>
        <v>#N/A</v>
      </c>
      <c r="B66" s="136"/>
      <c r="C66" s="136" t="e">
        <f>VLOOKUP(B66,'[1]LISTADO ATM'!$A$2:$B$821,2,0)</f>
        <v>#N/A</v>
      </c>
      <c r="D66" s="148"/>
      <c r="E66" s="124"/>
    </row>
    <row r="67" spans="1:5" ht="18" x14ac:dyDescent="0.25">
      <c r="A67" s="104" t="e">
        <f>VLOOKUP(B67,'[1]LISTADO ATM'!$A$2:$C$821,3,0)</f>
        <v>#N/A</v>
      </c>
      <c r="B67" s="136"/>
      <c r="C67" s="136" t="e">
        <f>VLOOKUP(B67,'[1]LISTADO ATM'!$A$2:$B$821,2,0)</f>
        <v>#N/A</v>
      </c>
      <c r="D67" s="148"/>
      <c r="E67" s="124"/>
    </row>
    <row r="68" spans="1:5" ht="18" x14ac:dyDescent="0.25">
      <c r="A68" s="104" t="e">
        <f>VLOOKUP(B68,'[1]LISTADO ATM'!$A$2:$C$821,3,0)</f>
        <v>#N/A</v>
      </c>
      <c r="B68" s="136"/>
      <c r="C68" s="136" t="e">
        <f>VLOOKUP(B68,'[1]LISTADO ATM'!$A$2:$B$821,2,0)</f>
        <v>#N/A</v>
      </c>
      <c r="D68" s="148"/>
      <c r="E68" s="124"/>
    </row>
    <row r="69" spans="1:5" ht="18.75" thickBot="1" x14ac:dyDescent="0.3">
      <c r="A69" s="107" t="s">
        <v>2495</v>
      </c>
      <c r="B69" s="143">
        <f>COUNT(#REF!)</f>
        <v>0</v>
      </c>
      <c r="C69" s="119"/>
      <c r="D69" s="145"/>
      <c r="E69" s="146"/>
    </row>
    <row r="70" spans="1:5" ht="15.75" thickBot="1" x14ac:dyDescent="0.3">
      <c r="B70" s="109"/>
      <c r="E70" s="109"/>
    </row>
    <row r="71" spans="1:5" ht="18" x14ac:dyDescent="0.25">
      <c r="A71" s="170" t="s">
        <v>2499</v>
      </c>
      <c r="B71" s="171"/>
      <c r="C71" s="171"/>
      <c r="D71" s="171"/>
      <c r="E71" s="172"/>
    </row>
    <row r="72" spans="1:5" ht="18.75" customHeight="1" x14ac:dyDescent="0.25">
      <c r="A72" s="111" t="s">
        <v>15</v>
      </c>
      <c r="B72" s="106" t="s">
        <v>2426</v>
      </c>
      <c r="C72" s="108" t="s">
        <v>46</v>
      </c>
      <c r="D72" s="122" t="s">
        <v>2429</v>
      </c>
      <c r="E72" s="117" t="s">
        <v>2427</v>
      </c>
    </row>
    <row r="73" spans="1:5" ht="18" x14ac:dyDescent="0.25">
      <c r="A73" s="104" t="str">
        <f>VLOOKUP(B73,'[1]LISTADO ATM'!$A$2:$C$821,3,0)</f>
        <v>NORTE</v>
      </c>
      <c r="B73" s="136">
        <v>990</v>
      </c>
      <c r="C73" s="136" t="str">
        <f>VLOOKUP(B73,'[1]LISTADO ATM'!$A$2:$B$821,2,0)</f>
        <v xml:space="preserve">ATM Autoservicio Bonao II </v>
      </c>
      <c r="D73" s="100" t="s">
        <v>2543</v>
      </c>
      <c r="E73" s="132">
        <v>335846364</v>
      </c>
    </row>
    <row r="74" spans="1:5" ht="18" x14ac:dyDescent="0.25">
      <c r="A74" s="104" t="str">
        <f>VLOOKUP(B74,'[1]LISTADO ATM'!$A$2:$C$821,3,0)</f>
        <v>DISTRITO NACIONAL</v>
      </c>
      <c r="B74" s="136">
        <v>70</v>
      </c>
      <c r="C74" s="136" t="str">
        <f>VLOOKUP(B74,'[1]LISTADO ATM'!$A$2:$B$821,2,0)</f>
        <v xml:space="preserve">ATM Autoservicio Plaza Lama Zona Oriental </v>
      </c>
      <c r="D74" s="100" t="s">
        <v>2543</v>
      </c>
      <c r="E74" s="132">
        <v>335846403</v>
      </c>
    </row>
    <row r="75" spans="1:5" ht="18" x14ac:dyDescent="0.25">
      <c r="A75" s="104" t="str">
        <f>VLOOKUP(B75,'[1]LISTADO ATM'!$A$2:$C$821,3,0)</f>
        <v>ESTE</v>
      </c>
      <c r="B75" s="136">
        <v>117</v>
      </c>
      <c r="C75" s="136" t="str">
        <f>VLOOKUP(B75,'[1]LISTADO ATM'!$A$2:$B$821,2,0)</f>
        <v xml:space="preserve">ATM Oficina El Seybo </v>
      </c>
      <c r="D75" s="100" t="s">
        <v>2543</v>
      </c>
      <c r="E75" s="132">
        <v>335847171</v>
      </c>
    </row>
    <row r="76" spans="1:5" ht="18" x14ac:dyDescent="0.25">
      <c r="A76" s="104" t="str">
        <f>VLOOKUP(B76,'[1]LISTADO ATM'!$A$2:$C$821,3,0)</f>
        <v>DISTRITO NACIONAL</v>
      </c>
      <c r="B76" s="136">
        <v>900</v>
      </c>
      <c r="C76" s="136" t="str">
        <f>VLOOKUP(B76,'[1]LISTADO ATM'!$A$2:$B$821,2,0)</f>
        <v xml:space="preserve">ATM UNP Merca Santo Domingo </v>
      </c>
      <c r="D76" s="100" t="s">
        <v>2543</v>
      </c>
      <c r="E76" s="132">
        <v>335848052</v>
      </c>
    </row>
    <row r="77" spans="1:5" ht="18.75" customHeight="1" x14ac:dyDescent="0.25">
      <c r="A77" s="104" t="str">
        <f>VLOOKUP(B77,'[1]LISTADO ATM'!$A$2:$C$821,3,0)</f>
        <v>DISTRITO NACIONAL</v>
      </c>
      <c r="B77" s="136">
        <v>640</v>
      </c>
      <c r="C77" s="136" t="str">
        <f>VLOOKUP(B77,'[1]LISTADO ATM'!$A$2:$B$821,2,0)</f>
        <v xml:space="preserve">ATM Ministerio Obras Públicas </v>
      </c>
      <c r="D77" s="101" t="s">
        <v>2544</v>
      </c>
      <c r="E77" s="132">
        <v>335847402</v>
      </c>
    </row>
    <row r="78" spans="1:5" ht="18" x14ac:dyDescent="0.25">
      <c r="A78" s="104" t="str">
        <f>VLOOKUP(B78,'[1]LISTADO ATM'!$A$2:$C$821,3,0)</f>
        <v>DISTRITO NACIONAL</v>
      </c>
      <c r="B78" s="136">
        <v>686</v>
      </c>
      <c r="C78" s="136" t="str">
        <f>VLOOKUP(B78,'[1]LISTADO ATM'!$A$2:$B$821,2,0)</f>
        <v>ATM Autoservicio Oficina Máximo Gómez</v>
      </c>
      <c r="D78" s="101" t="s">
        <v>2544</v>
      </c>
      <c r="E78" s="132">
        <v>335847434</v>
      </c>
    </row>
    <row r="79" spans="1:5" ht="18" x14ac:dyDescent="0.25">
      <c r="A79" s="104" t="e">
        <f>VLOOKUP(B79,'[1]LISTADO ATM'!$A$2:$C$821,3,0)</f>
        <v>#N/A</v>
      </c>
      <c r="B79" s="136"/>
      <c r="C79" s="136" t="e">
        <f>VLOOKUP(B79,'[1]LISTADO ATM'!$A$2:$B$821,2,0)</f>
        <v>#N/A</v>
      </c>
      <c r="D79" s="101"/>
      <c r="E79" s="132"/>
    </row>
    <row r="80" spans="1:5" ht="18" x14ac:dyDescent="0.25">
      <c r="A80" s="104" t="e">
        <f>VLOOKUP(B80,'[1]LISTADO ATM'!$A$2:$C$821,3,0)</f>
        <v>#N/A</v>
      </c>
      <c r="B80" s="136"/>
      <c r="C80" s="136" t="e">
        <f>VLOOKUP(B80,'[1]LISTADO ATM'!$A$2:$B$821,2,0)</f>
        <v>#N/A</v>
      </c>
      <c r="D80" s="101"/>
      <c r="E80" s="132"/>
    </row>
    <row r="81" spans="1:5" ht="18" x14ac:dyDescent="0.25">
      <c r="A81" s="104" t="e">
        <f>VLOOKUP(B81,'[1]LISTADO ATM'!$A$2:$C$821,3,0)</f>
        <v>#N/A</v>
      </c>
      <c r="B81" s="136"/>
      <c r="C81" s="136" t="e">
        <f>VLOOKUP(B81,'[1]LISTADO ATM'!$A$2:$B$821,2,0)</f>
        <v>#N/A</v>
      </c>
      <c r="D81" s="101"/>
      <c r="E81" s="132"/>
    </row>
    <row r="82" spans="1:5" ht="18" x14ac:dyDescent="0.25">
      <c r="A82" s="104" t="e">
        <f>VLOOKUP(B82,'[1]LISTADO ATM'!$A$2:$C$821,3,0)</f>
        <v>#N/A</v>
      </c>
      <c r="B82" s="136"/>
      <c r="C82" s="136" t="e">
        <f>VLOOKUP(B82,'[1]LISTADO ATM'!$A$2:$B$821,2,0)</f>
        <v>#N/A</v>
      </c>
      <c r="D82" s="101"/>
      <c r="E82" s="132"/>
    </row>
    <row r="83" spans="1:5" ht="18" x14ac:dyDescent="0.25">
      <c r="A83" s="104" t="e">
        <f>VLOOKUP(B83,'[1]LISTADO ATM'!$A$2:$C$821,3,0)</f>
        <v>#N/A</v>
      </c>
      <c r="B83" s="136"/>
      <c r="C83" s="136" t="e">
        <f>VLOOKUP(B83,'[1]LISTADO ATM'!$A$2:$B$821,2,0)</f>
        <v>#N/A</v>
      </c>
      <c r="D83" s="101"/>
      <c r="E83" s="132"/>
    </row>
    <row r="84" spans="1:5" ht="18" x14ac:dyDescent="0.25">
      <c r="A84" s="104" t="e">
        <f>VLOOKUP(B84,'[1]LISTADO ATM'!$A$2:$C$821,3,0)</f>
        <v>#N/A</v>
      </c>
      <c r="B84" s="136"/>
      <c r="C84" s="136" t="e">
        <f>VLOOKUP(B84,'[1]LISTADO ATM'!$A$2:$B$821,2,0)</f>
        <v>#N/A</v>
      </c>
      <c r="D84" s="101"/>
      <c r="E84" s="132"/>
    </row>
    <row r="85" spans="1:5" ht="18.75" thickBot="1" x14ac:dyDescent="0.3">
      <c r="A85" s="104" t="e">
        <f>VLOOKUP(B85,'[1]LISTADO ATM'!$A$2:$C$821,3,0)</f>
        <v>#N/A</v>
      </c>
      <c r="B85" s="136"/>
      <c r="C85" s="136" t="e">
        <f>VLOOKUP(B85,'[1]LISTADO ATM'!$A$2:$B$821,2,0)</f>
        <v>#N/A</v>
      </c>
      <c r="D85" s="101"/>
      <c r="E85" s="132"/>
    </row>
    <row r="86" spans="1:5" ht="18.75" thickBot="1" x14ac:dyDescent="0.3">
      <c r="A86" s="107" t="s">
        <v>2495</v>
      </c>
      <c r="B86" s="142">
        <f>COUNT(B73:B78)</f>
        <v>6</v>
      </c>
      <c r="C86" s="121"/>
      <c r="D86" s="121"/>
      <c r="E86" s="121"/>
    </row>
    <row r="87" spans="1:5" ht="15.75" thickBot="1" x14ac:dyDescent="0.3">
      <c r="B87" s="109"/>
      <c r="E87" s="109"/>
    </row>
    <row r="88" spans="1:5" ht="18.75" thickBot="1" x14ac:dyDescent="0.3">
      <c r="A88" s="181" t="s">
        <v>2500</v>
      </c>
      <c r="B88" s="182"/>
      <c r="D88" s="109"/>
      <c r="E88" s="109"/>
    </row>
    <row r="89" spans="1:5" ht="18.75" thickBot="1" x14ac:dyDescent="0.3">
      <c r="A89" s="183">
        <f>+B58+B69+B86</f>
        <v>10</v>
      </c>
      <c r="B89" s="184"/>
    </row>
    <row r="90" spans="1:5" ht="15.75" thickBot="1" x14ac:dyDescent="0.3">
      <c r="B90" s="109"/>
      <c r="E90" s="109"/>
    </row>
    <row r="91" spans="1:5" ht="18.75" thickBot="1" x14ac:dyDescent="0.3">
      <c r="A91" s="167" t="s">
        <v>2501</v>
      </c>
      <c r="B91" s="168"/>
      <c r="C91" s="168"/>
      <c r="D91" s="168"/>
      <c r="E91" s="169"/>
    </row>
    <row r="92" spans="1:5" ht="18" x14ac:dyDescent="0.25">
      <c r="A92" s="111" t="s">
        <v>15</v>
      </c>
      <c r="B92" s="117" t="s">
        <v>2426</v>
      </c>
      <c r="C92" s="108" t="s">
        <v>46</v>
      </c>
      <c r="D92" s="185" t="s">
        <v>2429</v>
      </c>
      <c r="E92" s="186"/>
    </row>
    <row r="93" spans="1:5" ht="18" customHeight="1" x14ac:dyDescent="0.25">
      <c r="A93" s="136" t="str">
        <f>VLOOKUP(B93,'[1]LISTADO ATM'!$A$2:$C$821,3,0)</f>
        <v>DISTRITO NACIONAL</v>
      </c>
      <c r="B93" s="136">
        <v>573</v>
      </c>
      <c r="C93" s="136" t="str">
        <f>VLOOKUP(B93,'[1]LISTADO ATM'!$A$2:$B$821,2,0)</f>
        <v xml:space="preserve">ATM IDSS </v>
      </c>
      <c r="D93" s="173" t="s">
        <v>2503</v>
      </c>
      <c r="E93" s="174"/>
    </row>
    <row r="94" spans="1:5" ht="18" customHeight="1" x14ac:dyDescent="0.25">
      <c r="A94" s="136" t="str">
        <f>VLOOKUP(B94,'[1]LISTADO ATM'!$A$2:$C$821,3,0)</f>
        <v>DISTRITO NACIONAL</v>
      </c>
      <c r="B94" s="136">
        <v>549</v>
      </c>
      <c r="C94" s="136" t="str">
        <f>VLOOKUP(B94,'[1]LISTADO ATM'!$A$2:$B$821,2,0)</f>
        <v xml:space="preserve">ATM Ministerio de Turismo (Oficinas Gubernamentales) </v>
      </c>
      <c r="D94" s="173" t="s">
        <v>2505</v>
      </c>
      <c r="E94" s="174"/>
    </row>
    <row r="95" spans="1:5" ht="18" x14ac:dyDescent="0.25">
      <c r="A95" s="136" t="str">
        <f>VLOOKUP(B95,'[1]LISTADO ATM'!$A$2:$C$821,3,0)</f>
        <v>SUR</v>
      </c>
      <c r="B95" s="136">
        <v>89</v>
      </c>
      <c r="C95" s="136" t="str">
        <f>VLOOKUP(B95,'[1]LISTADO ATM'!$A$2:$B$821,2,0)</f>
        <v xml:space="preserve">ATM UNP El Cercado (San Juan) </v>
      </c>
      <c r="D95" s="173" t="s">
        <v>2503</v>
      </c>
      <c r="E95" s="174"/>
    </row>
    <row r="96" spans="1:5" ht="18" x14ac:dyDescent="0.25">
      <c r="A96" s="136" t="str">
        <f>VLOOKUP(B96,'[1]LISTADO ATM'!$A$2:$C$821,3,0)</f>
        <v>DISTRITO NACIONAL</v>
      </c>
      <c r="B96" s="136">
        <v>557</v>
      </c>
      <c r="C96" s="136" t="str">
        <f>VLOOKUP(B96,'[1]LISTADO ATM'!$A$2:$B$821,2,0)</f>
        <v xml:space="preserve">ATM Multicentro La Sirena Ave. Mella </v>
      </c>
      <c r="D96" s="173" t="s">
        <v>2505</v>
      </c>
      <c r="E96" s="174"/>
    </row>
    <row r="97" spans="1:5" ht="18" x14ac:dyDescent="0.25">
      <c r="A97" s="136" t="e">
        <f>VLOOKUP(B97,'[1]LISTADO ATM'!$A$2:$C$821,3,0)</f>
        <v>#N/A</v>
      </c>
      <c r="B97" s="136"/>
      <c r="C97" s="136" t="e">
        <f>VLOOKUP(B97,'[1]LISTADO ATM'!$A$2:$B$821,2,0)</f>
        <v>#N/A</v>
      </c>
      <c r="D97" s="140"/>
      <c r="E97" s="141"/>
    </row>
    <row r="98" spans="1:5" ht="18" x14ac:dyDescent="0.25">
      <c r="A98" s="136" t="e">
        <f>VLOOKUP(B98,'[1]LISTADO ATM'!$A$2:$C$821,3,0)</f>
        <v>#N/A</v>
      </c>
      <c r="B98" s="136"/>
      <c r="C98" s="136" t="e">
        <f>VLOOKUP(B98,'[1]LISTADO ATM'!$A$2:$B$821,2,0)</f>
        <v>#N/A</v>
      </c>
      <c r="D98" s="140"/>
      <c r="E98" s="141"/>
    </row>
    <row r="99" spans="1:5" ht="18" x14ac:dyDescent="0.25">
      <c r="A99" s="136" t="e">
        <f>VLOOKUP(B99,'[1]LISTADO ATM'!$A$2:$C$821,3,0)</f>
        <v>#N/A</v>
      </c>
      <c r="B99" s="136"/>
      <c r="C99" s="136" t="e">
        <f>VLOOKUP(B99,'[1]LISTADO ATM'!$A$2:$B$821,2,0)</f>
        <v>#N/A</v>
      </c>
      <c r="D99" s="140"/>
      <c r="E99" s="141"/>
    </row>
    <row r="100" spans="1:5" ht="18" x14ac:dyDescent="0.25">
      <c r="A100" s="136" t="e">
        <f>VLOOKUP(B100,'[1]LISTADO ATM'!$A$2:$C$821,3,0)</f>
        <v>#N/A</v>
      </c>
      <c r="B100" s="136"/>
      <c r="C100" s="136" t="e">
        <f>VLOOKUP(B100,'[1]LISTADO ATM'!$A$2:$B$821,2,0)</f>
        <v>#N/A</v>
      </c>
      <c r="D100" s="140"/>
      <c r="E100" s="141"/>
    </row>
    <row r="101" spans="1:5" ht="18.75" thickBot="1" x14ac:dyDescent="0.3">
      <c r="A101" s="107" t="s">
        <v>2495</v>
      </c>
      <c r="B101" s="143">
        <f>COUNT(B93:B96)</f>
        <v>4</v>
      </c>
      <c r="C101" s="144"/>
      <c r="D101" s="175"/>
      <c r="E101" s="176"/>
    </row>
  </sheetData>
  <mergeCells count="18">
    <mergeCell ref="D95:E95"/>
    <mergeCell ref="D96:E96"/>
    <mergeCell ref="D101:E101"/>
    <mergeCell ref="D94:E94"/>
    <mergeCell ref="C31:E31"/>
    <mergeCell ref="A33:E33"/>
    <mergeCell ref="C42:E42"/>
    <mergeCell ref="A44:E44"/>
    <mergeCell ref="A88:B88"/>
    <mergeCell ref="A89:B89"/>
    <mergeCell ref="A91:E91"/>
    <mergeCell ref="D92:E92"/>
    <mergeCell ref="D93:E93"/>
    <mergeCell ref="A1:E1"/>
    <mergeCell ref="A2:E2"/>
    <mergeCell ref="A7:E7"/>
    <mergeCell ref="A60:E60"/>
    <mergeCell ref="A71:E71"/>
  </mergeCells>
  <phoneticPr fontId="46" type="noConversion"/>
  <conditionalFormatting sqref="E9">
    <cfRule type="duplicateValues" dxfId="161" priority="26"/>
  </conditionalFormatting>
  <conditionalFormatting sqref="E9">
    <cfRule type="duplicateValues" dxfId="160" priority="25"/>
  </conditionalFormatting>
  <conditionalFormatting sqref="E10">
    <cfRule type="duplicateValues" dxfId="159" priority="22"/>
  </conditionalFormatting>
  <conditionalFormatting sqref="E10">
    <cfRule type="duplicateValues" dxfId="158" priority="21"/>
  </conditionalFormatting>
  <conditionalFormatting sqref="E10">
    <cfRule type="duplicateValues" dxfId="157" priority="20"/>
  </conditionalFormatting>
  <conditionalFormatting sqref="E10">
    <cfRule type="duplicateValues" dxfId="156" priority="19"/>
  </conditionalFormatting>
  <conditionalFormatting sqref="E10">
    <cfRule type="duplicateValues" dxfId="155" priority="18"/>
  </conditionalFormatting>
  <conditionalFormatting sqref="E10">
    <cfRule type="duplicateValues" dxfId="154" priority="17"/>
  </conditionalFormatting>
  <conditionalFormatting sqref="E10">
    <cfRule type="duplicateValues" dxfId="153" priority="16"/>
  </conditionalFormatting>
  <conditionalFormatting sqref="E35">
    <cfRule type="duplicateValues" dxfId="152" priority="3"/>
  </conditionalFormatting>
  <conditionalFormatting sqref="B102:B1048576 B70:B71 B59:B60 B43:B44 B32:B33 B1:B3 B6:B7 B73:B85 B87:B100 B62:B68 B46:B57">
    <cfRule type="duplicateValues" dxfId="151" priority="59"/>
  </conditionalFormatting>
  <conditionalFormatting sqref="E101:E1048576 E1:E7 E46:E47 E42:E44 E86:E92 E69:E75 E58:E60 E9:E33">
    <cfRule type="duplicateValues" dxfId="150" priority="58"/>
  </conditionalFormatting>
  <conditionalFormatting sqref="E76">
    <cfRule type="duplicateValues" dxfId="149" priority="57"/>
  </conditionalFormatting>
  <conditionalFormatting sqref="B73:B1048576 B42:B44 B31:B33 B1:B3 B6:B7 B62:B71 B46:B60">
    <cfRule type="duplicateValues" dxfId="148" priority="56"/>
  </conditionalFormatting>
  <conditionalFormatting sqref="E101:E1048576 E1:E7 E42:E44 E69:E93 E46:E47 E58:E60 E9:E33">
    <cfRule type="duplicateValues" dxfId="147" priority="55"/>
  </conditionalFormatting>
  <conditionalFormatting sqref="B73:B1048576 B1:B3 B6:B7 B35:B44 B62:B71 B46:B60 B9:B33">
    <cfRule type="duplicateValues" dxfId="146" priority="48"/>
    <cfRule type="duplicateValues" dxfId="145" priority="54"/>
  </conditionalFormatting>
  <conditionalFormatting sqref="E101:E1048576 E69:E93 E1:E7 E46:E47 E58:E60 E9:E33 E35:E44">
    <cfRule type="duplicateValues" dxfId="144" priority="53"/>
  </conditionalFormatting>
  <conditionalFormatting sqref="B105:B116">
    <cfRule type="duplicateValues" dxfId="143" priority="60"/>
  </conditionalFormatting>
  <conditionalFormatting sqref="E94">
    <cfRule type="duplicateValues" dxfId="142" priority="52"/>
  </conditionalFormatting>
  <conditionalFormatting sqref="E94">
    <cfRule type="duplicateValues" dxfId="141" priority="51"/>
  </conditionalFormatting>
  <conditionalFormatting sqref="E94">
    <cfRule type="duplicateValues" dxfId="140" priority="50"/>
  </conditionalFormatting>
  <conditionalFormatting sqref="E101:E1048576 E69:E94 E1:E7 E46:E47 E58:E60 E9:E33 E35:E44">
    <cfRule type="duplicateValues" dxfId="139" priority="49"/>
  </conditionalFormatting>
  <conditionalFormatting sqref="E95">
    <cfRule type="duplicateValues" dxfId="138" priority="47"/>
  </conditionalFormatting>
  <conditionalFormatting sqref="E95">
    <cfRule type="duplicateValues" dxfId="137" priority="46"/>
  </conditionalFormatting>
  <conditionalFormatting sqref="E95">
    <cfRule type="duplicateValues" dxfId="136" priority="45"/>
  </conditionalFormatting>
  <conditionalFormatting sqref="E95">
    <cfRule type="duplicateValues" dxfId="135" priority="44"/>
  </conditionalFormatting>
  <conditionalFormatting sqref="E93">
    <cfRule type="duplicateValues" dxfId="134" priority="61"/>
  </conditionalFormatting>
  <conditionalFormatting sqref="E97:E100">
    <cfRule type="duplicateValues" dxfId="133" priority="43"/>
  </conditionalFormatting>
  <conditionalFormatting sqref="E97:E100">
    <cfRule type="duplicateValues" dxfId="132" priority="42"/>
  </conditionalFormatting>
  <conditionalFormatting sqref="E97:E100">
    <cfRule type="duplicateValues" dxfId="131" priority="41"/>
  </conditionalFormatting>
  <conditionalFormatting sqref="E97:E100">
    <cfRule type="duplicateValues" dxfId="130" priority="40"/>
  </conditionalFormatting>
  <conditionalFormatting sqref="B4:B5">
    <cfRule type="duplicateValues" dxfId="129" priority="39"/>
  </conditionalFormatting>
  <conditionalFormatting sqref="B4:B5">
    <cfRule type="duplicateValues" dxfId="128" priority="38"/>
  </conditionalFormatting>
  <conditionalFormatting sqref="B4:B5">
    <cfRule type="duplicateValues" dxfId="127" priority="36"/>
    <cfRule type="duplicateValues" dxfId="126" priority="37"/>
  </conditionalFormatting>
  <conditionalFormatting sqref="E97:E1048576 E1:E95">
    <cfRule type="duplicateValues" dxfId="125" priority="35"/>
  </conditionalFormatting>
  <conditionalFormatting sqref="E96">
    <cfRule type="duplicateValues" dxfId="124" priority="34"/>
  </conditionalFormatting>
  <conditionalFormatting sqref="E96">
    <cfRule type="duplicateValues" dxfId="123" priority="33"/>
  </conditionalFormatting>
  <conditionalFormatting sqref="E96">
    <cfRule type="duplicateValues" dxfId="122" priority="32"/>
  </conditionalFormatting>
  <conditionalFormatting sqref="E96">
    <cfRule type="duplicateValues" dxfId="121" priority="31"/>
  </conditionalFormatting>
  <conditionalFormatting sqref="E96">
    <cfRule type="duplicateValues" dxfId="120" priority="30"/>
  </conditionalFormatting>
  <conditionalFormatting sqref="B1:B1048576">
    <cfRule type="duplicateValues" dxfId="119" priority="29"/>
  </conditionalFormatting>
  <conditionalFormatting sqref="E9">
    <cfRule type="duplicateValues" dxfId="118" priority="28"/>
  </conditionalFormatting>
  <conditionalFormatting sqref="E9">
    <cfRule type="duplicateValues" dxfId="117" priority="27"/>
  </conditionalFormatting>
  <conditionalFormatting sqref="E10">
    <cfRule type="duplicateValues" dxfId="116" priority="24"/>
  </conditionalFormatting>
  <conditionalFormatting sqref="E10">
    <cfRule type="duplicateValues" dxfId="115" priority="23"/>
  </conditionalFormatting>
  <conditionalFormatting sqref="E35:E41">
    <cfRule type="duplicateValues" dxfId="114" priority="62"/>
  </conditionalFormatting>
  <conditionalFormatting sqref="B35:B41">
    <cfRule type="duplicateValues" dxfId="113" priority="63"/>
  </conditionalFormatting>
  <conditionalFormatting sqref="E12">
    <cfRule type="duplicateValues" dxfId="112" priority="15"/>
  </conditionalFormatting>
  <conditionalFormatting sqref="E13">
    <cfRule type="duplicateValues" dxfId="111" priority="14"/>
  </conditionalFormatting>
  <conditionalFormatting sqref="E14">
    <cfRule type="duplicateValues" dxfId="110" priority="13"/>
  </conditionalFormatting>
  <conditionalFormatting sqref="E17">
    <cfRule type="duplicateValues" dxfId="109" priority="12"/>
  </conditionalFormatting>
  <conditionalFormatting sqref="E16">
    <cfRule type="duplicateValues" dxfId="108" priority="11"/>
  </conditionalFormatting>
  <conditionalFormatting sqref="E15">
    <cfRule type="duplicateValues" dxfId="107" priority="10"/>
  </conditionalFormatting>
  <conditionalFormatting sqref="E18">
    <cfRule type="duplicateValues" dxfId="106" priority="9"/>
  </conditionalFormatting>
  <conditionalFormatting sqref="E19">
    <cfRule type="duplicateValues" dxfId="105" priority="8"/>
  </conditionalFormatting>
  <conditionalFormatting sqref="E20">
    <cfRule type="duplicateValues" dxfId="104" priority="7"/>
  </conditionalFormatting>
  <conditionalFormatting sqref="E77:E85">
    <cfRule type="duplicateValues" dxfId="103" priority="64"/>
  </conditionalFormatting>
  <conditionalFormatting sqref="B73:B85">
    <cfRule type="duplicateValues" dxfId="102" priority="65"/>
  </conditionalFormatting>
  <conditionalFormatting sqref="E23">
    <cfRule type="duplicateValues" dxfId="101" priority="6"/>
  </conditionalFormatting>
  <conditionalFormatting sqref="E62:E68">
    <cfRule type="duplicateValues" dxfId="100" priority="66"/>
  </conditionalFormatting>
  <conditionalFormatting sqref="E35">
    <cfRule type="duplicateValues" dxfId="99" priority="5"/>
  </conditionalFormatting>
  <conditionalFormatting sqref="E35">
    <cfRule type="duplicateValues" dxfId="98" priority="4"/>
  </conditionalFormatting>
  <conditionalFormatting sqref="B9:B30">
    <cfRule type="duplicateValues" dxfId="97" priority="67"/>
  </conditionalFormatting>
  <conditionalFormatting sqref="E26">
    <cfRule type="duplicateValues" dxfId="96" priority="2"/>
  </conditionalFormatting>
  <conditionalFormatting sqref="E25">
    <cfRule type="duplicateValues" dxfId="95" priority="1"/>
  </conditionalFormatting>
  <conditionalFormatting sqref="E48:E57">
    <cfRule type="duplicateValues" dxfId="94" priority="6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2433</v>
      </c>
      <c r="B1" s="188"/>
      <c r="C1" s="188"/>
      <c r="D1" s="188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2513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2513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2513</v>
      </c>
      <c r="D5" s="65" t="s">
        <v>2478</v>
      </c>
    </row>
    <row r="6" spans="1:5" ht="15.75" x14ac:dyDescent="0.25">
      <c r="A6" s="53" t="s">
        <v>2522</v>
      </c>
      <c r="B6" s="53">
        <v>98</v>
      </c>
      <c r="C6" s="53" t="s">
        <v>2513</v>
      </c>
      <c r="D6" s="65" t="s">
        <v>2478</v>
      </c>
    </row>
    <row r="7" spans="1:5" ht="15.75" x14ac:dyDescent="0.25">
      <c r="A7" s="53" t="s">
        <v>2521</v>
      </c>
      <c r="B7" s="53">
        <v>824</v>
      </c>
      <c r="C7" s="53" t="s">
        <v>2513</v>
      </c>
      <c r="D7" s="65" t="s">
        <v>2478</v>
      </c>
    </row>
    <row r="8" spans="1:5" ht="15.75" x14ac:dyDescent="0.25">
      <c r="A8" s="53" t="s">
        <v>2520</v>
      </c>
      <c r="B8" s="53">
        <v>736</v>
      </c>
      <c r="C8" s="53" t="s">
        <v>2513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7" t="s">
        <v>2443</v>
      </c>
      <c r="B18" s="188"/>
      <c r="C18" s="188"/>
      <c r="D18" s="188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2519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2518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2517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2516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2515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2514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2526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2525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2524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2523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2527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93" priority="119326"/>
  </conditionalFormatting>
  <conditionalFormatting sqref="B33">
    <cfRule type="duplicateValues" dxfId="92" priority="119327"/>
    <cfRule type="duplicateValues" dxfId="91" priority="119328"/>
  </conditionalFormatting>
  <conditionalFormatting sqref="A33">
    <cfRule type="duplicateValues" dxfId="90" priority="119340"/>
  </conditionalFormatting>
  <conditionalFormatting sqref="A33">
    <cfRule type="duplicateValues" dxfId="89" priority="119341"/>
    <cfRule type="duplicateValues" dxfId="88" priority="119342"/>
  </conditionalFormatting>
  <conditionalFormatting sqref="B4:B8">
    <cfRule type="duplicateValues" dxfId="87" priority="6"/>
  </conditionalFormatting>
  <conditionalFormatting sqref="B4:B8">
    <cfRule type="duplicateValues" dxfId="86" priority="5"/>
  </conditionalFormatting>
  <conditionalFormatting sqref="A3:A8">
    <cfRule type="duplicateValues" dxfId="85" priority="3"/>
    <cfRule type="duplicateValues" dxfId="84" priority="4"/>
  </conditionalFormatting>
  <conditionalFormatting sqref="B3">
    <cfRule type="duplicateValues" dxfId="83" priority="2"/>
  </conditionalFormatting>
  <conditionalFormatting sqref="B3">
    <cfRule type="duplicateValues" dxfId="8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204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185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184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184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183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182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143.5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142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142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148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101.15079861111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40.6746064814797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1" priority="69"/>
  </conditionalFormatting>
  <conditionalFormatting sqref="E9:E1048576 E1:E2">
    <cfRule type="duplicateValues" dxfId="80" priority="99250"/>
  </conditionalFormatting>
  <conditionalFormatting sqref="E4">
    <cfRule type="duplicateValues" dxfId="79" priority="62"/>
  </conditionalFormatting>
  <conditionalFormatting sqref="E5:E8">
    <cfRule type="duplicateValues" dxfId="78" priority="60"/>
  </conditionalFormatting>
  <conditionalFormatting sqref="B12">
    <cfRule type="duplicateValues" dxfId="77" priority="34"/>
    <cfRule type="duplicateValues" dxfId="76" priority="35"/>
    <cfRule type="duplicateValues" dxfId="75" priority="36"/>
  </conditionalFormatting>
  <conditionalFormatting sqref="B12">
    <cfRule type="duplicateValues" dxfId="74" priority="33"/>
  </conditionalFormatting>
  <conditionalFormatting sqref="B12">
    <cfRule type="duplicateValues" dxfId="73" priority="31"/>
    <cfRule type="duplicateValues" dxfId="72" priority="32"/>
  </conditionalFormatting>
  <conditionalFormatting sqref="B12">
    <cfRule type="duplicateValues" dxfId="71" priority="28"/>
    <cfRule type="duplicateValues" dxfId="70" priority="29"/>
    <cfRule type="duplicateValues" dxfId="69" priority="30"/>
  </conditionalFormatting>
  <conditionalFormatting sqref="B12">
    <cfRule type="duplicateValues" dxfId="68" priority="27"/>
  </conditionalFormatting>
  <conditionalFormatting sqref="B12">
    <cfRule type="duplicateValues" dxfId="67" priority="25"/>
    <cfRule type="duplicateValues" dxfId="66" priority="26"/>
  </conditionalFormatting>
  <conditionalFormatting sqref="B12">
    <cfRule type="duplicateValues" dxfId="65" priority="24"/>
  </conditionalFormatting>
  <conditionalFormatting sqref="B12">
    <cfRule type="duplicateValues" dxfId="64" priority="21"/>
    <cfRule type="duplicateValues" dxfId="63" priority="22"/>
    <cfRule type="duplicateValues" dxfId="62" priority="23"/>
  </conditionalFormatting>
  <conditionalFormatting sqref="B12">
    <cfRule type="duplicateValues" dxfId="61" priority="20"/>
  </conditionalFormatting>
  <conditionalFormatting sqref="B12">
    <cfRule type="duplicateValues" dxfId="60" priority="19"/>
  </conditionalFormatting>
  <conditionalFormatting sqref="B14">
    <cfRule type="duplicateValues" dxfId="59" priority="18"/>
  </conditionalFormatting>
  <conditionalFormatting sqref="B14">
    <cfRule type="duplicateValues" dxfId="58" priority="15"/>
    <cfRule type="duplicateValues" dxfId="57" priority="16"/>
    <cfRule type="duplicateValues" dxfId="56" priority="17"/>
  </conditionalFormatting>
  <conditionalFormatting sqref="B14">
    <cfRule type="duplicateValues" dxfId="55" priority="13"/>
    <cfRule type="duplicateValues" dxfId="54" priority="14"/>
  </conditionalFormatting>
  <conditionalFormatting sqref="B14">
    <cfRule type="duplicateValues" dxfId="53" priority="10"/>
    <cfRule type="duplicateValues" dxfId="52" priority="11"/>
    <cfRule type="duplicateValues" dxfId="51" priority="12"/>
  </conditionalFormatting>
  <conditionalFormatting sqref="B14">
    <cfRule type="duplicateValues" dxfId="50" priority="9"/>
  </conditionalFormatting>
  <conditionalFormatting sqref="B14">
    <cfRule type="duplicateValues" dxfId="49" priority="8"/>
  </conditionalFormatting>
  <conditionalFormatting sqref="B14">
    <cfRule type="duplicateValues" dxfId="48" priority="7"/>
  </conditionalFormatting>
  <conditionalFormatting sqref="B14">
    <cfRule type="duplicateValues" dxfId="47" priority="4"/>
    <cfRule type="duplicateValues" dxfId="46" priority="5"/>
    <cfRule type="duplicateValues" dxfId="45" priority="6"/>
  </conditionalFormatting>
  <conditionalFormatting sqref="B14">
    <cfRule type="duplicateValues" dxfId="44" priority="2"/>
    <cfRule type="duplicateValues" dxfId="43" priority="3"/>
  </conditionalFormatting>
  <conditionalFormatting sqref="C14">
    <cfRule type="duplicateValues" dxfId="4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2506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2507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2508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2021-04-04T13:22:32Z</cp:lastPrinted>
  <dcterms:created xsi:type="dcterms:W3CDTF">2014-10-01T23:18:29Z</dcterms:created>
  <dcterms:modified xsi:type="dcterms:W3CDTF">2021-04-11T10:40:44Z</dcterms:modified>
</cp:coreProperties>
</file>