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2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Efectivo'!$A$77:$E$85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10" i="16" l="1"/>
  <c r="B74" i="16"/>
  <c r="B47" i="16"/>
  <c r="B32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A89" i="16" s="1"/>
  <c r="C85" i="16"/>
  <c r="A85" i="16"/>
  <c r="C82" i="16"/>
  <c r="A82" i="16"/>
  <c r="C84" i="16"/>
  <c r="A84" i="16"/>
  <c r="C83" i="16"/>
  <c r="A83" i="16"/>
  <c r="C81" i="16"/>
  <c r="A81" i="16"/>
  <c r="C80" i="16"/>
  <c r="A80" i="16"/>
  <c r="C79" i="16"/>
  <c r="A79" i="16"/>
  <c r="C78" i="16"/>
  <c r="A78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43" i="1" l="1"/>
  <c r="A142" i="1"/>
  <c r="A138" i="1"/>
  <c r="A134" i="1"/>
  <c r="A133" i="1"/>
  <c r="A116" i="1"/>
  <c r="A11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38" i="1"/>
  <c r="G138" i="1"/>
  <c r="H138" i="1"/>
  <c r="I138" i="1"/>
  <c r="J138" i="1"/>
  <c r="K138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41" i="1"/>
  <c r="A140" i="1"/>
  <c r="A139" i="1"/>
  <c r="A137" i="1"/>
  <c r="A136" i="1"/>
  <c r="A135" i="1"/>
  <c r="A132" i="1"/>
  <c r="A131" i="1"/>
  <c r="A130" i="1"/>
  <c r="A129" i="1"/>
  <c r="A128" i="1"/>
  <c r="A127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26" i="1"/>
  <c r="A125" i="1"/>
  <c r="A124" i="1"/>
  <c r="A123" i="1"/>
  <c r="A122" i="1"/>
  <c r="A121" i="1"/>
  <c r="A120" i="1"/>
  <c r="A119" i="1"/>
  <c r="A118" i="1"/>
  <c r="A117" i="1"/>
  <c r="A114" i="1"/>
  <c r="A113" i="1"/>
  <c r="A112" i="1"/>
  <c r="A11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07" i="1"/>
  <c r="A104" i="1"/>
  <c r="A103" i="1"/>
  <c r="A101" i="1"/>
  <c r="A100" i="1"/>
  <c r="A97" i="1"/>
  <c r="A95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7" i="1"/>
  <c r="G97" i="1"/>
  <c r="H97" i="1"/>
  <c r="I97" i="1"/>
  <c r="J97" i="1"/>
  <c r="K97" i="1"/>
  <c r="F95" i="1"/>
  <c r="G95" i="1"/>
  <c r="H95" i="1"/>
  <c r="I95" i="1"/>
  <c r="J95" i="1"/>
  <c r="K95" i="1"/>
  <c r="A110" i="1" l="1"/>
  <c r="A109" i="1"/>
  <c r="A108" i="1"/>
  <c r="A106" i="1"/>
  <c r="A105" i="1"/>
  <c r="A102" i="1"/>
  <c r="A99" i="1"/>
  <c r="A98" i="1"/>
  <c r="A96" i="1"/>
  <c r="A94" i="1"/>
  <c r="A93" i="1"/>
  <c r="A9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91" i="1" l="1"/>
  <c r="A90" i="1"/>
  <c r="A89" i="1"/>
  <c r="A88" i="1"/>
  <c r="A87" i="1"/>
  <c r="A86" i="1"/>
  <c r="A85" i="1"/>
  <c r="A84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36" i="1"/>
  <c r="G36" i="1"/>
  <c r="H36" i="1"/>
  <c r="I36" i="1"/>
  <c r="J36" i="1"/>
  <c r="K36" i="1"/>
  <c r="F34" i="1"/>
  <c r="G34" i="1"/>
  <c r="H34" i="1"/>
  <c r="I34" i="1"/>
  <c r="J34" i="1"/>
  <c r="K34" i="1"/>
  <c r="A34" i="1"/>
  <c r="A36" i="1" l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3" i="1"/>
  <c r="A82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3" i="1"/>
  <c r="A72" i="1"/>
  <c r="A71" i="1"/>
  <c r="A70" i="1"/>
  <c r="A69" i="1"/>
  <c r="A68" i="1"/>
  <c r="A67" i="1"/>
  <c r="A66" i="1"/>
  <c r="A65" i="1"/>
  <c r="A64" i="1"/>
  <c r="A63" i="1" l="1"/>
  <c r="A62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/>
  <c r="A58" i="1"/>
  <c r="A57" i="1"/>
  <c r="A56" i="1"/>
  <c r="A55" i="1"/>
  <c r="A54" i="1"/>
  <c r="A53" i="1"/>
  <c r="A52" i="1"/>
  <c r="A51" i="1"/>
  <c r="A5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/>
  <c r="A48" i="1"/>
  <c r="A47" i="1"/>
  <c r="A46" i="1"/>
  <c r="A45" i="1"/>
  <c r="A44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15" i="1" l="1"/>
  <c r="G15" i="1"/>
  <c r="H15" i="1"/>
  <c r="I15" i="1"/>
  <c r="J15" i="1"/>
  <c r="K15" i="1"/>
  <c r="A15" i="1"/>
  <c r="F37" i="1" l="1"/>
  <c r="G37" i="1"/>
  <c r="H37" i="1"/>
  <c r="I37" i="1"/>
  <c r="J37" i="1"/>
  <c r="K37" i="1"/>
  <c r="F38" i="1"/>
  <c r="G38" i="1"/>
  <c r="H38" i="1"/>
  <c r="I38" i="1"/>
  <c r="J38" i="1"/>
  <c r="K38" i="1"/>
  <c r="A37" i="1"/>
  <c r="A38" i="1"/>
  <c r="F35" i="1" l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5" i="1"/>
  <c r="A33" i="1"/>
  <c r="A32" i="1"/>
  <c r="A31" i="1"/>
  <c r="A30" i="1"/>
  <c r="A29" i="1"/>
  <c r="A28" i="1"/>
  <c r="A27" i="1"/>
  <c r="A26" i="1"/>
  <c r="F25" i="1" l="1"/>
  <c r="G25" i="1"/>
  <c r="H25" i="1"/>
  <c r="I25" i="1"/>
  <c r="J25" i="1"/>
  <c r="K25" i="1"/>
  <c r="A25" i="1"/>
  <c r="A24" i="1" l="1"/>
  <c r="A23" i="1"/>
  <c r="A22" i="1"/>
  <c r="A21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3" i="1" l="1"/>
  <c r="G13" i="1"/>
  <c r="H13" i="1"/>
  <c r="I13" i="1"/>
  <c r="J13" i="1"/>
  <c r="K13" i="1"/>
  <c r="F18" i="1"/>
  <c r="G18" i="1"/>
  <c r="H18" i="1"/>
  <c r="I18" i="1"/>
  <c r="J18" i="1"/>
  <c r="K18" i="1"/>
  <c r="F14" i="1"/>
  <c r="G14" i="1"/>
  <c r="H14" i="1"/>
  <c r="I14" i="1"/>
  <c r="J14" i="1"/>
  <c r="K14" i="1"/>
  <c r="F6" i="1"/>
  <c r="G6" i="1"/>
  <c r="H6" i="1"/>
  <c r="I6" i="1"/>
  <c r="J6" i="1"/>
  <c r="K6" i="1"/>
  <c r="F5" i="1"/>
  <c r="G5" i="1"/>
  <c r="H5" i="1"/>
  <c r="I5" i="1"/>
  <c r="J5" i="1"/>
  <c r="K5" i="1"/>
  <c r="F19" i="1"/>
  <c r="G19" i="1"/>
  <c r="H19" i="1"/>
  <c r="I19" i="1"/>
  <c r="J19" i="1"/>
  <c r="K19" i="1"/>
  <c r="F20" i="1"/>
  <c r="G20" i="1"/>
  <c r="H20" i="1"/>
  <c r="I20" i="1"/>
  <c r="J20" i="1"/>
  <c r="K20" i="1"/>
  <c r="A20" i="1" l="1"/>
  <c r="F17" i="1" l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A16" i="1"/>
  <c r="A14" i="1" l="1"/>
  <c r="A13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 l="1"/>
  <c r="A6" i="1" l="1"/>
  <c r="D35" i="15" l="1"/>
  <c r="A5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<sst xmlns="http://schemas.openxmlformats.org/spreadsheetml/2006/main" count="13761" uniqueCount="2681">
  <si>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</si>
  <si>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</si>
  <si>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</si>
  <si>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</si>
  <si>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</si>
  <si>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</si>
  <si>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</si>
  <si>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</si>
  <si>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</si>
  <si>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</si>
  <si>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</si>
  <si>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</si>
  <si>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</si>
  <si>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</si>
  <si>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</si>
  <si>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</si>
  <si>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</si>
  <si>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</si>
  <si>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</si>
  <si>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</si>
  <si>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</si>
  <si>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</si>
  <si>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</si>
  <si>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</si>
  <si>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</si>
  <si>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</si>
  <si>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</si>
  <si>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</si>
  <si>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</si>
  <si>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</si>
  <si>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</si>
  <si>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</si>
  <si>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</si>
  <si>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</si>
  <si>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</si>
  <si>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</si>
  <si>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</si>
  <si>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</si>
  <si>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</si>
  <si>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</si>
  <si>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</si>
  <si>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</si>
  <si>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</si>
  <si>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</si>
  <si>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</si>
  <si>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</si>
  <si>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</si>
  <si>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</si>
  <si>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</si>
  <si>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</si>
  <si>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</si>
  <si>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</si>
  <si>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</si>
  <si>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</si>
  <si>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</si>
  <si>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</si>
  <si>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</si>
  <si>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</si>
  <si>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</si>
  <si>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</si>
  <si>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</si>
  <si>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</si>
  <si>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</si>
  <si>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</si>
  <si>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</si>
  <si>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</si>
  <si>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</si>
  <si>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</si>
  <si>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</si>
  <si>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</si>
  <si>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</si>
  <si>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</si>
  <si>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</si>
  <si>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</si>
  <si>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</si>
  <si>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</si>
  <si>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</si>
  <si>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</si>
  <si>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</si>
  <si>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</si>
  <si>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</si>
  <si>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</si>
  <si>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</si>
  <si>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</si>
  <si>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</si>
  <si>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</si>
  <si>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</si>
  <si>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</si>
  <si>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</si>
  <si>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</si>
  <si>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</si>
  <si>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</si>
  <si>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</si>
  <si>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</si>
  <si>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</si>
  <si>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</si>
  <si>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</si>
  <si>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</si>
  <si>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</si>
  <si>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</si>
  <si>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</si>
  <si>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</si>
  <si>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</si>
  <si>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</si>
  <si>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</si>
  <si>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</si>
  <si>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</si>
  <si>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</si>
  <si>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</si>
  <si>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</si>
  <si>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</si>
  <si>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</si>
  <si>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</si>
  <si>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</si>
  <si>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</si>
  <si>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</si>
  <si>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</si>
  <si>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</si>
  <si>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</si>
  <si>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</si>
  <si>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</si>
  <si>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</si>
  <si>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</si>
  <si>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</si>
  <si>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</si>
  <si>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</si>
  <si>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</si>
  <si>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</si>
  <si>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</si>
  <si>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</si>
  <si>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</si>
  <si>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</si>
  <si>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</si>
  <si>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</si>
  <si>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</si>
  <si>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</si>
  <si>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</si>
  <si>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</si>
  <si>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</si>
  <si>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</si>
  <si>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</si>
  <si>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</si>
  <si>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</si>
  <si>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</si>
  <si>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</si>
  <si>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</si>
  <si>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</si>
  <si>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</si>
  <si>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</si>
  <si>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</si>
  <si>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</si>
  <si>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</si>
  <si>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</si>
  <si>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</si>
  <si>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</si>
  <si>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</si>
  <si>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</si>
  <si>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</si>
  <si>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</si>
  <si>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</si>
  <si>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</si>
  <si>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</si>
  <si>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</si>
  <si>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</si>
  <si>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</si>
  <si>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</si>
  <si>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</si>
  <si>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</si>
  <si>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</si>
  <si>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</si>
  <si>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</si>
  <si>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</si>
  <si>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</si>
  <si>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</si>
  <si>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</si>
  <si>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</si>
  <si>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</si>
  <si>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</si>
  <si>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</si>
  <si>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</si>
  <si>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</si>
  <si>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</si>
  <si>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</si>
  <si>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</si>
  <si>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</si>
  <si>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</si>
  <si>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</si>
  <si>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</si>
  <si>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</si>
  <si>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</si>
  <si>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</si>
  <si>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</si>
  <si>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</si>
  <si>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</si>
  <si>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</si>
  <si>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</si>
  <si>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</si>
  <si>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</si>
  <si>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</si>
  <si>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</si>
  <si>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</si>
  <si>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</si>
  <si>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</si>
  <si>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</si>
  <si>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</si>
  <si>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</si>
  <si>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</si>
  <si>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</si>
  <si>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</si>
  <si>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</si>
  <si>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</si>
  <si>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</si>
  <si>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</si>
  <si>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</si>
  <si>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</si>
  <si>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</si>
  <si>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</si>
  <si>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</si>
  <si>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</si>
  <si>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</si>
  <si>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</si>
  <si>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</si>
  <si>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</si>
  <si>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</si>
  <si>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</si>
  <si>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</si>
  <si>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</si>
  <si>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</si>
  <si>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</si>
  <si>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</si>
  <si>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</si>
  <si>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</si>
  <si>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</si>
  <si>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</si>
  <si>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</si>
  <si>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</si>
  <si>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</si>
  <si>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</si>
  <si>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</si>
  <si>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</si>
  <si>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</si>
  <si>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</si>
  <si>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</si>
  <si>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</si>
  <si>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</si>
  <si>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</si>
  <si>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</si>
  <si>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</si>
  <si>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</si>
  <si>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</si>
  <si>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</si>
  <si>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</si>
  <si>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</si>
  <si>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</si>
  <si>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</si>
  <si>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</si>
  <si>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</si>
  <si>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</si>
  <si>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</si>
  <si>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</si>
  <si>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</si>
  <si>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</si>
  <si>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</si>
  <si>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</si>
  <si>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</si>
  <si>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</si>
  <si>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</si>
  <si>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</si>
  <si>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</si>
  <si>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</si>
  <si>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</si>
  <si>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</si>
  <si>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</si>
  <si>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</si>
  <si>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</si>
  <si>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</si>
  <si>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</si>
  <si>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</si>
  <si>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</si>
  <si>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</si>
  <si>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</si>
  <si>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</si>
  <si>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</si>
  <si>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</si>
  <si>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</si>
  <si>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</si>
  <si>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</si>
  <si>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</si>
  <si>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</si>
  <si>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</si>
  <si>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</si>
  <si>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</si>
  <si>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</si>
  <si>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</si>
  <si>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</si>
  <si>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</si>
  <si>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</si>
  <si>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</si>
  <si>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</si>
  <si>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</si>
  <si>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</si>
  <si>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</si>
  <si>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</si>
  <si>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</si>
  <si>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</si>
  <si>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</si>
  <si>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</si>
  <si>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</si>
  <si>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</si>
  <si>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</si>
  <si>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</si>
  <si>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</si>
  <si>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</si>
  <si>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</si>
  <si>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</si>
  <si>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</si>
  <si>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</si>
  <si>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</si>
  <si>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</si>
  <si>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</si>
  <si>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</si>
  <si>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</si>
  <si>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</si>
  <si>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</si>
  <si>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</si>
  <si>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</si>
  <si>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</si>
  <si>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</si>
  <si>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</si>
  <si>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</si>
  <si>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</si>
  <si>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</si>
  <si>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</si>
  <si>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</si>
  <si>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</si>
  <si>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</si>
  <si>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</si>
  <si>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</si>
  <si>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</si>
  <si>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</si>
  <si>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</si>
  <si>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</si>
  <si>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</si>
  <si>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</si>
  <si>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</si>
  <si>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</si>
  <si>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</si>
  <si>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</si>
  <si>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</si>
  <si>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</si>
  <si>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</si>
  <si>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</si>
  <si>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</si>
  <si>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</si>
  <si>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</si>
  <si>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</si>
  <si>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</si>
  <si>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</si>
  <si>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</si>
  <si>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</si>
  <si>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</si>
  <si>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</si>
  <si>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</si>
  <si>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</si>
  <si>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</si>
  <si>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</si>
  <si>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</si>
  <si>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</si>
  <si>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</si>
  <si>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</si>
  <si>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</si>
  <si>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</si>
  <si>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</si>
  <si>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</si>
  <si>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</si>
  <si>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</si>
  <si>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</si>
  <si>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</si>
  <si>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</si>
  <si>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</si>
  <si>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</si>
  <si>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</si>
  <si>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</si>
  <si>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</si>
  <si>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</si>
  <si>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</si>
  <si>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</si>
  <si>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</si>
  <si>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</si>
  <si>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</si>
  <si>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</si>
  <si>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</si>
  <si>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</si>
  <si>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</si>
  <si>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</si>
  <si>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</si>
  <si>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</si>
  <si>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</si>
  <si>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</si>
  <si>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</si>
  <si>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</si>
  <si>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</si>
  <si>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</si>
  <si>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</si>
  <si>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</si>
  <si>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</si>
  <si>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</si>
  <si>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</si>
  <si>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</si>
  <si>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</si>
  <si>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</si>
  <si>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</si>
  <si>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</si>
  <si>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</si>
  <si>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</si>
  <si>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</si>
  <si>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</si>
  <si>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</si>
  <si>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</si>
  <si>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</si>
  <si>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</si>
  <si>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</si>
  <si>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</si>
  <si>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</si>
  <si>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</si>
  <si>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</si>
  <si>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</si>
  <si>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</si>
  <si>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</si>
  <si>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</si>
  <si>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</si>
  <si>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</si>
  <si>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</si>
  <si>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</si>
  <si>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</si>
  <si>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</si>
  <si>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</si>
  <si>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</si>
  <si>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</si>
  <si>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</si>
  <si>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</si>
  <si>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</si>
  <si>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</si>
  <si>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</si>
  <si>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</si>
  <si>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</si>
  <si>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</si>
  <si>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</si>
  <si>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</si>
  <si>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</si>
  <si>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</si>
  <si>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</si>
  <si>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</si>
  <si>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</si>
  <si>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</si>
  <si>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</si>
  <si>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</si>
  <si>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</si>
  <si>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</si>
  <si>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</si>
  <si>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</si>
  <si>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</si>
  <si>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</si>
  <si>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</si>
  <si>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</si>
  <si>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</si>
  <si>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</si>
  <si>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</si>
  <si>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</si>
  <si>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</si>
  <si>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</si>
  <si>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</si>
  <si>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</si>
  <si>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</si>
  <si>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</si>
  <si>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</si>
  <si>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</si>
  <si>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</si>
  <si>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</si>
  <si>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</si>
  <si>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</si>
  <si>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</si>
  <si>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</si>
  <si>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</si>
  <si>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</si>
  <si>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</si>
  <si>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</si>
  <si>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</si>
  <si>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</si>
  <si>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</si>
  <si>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</si>
  <si>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</si>
  <si>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</si>
  <si>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</si>
  <si>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</si>
  <si>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</si>
  <si>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</si>
  <si>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</si>
  <si>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</si>
  <si>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</si>
  <si>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</si>
  <si>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</si>
  <si>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</si>
  <si>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</si>
  <si>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</si>
  <si>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</si>
  <si>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</si>
  <si>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</si>
  <si>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</si>
  <si>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</si>
  <si>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</si>
  <si>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</si>
  <si>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</si>
  <si>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</si>
  <si>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</si>
  <si>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</si>
  <si>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</si>
  <si>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</si>
  <si>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</si>
  <si>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</si>
  <si>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</si>
  <si>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</si>
  <si>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</si>
  <si>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</si>
  <si>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</si>
  <si>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</si>
  <si>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</si>
  <si>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</si>
  <si>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</si>
  <si>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</si>
  <si>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</si>
  <si>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</si>
  <si>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</si>
  <si>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</si>
  <si>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</si>
  <si>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</si>
  <si>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</si>
  <si>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</si>
  <si>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</si>
  <si>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</si>
  <si>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</si>
  <si>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</si>
  <si>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</si>
  <si>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</si>
  <si>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</si>
  <si>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</si>
  <si>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</si>
  <si>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</si>
  <si>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</si>
  <si>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</si>
  <si>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</si>
  <si>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</si>
  <si>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</si>
  <si>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</si>
  <si>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</si>
  <si>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</si>
  <si>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</si>
  <si>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</si>
  <si>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</si>
  <si>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</si>
  <si>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</si>
  <si>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</si>
  <si>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</si>
  <si>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</si>
  <si>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</si>
  <si>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</si>
  <si>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</si>
  <si>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</si>
  <si>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</si>
  <si>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</si>
  <si>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</si>
  <si>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</si>
  <si>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</si>
  <si>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</si>
  <si>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</si>
  <si>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</si>
  <si>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</si>
  <si>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</si>
  <si>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</si>
  <si>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</si>
  <si>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</si>
  <si>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</si>
  <si>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</si>
  <si>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</si>
  <si>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</si>
  <si>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</si>
  <si>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</si>
  <si>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</si>
  <si>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</si>
  <si>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</si>
  <si>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</si>
  <si>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</si>
  <si>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</si>
  <si>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</si>
  <si>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</si>
  <si>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</si>
  <si>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</si>
  <si>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</si>
  <si>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</si>
  <si>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</si>
  <si>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</si>
  <si>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</si>
  <si>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</si>
  <si>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</si>
  <si>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</si>
  <si>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</si>
  <si>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</si>
  <si>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</si>
  <si>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</si>
  <si>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</si>
  <si>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</si>
  <si>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</si>
  <si>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</si>
  <si>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</si>
  <si>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</si>
  <si>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</si>
  <si>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</si>
  <si>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</si>
  <si>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</si>
  <si>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</si>
  <si>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</si>
  <si>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</si>
  <si>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</si>
  <si>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</si>
  <si>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</si>
  <si>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</si>
  <si>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</si>
  <si>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</si>
  <si>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</si>
  <si>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</si>
  <si>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</si>
  <si>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</si>
  <si>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</si>
  <si>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</si>
  <si>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</si>
  <si>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</si>
  <si>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</si>
  <si>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</si>
  <si>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</si>
  <si>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</si>
  <si>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</si>
  <si>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</si>
  <si>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</si>
  <si>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</si>
  <si>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</si>
  <si>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</si>
  <si>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</si>
  <si>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</si>
  <si>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</si>
  <si>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</si>
  <si>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</si>
  <si>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</si>
  <si>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</si>
  <si>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</si>
  <si>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</si>
  <si>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</si>
  <si>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</si>
  <si>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</si>
  <si>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</si>
  <si>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</si>
  <si>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</si>
  <si>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</si>
  <si>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</si>
  <si>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</si>
  <si>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</si>
  <si>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</si>
  <si>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</si>
  <si>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</si>
  <si>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</si>
  <si>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</si>
  <si>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</si>
  <si>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</si>
  <si>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</si>
  <si>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</si>
  <si>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</si>
  <si>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</si>
  <si>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</si>
  <si>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</si>
  <si>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</si>
  <si>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</si>
  <si>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</si>
  <si>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</si>
  <si>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</si>
  <si>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</si>
  <si>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</si>
  <si>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</si>
  <si>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</si>
  <si>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</si>
  <si>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</si>
  <si>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</si>
  <si>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</si>
  <si>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</si>
  <si>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</si>
  <si>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</si>
  <si>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</si>
  <si>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</si>
  <si>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</si>
  <si>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</si>
  <si>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</si>
  <si>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</si>
  <si>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</si>
  <si>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</si>
  <si>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</si>
  <si>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</si>
  <si>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</si>
  <si>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</si>
  <si>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</si>
  <si>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</si>
  <si>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</si>
  <si>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</si>
  <si>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</si>
  <si>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</si>
  <si>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</si>
  <si>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</si>
  <si>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</si>
  <si>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</si>
  <si>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</si>
  <si>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</si>
  <si>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</si>
  <si>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</si>
  <si>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</si>
  <si>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</si>
  <si>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</si>
  <si>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</si>
  <si>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</si>
  <si>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</si>
  <si>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</si>
  <si>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</si>
  <si>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</si>
  <si>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</si>
  <si>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</si>
  <si>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</si>
  <si>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</si>
  <si>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</si>
  <si>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</si>
  <si>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</si>
  <si>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</si>
  <si>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</si>
  <si>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</si>
  <si>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</si>
  <si>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</si>
  <si>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</si>
  <si>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</si>
  <si>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</si>
  <si>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</si>
  <si>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</si>
  <si>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</si>
  <si>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</si>
  <si>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</si>
  <si>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</si>
  <si>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</si>
  <si>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</si>
  <si>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</si>
  <si>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</si>
  <si>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</si>
  <si>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</si>
  <si>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</si>
  <si>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</si>
  <si>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</si>
  <si>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</si>
  <si>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</si>
  <si>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</si>
  <si>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</si>
  <si>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</si>
  <si>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</si>
  <si>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</si>
  <si>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</si>
  <si>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</si>
  <si>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</si>
  <si>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</si>
  <si>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</si>
  <si>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</si>
  <si>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</si>
  <si>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</si>
  <si>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</si>
  <si>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</si>
  <si>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</si>
  <si>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</si>
  <si>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</si>
  <si>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</si>
  <si>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</si>
  <si>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</si>
  <si>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</si>
  <si>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</si>
  <si>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</si>
  <si>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</si>
  <si>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</si>
  <si>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</si>
  <si>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</si>
  <si>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</si>
  <si>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</si>
  <si>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</si>
  <si>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</si>
  <si>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</si>
  <si>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</si>
  <si>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</si>
  <si>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</si>
  <si>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</si>
  <si>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</si>
  <si>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</si>
  <si>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</si>
  <si>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</si>
  <si>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</si>
  <si>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</si>
  <si>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</si>
  <si>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</si>
  <si>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</si>
  <si>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</si>
  <si>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</si>
  <si>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</si>
  <si>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</si>
  <si>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</si>
  <si>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</si>
  <si>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</si>
  <si>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</si>
  <si>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</si>
  <si>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</si>
  <si>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</si>
  <si>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</si>
  <si>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</si>
  <si>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</si>
  <si>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</si>
  <si>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</si>
  <si>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</si>
  <si>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</si>
  <si>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</si>
  <si>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</si>
  <si>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</si>
  <si>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</si>
  <si>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</si>
  <si>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</si>
  <si>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</si>
  <si>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</si>
  <si>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</si>
  <si>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</si>
  <si>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</si>
  <si>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</si>
  <si>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</si>
  <si>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</si>
  <si>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</si>
  <si>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</si>
  <si>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</si>
  <si>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</si>
  <si>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</si>
  <si>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</si>
  <si>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</si>
  <si>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</si>
  <si>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</si>
  <si>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</si>
  <si>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</si>
  <si>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</si>
  <si>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</si>
  <si>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</si>
  <si>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</si>
  <si>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</si>
  <si>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</si>
  <si>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</si>
  <si>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</si>
  <si>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</si>
  <si>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</si>
  <si>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</si>
  <si>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</si>
  <si>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</si>
  <si>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</si>
  <si>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</si>
  <si>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</si>
  <si>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</si>
  <si>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</si>
  <si>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</si>
  <si>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</si>
  <si>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</si>
  <si>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</si>
  <si>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</si>
  <si>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</si>
  <si>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</si>
  <si>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</si>
  <si>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</si>
  <si>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</si>
  <si>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</si>
  <si>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</si>
  <si>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</si>
  <si>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</si>
  <si>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</si>
  <si>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</si>
  <si>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</si>
  <si>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</si>
  <si>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</si>
  <si>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</si>
  <si>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</si>
  <si>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</si>
  <si>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</si>
  <si>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</si>
  <si>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</si>
  <si>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</si>
  <si>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</si>
  <si>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</si>
  <si>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</si>
  <si>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</si>
  <si>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</si>
  <si>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</si>
  <si>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</si>
  <si>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</si>
  <si>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</si>
  <si>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</si>
  <si>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</si>
  <si>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</si>
  <si>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</si>
  <si>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</si>
  <si>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</si>
  <si>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</si>
  <si>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</si>
  <si>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</si>
  <si>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</si>
  <si>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</si>
  <si>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</si>
  <si>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</si>
  <si>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</si>
  <si>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</si>
  <si>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</si>
  <si>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</si>
  <si>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</si>
  <si>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</si>
  <si>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</si>
  <si>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</si>
  <si>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</si>
  <si>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</si>
  <si>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</si>
  <si>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</si>
  <si>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</si>
  <si>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</si>
  <si>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</si>
  <si>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</si>
  <si>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</si>
  <si>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</si>
  <si>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</si>
  <si>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</si>
  <si>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</si>
  <si>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</si>
  <si>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</si>
  <si>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</si>
  <si>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</si>
  <si>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</si>
  <si>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</si>
  <si>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</si>
  <si>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</si>
  <si>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</si>
  <si>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</si>
  <si>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</si>
  <si>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</si>
  <si>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</si>
  <si>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</si>
  <si>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</si>
  <si>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</si>
  <si>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</si>
  <si>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</si>
  <si>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</si>
  <si>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</si>
  <si>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</si>
  <si>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</si>
  <si>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</si>
  <si>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</si>
  <si>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</si>
  <si>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</si>
  <si>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</si>
  <si>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</si>
  <si>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</si>
  <si>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</si>
  <si>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</si>
  <si>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</si>
  <si>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</si>
  <si>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</si>
  <si>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</si>
  <si>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</si>
  <si>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</si>
  <si>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</si>
  <si>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</si>
  <si>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</si>
  <si>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</si>
  <si>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</si>
  <si>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</si>
  <si>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</si>
  <si>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</si>
  <si>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</si>
  <si>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</si>
  <si>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</si>
  <si>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</si>
  <si>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</si>
  <si>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</si>
  <si>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</si>
  <si>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</si>
  <si>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</si>
  <si>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</si>
  <si>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</si>
  <si>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</si>
  <si>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</si>
  <si>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</si>
  <si>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</si>
  <si>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</si>
  <si>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</si>
  <si>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</si>
  <si>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</si>
  <si>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</si>
  <si>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</si>
  <si>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</si>
  <si>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</si>
  <si>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</si>
  <si>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</si>
  <si>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</si>
  <si>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</si>
  <si>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</si>
  <si>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</si>
  <si>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</si>
  <si>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</si>
  <si>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</si>
  <si>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</si>
  <si>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</si>
  <si>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</si>
  <si>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</si>
  <si>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</si>
  <si>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</si>
  <si>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</si>
  <si>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</si>
  <si>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</si>
  <si>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</si>
  <si>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</si>
  <si>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</si>
  <si>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</si>
  <si>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</si>
  <si>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</si>
  <si>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</si>
  <si>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</si>
  <si>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</si>
  <si>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</si>
  <si>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</si>
  <si>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</si>
  <si>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</si>
  <si>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</si>
  <si>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</si>
  <si>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</si>
  <si>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</si>
  <si>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</si>
  <si>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</si>
  <si>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</si>
  <si>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</si>
  <si>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</si>
  <si>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</si>
  <si>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</si>
  <si>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</si>
  <si>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</si>
  <si>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</si>
  <si>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</si>
  <si>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</si>
  <si>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</si>
  <si>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</si>
  <si>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</si>
  <si>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</si>
  <si>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</si>
  <si>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</si>
  <si>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</si>
  <si>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</si>
  <si>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</si>
  <si>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</si>
  <si>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</si>
  <si>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</si>
  <si>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</si>
  <si>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</si>
  <si>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</si>
  <si>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</si>
  <si>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</si>
  <si>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</si>
  <si>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</si>
  <si>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</si>
  <si>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</si>
  <si>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</si>
  <si>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</si>
  <si>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</si>
  <si>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</si>
  <si>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</si>
  <si>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</si>
  <si>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</si>
  <si>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</si>
  <si>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</si>
  <si>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</si>
  <si>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</si>
  <si>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</si>
  <si>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</si>
  <si>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</si>
  <si>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</si>
  <si>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</si>
  <si>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</si>
  <si>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</si>
  <si>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</si>
  <si>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</si>
  <si>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</si>
  <si>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</si>
  <si>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</si>
  <si>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</si>
  <si>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</si>
  <si>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</si>
  <si>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</si>
  <si>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</si>
  <si>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</si>
  <si>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</si>
  <si>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</si>
  <si>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</si>
  <si>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</si>
  <si>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</si>
  <si>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</si>
  <si>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</si>
  <si>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</si>
  <si>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</si>
  <si>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</si>
  <si>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</si>
  <si>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</si>
  <si>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</si>
  <si>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</si>
  <si>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</si>
  <si>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</si>
  <si>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</si>
  <si>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</si>
  <si>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</si>
  <si>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</si>
  <si>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</si>
  <si>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</si>
  <si>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</si>
  <si>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</si>
  <si>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</si>
  <si>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</si>
  <si>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</si>
  <si>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</si>
  <si>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</si>
  <si>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</si>
  <si>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</si>
  <si>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</si>
  <si>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</si>
  <si>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</si>
  <si>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</si>
  <si>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</si>
  <si>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</si>
  <si>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</si>
  <si>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</si>
  <si>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</si>
  <si>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</si>
  <si>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</si>
  <si>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</si>
  <si>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</si>
  <si>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</si>
  <si>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</si>
  <si>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</si>
  <si>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</si>
  <si>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</si>
  <si>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</si>
  <si>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</si>
  <si>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</si>
  <si>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</si>
  <si>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</si>
  <si>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</si>
  <si>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</si>
  <si>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</si>
  <si>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</si>
  <si>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</si>
  <si>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</si>
  <si>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</si>
  <si>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</si>
  <si>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</si>
  <si>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</si>
  <si>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</si>
  <si>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</si>
  <si>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</si>
  <si>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</si>
  <si>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</si>
  <si>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</si>
  <si>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</si>
  <si>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</si>
  <si>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</si>
  <si>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</si>
  <si>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</si>
  <si>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</si>
  <si>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</si>
  <si>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</si>
  <si>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</si>
  <si>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</si>
  <si>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</si>
  <si>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</si>
  <si>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</si>
  <si>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</si>
  <si>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</si>
  <si>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</si>
  <si>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</si>
  <si>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</si>
  <si>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</si>
  <si>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</si>
  <si>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</si>
  <si>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</si>
  <si>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</si>
  <si>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</si>
  <si>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</si>
  <si>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</si>
  <si>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</si>
  <si>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</si>
  <si>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</si>
  <si>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</si>
  <si>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</si>
  <si>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</si>
  <si>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</si>
  <si>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</si>
  <si>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</si>
  <si>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</si>
  <si>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</si>
  <si>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</si>
  <si>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</si>
  <si>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</si>
  <si>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</si>
  <si>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</si>
  <si>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</si>
  <si>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</si>
  <si>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</si>
  <si>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</si>
  <si>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</si>
  <si>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</si>
  <si>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</si>
  <si>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</si>
  <si>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</si>
  <si>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</si>
  <si>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</si>
  <si>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</si>
  <si>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</si>
  <si>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</si>
  <si>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</si>
  <si>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</si>
  <si>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</si>
  <si>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</si>
  <si>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</si>
  <si>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</si>
  <si>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</si>
  <si>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</si>
  <si>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</si>
  <si>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</si>
  <si>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</si>
  <si>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</si>
  <si>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</si>
  <si>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</si>
  <si>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</si>
  <si>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</si>
  <si>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</si>
  <si>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</si>
  <si>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</si>
  <si>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</si>
  <si>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</si>
  <si>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</si>
  <si>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</si>
  <si>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</si>
  <si>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</si>
  <si>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</si>
  <si>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</si>
  <si>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</si>
  <si>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</si>
  <si>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</si>
  <si>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</si>
  <si>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</si>
  <si>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</si>
  <si>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</si>
  <si>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</si>
  <si>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</si>
  <si>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</si>
  <si>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</si>
  <si>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</si>
  <si>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</si>
  <si>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</si>
  <si>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</si>
  <si>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</si>
  <si>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</si>
  <si>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</si>
  <si>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</si>
  <si>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</si>
  <si>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</si>
  <si>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</si>
  <si>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</si>
  <si>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</si>
  <si>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</si>
  <si>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</si>
  <si>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</si>
  <si>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</si>
  <si>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</si>
  <si>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</si>
  <si>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</si>
  <si>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</si>
  <si>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</si>
  <si>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</si>
  <si>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</si>
  <si>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</si>
  <si>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</si>
  <si>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</si>
  <si>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</si>
  <si>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</si>
  <si>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</si>
  <si>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</si>
  <si>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</si>
  <si>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</si>
  <si>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</si>
  <si>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</si>
  <si>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</si>
  <si>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</si>
  <si>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</si>
  <si>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</si>
  <si>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</si>
  <si>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</si>
  <si>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</si>
  <si>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</si>
  <si>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</si>
  <si>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</si>
  <si>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</si>
  <si>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</si>
  <si>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</si>
  <si>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</si>
  <si>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</si>
  <si>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</si>
  <si>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</si>
  <si>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</si>
  <si>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</si>
  <si>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</si>
  <si>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</si>
  <si>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</si>
  <si>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</si>
  <si>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</si>
  <si>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</si>
  <si>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</si>
  <si>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</si>
  <si>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</si>
  <si>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</si>
  <si>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</si>
  <si>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</si>
  <si>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</si>
  <si>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</si>
  <si>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</si>
  <si>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</si>
  <si>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</si>
  <si>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</si>
  <si>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</si>
  <si>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</si>
  <si>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</si>
  <si>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</si>
  <si>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</si>
  <si>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</si>
  <si>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</si>
  <si>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</si>
  <si>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</si>
  <si>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</si>
  <si>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</si>
  <si>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</si>
  <si>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</si>
  <si>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</si>
  <si>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</si>
  <si>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</si>
  <si>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</si>
  <si>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</si>
  <si>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</si>
  <si>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</si>
  <si>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</si>
  <si>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</si>
  <si>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</si>
  <si>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</si>
  <si>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</si>
  <si>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</si>
  <si>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</si>
  <si>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</si>
  <si>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</si>
  <si>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</si>
  <si>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</si>
  <si>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</si>
  <si>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</si>
  <si>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</si>
  <si>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</si>
  <si>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</si>
  <si>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</si>
  <si>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</si>
  <si>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</si>
  <si>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</si>
  <si>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</si>
  <si>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</si>
  <si>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</si>
  <si>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</si>
  <si>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</si>
  <si>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</si>
  <si>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</si>
  <si>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</si>
  <si>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</si>
  <si>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</si>
  <si>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</si>
  <si>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</si>
  <si>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</si>
  <si>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</si>
  <si>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</si>
  <si>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</si>
  <si>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</si>
  <si>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</si>
  <si>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</si>
  <si>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</si>
  <si>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</si>
  <si>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</si>
  <si>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</si>
  <si>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</si>
  <si>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</si>
  <si>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</si>
  <si>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</si>
  <si>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</si>
  <si>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</si>
  <si>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</si>
  <si>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</si>
  <si>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</si>
  <si>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</si>
  <si>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</si>
  <si>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</si>
  <si>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</si>
  <si>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</si>
  <si>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</si>
  <si>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</si>
  <si>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</si>
  <si>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</si>
  <si>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</si>
  <si>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</si>
  <si>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</si>
  <si>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</si>
  <si>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</si>
  <si>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</si>
  <si>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</si>
  <si>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</si>
  <si>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</si>
  <si>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</si>
  <si>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</si>
  <si>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</si>
  <si>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</si>
  <si>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</si>
  <si>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</si>
  <si>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</si>
  <si>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</si>
  <si>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</si>
  <si>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</si>
  <si>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</si>
  <si>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</si>
  <si>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</si>
  <si>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</si>
  <si>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</si>
  <si>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</si>
  <si>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</si>
  <si>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</si>
  <si>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</si>
  <si>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</si>
  <si>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</si>
  <si>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</si>
  <si>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</si>
  <si>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</si>
  <si>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</si>
  <si>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</si>
  <si>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</si>
  <si>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</si>
  <si>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</si>
  <si>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</si>
  <si>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</si>
  <si>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</si>
  <si>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</si>
  <si>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</si>
  <si>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</si>
  <si>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</si>
  <si>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</si>
  <si>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</si>
  <si>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</si>
  <si>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</si>
  <si>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</si>
  <si>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</si>
  <si>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</si>
  <si>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</si>
  <si>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</si>
  <si>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</si>
  <si>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</si>
  <si>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</si>
  <si>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</si>
  <si>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</si>
  <si>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</si>
  <si>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</si>
  <si>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</si>
  <si>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</si>
  <si>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</si>
  <si>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</si>
  <si>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</si>
  <si>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</si>
  <si>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</si>
  <si>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</si>
  <si>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</si>
  <si>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</si>
  <si>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</si>
  <si>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</si>
  <si>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</si>
  <si>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</si>
  <si>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</si>
  <si>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</si>
  <si>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</si>
  <si>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</si>
  <si>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</si>
  <si>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</si>
  <si>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</si>
  <si>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</si>
  <si>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</si>
  <si>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</si>
  <si>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</si>
  <si>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</si>
  <si>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</si>
  <si>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</si>
  <si>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</si>
  <si>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</si>
  <si>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</si>
  <si>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</si>
  <si>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</si>
  <si>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</si>
  <si>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</si>
  <si>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</si>
  <si>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</si>
  <si>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</si>
  <si>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</si>
  <si>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</si>
  <si>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</si>
  <si>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</si>
  <si>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</si>
  <si>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</si>
  <si>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</si>
  <si>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</si>
  <si>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</si>
  <si>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</si>
  <si>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</si>
  <si>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</si>
  <si>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</si>
  <si>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</si>
  <si>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</si>
  <si>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</si>
  <si>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</si>
  <si>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</si>
  <si>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</si>
  <si>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</si>
  <si>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</si>
  <si>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</si>
  <si>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</si>
  <si>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</si>
  <si>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</si>
  <si>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</si>
  <si>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</si>
  <si>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</si>
  <si>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</si>
  <si>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</si>
  <si>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</si>
  <si>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</si>
  <si>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</si>
  <si>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</si>
  <si>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</si>
  <si>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</si>
  <si>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</si>
  <si>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</si>
  <si>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</si>
  <si>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</si>
  <si>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</si>
  <si>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</si>
  <si>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</si>
  <si>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</si>
  <si>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</si>
  <si>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</si>
  <si>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</si>
  <si>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</si>
  <si>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</si>
  <si>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</si>
  <si>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</si>
  <si>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</si>
  <si>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</si>
  <si>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</si>
  <si>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</si>
  <si>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</si>
  <si>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</si>
  <si>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</si>
  <si>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</si>
  <si>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</si>
  <si>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</si>
  <si>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</si>
  <si>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</si>
  <si>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</si>
  <si>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</si>
  <si>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</si>
  <si>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</si>
  <si>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</si>
  <si>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</si>
  <si>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</si>
  <si>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</si>
  <si>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</si>
  <si>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</si>
  <si>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</si>
  <si>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</si>
  <si>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</si>
  <si>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</si>
  <si>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</si>
  <si>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</si>
  <si>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</si>
  <si>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</si>
  <si>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</si>
  <si>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</si>
  <si>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</si>
  <si>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</si>
  <si>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</si>
  <si>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</si>
  <si>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</si>
  <si>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</si>
  <si>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</si>
  <si>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</si>
  <si>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</si>
  <si>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</si>
  <si>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</si>
  <si>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</si>
  <si>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</si>
  <si>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</si>
  <si>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</si>
  <si>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</si>
  <si>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</si>
  <si>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</si>
  <si>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</si>
  <si>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</si>
  <si>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</si>
  <si>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</si>
  <si>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</si>
  <si>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</si>
  <si>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</si>
  <si>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</si>
  <si>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</si>
  <si>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</si>
  <si>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</si>
  <si>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</si>
  <si>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</si>
  <si>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</si>
  <si>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</si>
  <si>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</si>
  <si>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</si>
  <si>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</si>
  <si>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</si>
  <si>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</si>
  <si>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</si>
  <si>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</si>
  <si>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</si>
  <si>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</si>
  <si>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</si>
  <si>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</si>
  <si>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</si>
  <si>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</si>
  <si>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</si>
  <si>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</si>
  <si>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</si>
  <si>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</si>
  <si>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</si>
  <si>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</si>
  <si>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</si>
  <si>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</si>
  <si>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</si>
  <si>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</si>
  <si>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</si>
  <si>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</si>
  <si>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</si>
  <si>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</si>
  <si>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</si>
  <si>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</si>
  <si>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</si>
  <si>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</si>
  <si>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</si>
  <si>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</si>
  <si>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</si>
  <si>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</si>
  <si>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</si>
  <si>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</si>
  <si>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</si>
  <si>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</si>
  <si>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</si>
  <si>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</si>
  <si>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</si>
  <si>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</si>
  <si>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</si>
  <si>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</si>
  <si>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</si>
  <si>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</si>
  <si>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</si>
  <si>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</si>
  <si>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</si>
  <si>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</si>
  <si>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</si>
  <si>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</si>
  <si>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</si>
  <si>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</si>
  <si>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</si>
  <si>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</si>
  <si>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</si>
  <si>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</si>
  <si>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</si>
  <si>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</si>
  <si>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</si>
  <si>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</si>
  <si>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</si>
  <si>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</si>
  <si>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</si>
  <si>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</si>
  <si>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</si>
  <si>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</si>
  <si>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</si>
  <si>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</si>
  <si>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</si>
  <si>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</si>
  <si>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</si>
  <si>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</si>
  <si>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</si>
  <si>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</si>
  <si>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</si>
  <si>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</si>
  <si>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</si>
  <si>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</si>
  <si>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</si>
  <si>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</si>
  <si>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</si>
  <si>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</si>
  <si>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</si>
  <si>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</si>
  <si>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</si>
  <si>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</si>
  <si>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</si>
  <si>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</si>
  <si>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</si>
  <si>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</si>
  <si>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</si>
  <si>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</si>
  <si>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</si>
  <si>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</si>
  <si>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</si>
  <si>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</si>
  <si>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</si>
  <si>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</si>
  <si>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</si>
  <si>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</si>
  <si>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</si>
  <si>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</si>
  <si>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</si>
  <si>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</si>
  <si>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</si>
  <si>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</si>
  <si>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</si>
  <si>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</si>
  <si>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</si>
  <si>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</si>
  <si>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</si>
  <si>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</si>
  <si>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</si>
  <si>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</si>
  <si>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</si>
  <si>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</si>
  <si>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</si>
  <si>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</si>
  <si>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</si>
  <si>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</si>
  <si>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</si>
  <si>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</si>
  <si>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</si>
  <si>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</si>
  <si>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</si>
  <si>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</si>
  <si>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</si>
  <si>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</si>
  <si>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</si>
  <si>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</si>
  <si>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</si>
  <si>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</si>
  <si>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</si>
  <si>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</si>
  <si>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</si>
  <si>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</si>
  <si>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</si>
  <si>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</si>
  <si>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</si>
  <si>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</si>
  <si>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</si>
  <si>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</si>
  <si>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</si>
  <si>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</si>
  <si>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</si>
  <si>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</si>
  <si>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</si>
  <si>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</si>
  <si>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</si>
  <si>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</si>
  <si>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</si>
  <si>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</si>
  <si>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</si>
  <si>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</si>
  <si>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</si>
  <si>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</si>
  <si>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</si>
  <si>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</si>
  <si>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</si>
  <si>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</si>
  <si>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</si>
  <si>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</si>
  <si>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</si>
  <si>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</si>
  <si>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</si>
  <si>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</si>
  <si>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</si>
  <si>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</si>
  <si>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</si>
  <si>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</si>
  <si>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</si>
  <si>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</si>
  <si>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</si>
  <si>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</si>
  <si>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</si>
  <si>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</si>
  <si>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</si>
  <si>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</si>
  <si>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</si>
  <si>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</si>
  <si>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</si>
  <si>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</si>
  <si>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</si>
  <si>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</si>
  <si>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</si>
  <si>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</si>
  <si>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</si>
  <si>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</si>
  <si>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</si>
  <si>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</si>
  <si>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</si>
  <si>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</si>
  <si>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</si>
  <si>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</si>
  <si>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</si>
  <si>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</si>
  <si>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</si>
  <si>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</si>
  <si>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</si>
  <si>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</si>
  <si>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</si>
  <si>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</si>
  <si>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</si>
  <si>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</si>
  <si>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</si>
  <si>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</si>
  <si>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</si>
  <si>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</si>
  <si>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</si>
  <si>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</si>
  <si>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</si>
  <si>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</si>
  <si>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</si>
  <si>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</si>
  <si>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</si>
  <si>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</si>
  <si>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</si>
  <si>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</si>
  <si>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</si>
  <si>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</si>
  <si>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</si>
  <si>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</si>
  <si>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</si>
  <si>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</si>
  <si>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</si>
  <si>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</si>
  <si>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</si>
  <si>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</si>
  <si>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</si>
  <si>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</si>
  <si>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</si>
  <si>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</si>
  <si>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</si>
  <si>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</si>
  <si>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</si>
  <si>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</si>
  <si>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</si>
  <si>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</si>
  <si>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</si>
  <si>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</si>
  <si>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</si>
  <si>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</si>
  <si>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</si>
  <si>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</si>
  <si>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</si>
  <si>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</si>
  <si>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</si>
  <si>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</si>
  <si>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</si>
  <si>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</si>
  <si>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</si>
  <si>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</si>
  <si>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</si>
  <si>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</si>
  <si>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</si>
  <si>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</si>
  <si>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</si>
  <si>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</si>
  <si>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</si>
  <si>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</si>
  <si>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</si>
  <si>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</si>
  <si>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</si>
  <si>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</si>
  <si>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</si>
  <si>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</si>
  <si>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</si>
  <si>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</si>
  <si>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</si>
  <si>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</si>
  <si>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</si>
  <si>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</si>
  <si>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</si>
  <si>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</si>
  <si>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</si>
  <si>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</si>
  <si>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</si>
  <si>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</si>
  <si>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</si>
  <si>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</si>
  <si>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</si>
  <si>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</si>
  <si>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</si>
  <si>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</si>
  <si>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</si>
  <si>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</si>
  <si>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</si>
  <si>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</si>
  <si>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</si>
  <si>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</si>
  <si>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</si>
  <si>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</si>
  <si>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</si>
  <si>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</si>
  <si>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</si>
  <si>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</si>
  <si>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</si>
  <si>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</si>
  <si>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</si>
  <si>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</si>
  <si>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</si>
  <si>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</si>
  <si>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</si>
  <si>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</si>
  <si>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</si>
  <si>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</si>
  <si>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</si>
  <si>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</si>
  <si>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</si>
  <si>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</si>
  <si>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</si>
  <si>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</si>
  <si>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</si>
  <si>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</si>
  <si>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</si>
  <si>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</si>
  <si>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</si>
  <si>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</si>
  <si>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</si>
  <si>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</si>
  <si>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</si>
  <si>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</si>
  <si>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</si>
  <si>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</si>
  <si>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</si>
  <si>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</si>
  <si>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</si>
  <si>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</si>
  <si>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</si>
  <si>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</si>
  <si>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</si>
  <si>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</si>
  <si>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</si>
  <si>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</si>
  <si>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</si>
  <si>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</si>
  <si>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</si>
  <si>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</si>
  <si>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</si>
  <si>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</si>
  <si>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</si>
  <si>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</si>
  <si>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</si>
  <si>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</si>
  <si>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</si>
  <si>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</si>
  <si>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</si>
  <si>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</si>
  <si>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</si>
  <si>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</si>
  <si>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</si>
  <si>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</si>
  <si>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</si>
  <si>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</si>
  <si>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</si>
  <si>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</si>
  <si>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</si>
  <si>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</si>
  <si>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</si>
  <si>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</si>
  <si>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</si>
  <si>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</si>
  <si>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</si>
  <si>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</si>
  <si>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</si>
  <si>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</si>
  <si>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</si>
  <si>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</si>
  <si>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</si>
  <si>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</si>
  <si>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</si>
  <si>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</si>
  <si>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</si>
  <si>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</si>
  <si>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</si>
  <si>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</si>
  <si>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</si>
  <si>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</si>
  <si>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</si>
  <si>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</si>
  <si>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</si>
  <si>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</si>
  <si>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</si>
  <si>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</si>
  <si>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</si>
  <si>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</si>
  <si>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</si>
  <si>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</si>
  <si>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</si>
  <si>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</si>
  <si>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</si>
  <si>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</si>
  <si>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</si>
  <si>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</si>
  <si>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</si>
  <si>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</si>
  <si>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</si>
  <si>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</si>
  <si>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</si>
  <si>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</si>
  <si>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</si>
  <si>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</si>
  <si>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</si>
  <si>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</si>
  <si>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</si>
  <si>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</si>
  <si>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</si>
  <si>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</si>
  <si>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</si>
  <si>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</si>
  <si>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</si>
  <si>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</si>
  <si>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</si>
  <si>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</si>
  <si>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</si>
  <si>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</si>
  <si>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</si>
  <si>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</si>
  <si>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</si>
  <si>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</si>
  <si>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</si>
  <si>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</si>
  <si>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</si>
  <si>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</si>
  <si>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</si>
  <si>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</si>
  <si>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</si>
  <si>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</si>
  <si>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</si>
  <si>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</si>
  <si>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</si>
  <si>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</si>
  <si>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</si>
  <si>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</si>
  <si>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</si>
  <si>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</si>
  <si>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</si>
  <si>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</si>
  <si>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</si>
  <si>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</si>
  <si>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</si>
  <si>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</si>
  <si>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</si>
  <si>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</si>
  <si>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</si>
  <si>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</si>
  <si>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</si>
  <si>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</si>
  <si>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</si>
  <si>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</si>
  <si>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</si>
  <si>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</si>
  <si>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</si>
  <si>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</si>
  <si>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</si>
  <si>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</si>
  <si>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</si>
  <si>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</si>
  <si>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</si>
  <si>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</si>
  <si>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</si>
  <si>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</si>
  <si>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</si>
  <si>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</si>
  <si>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</si>
  <si>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</si>
  <si>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</si>
  <si>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</si>
  <si>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</si>
  <si>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</si>
  <si>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</si>
  <si>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</si>
  <si>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</si>
  <si>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</si>
  <si>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</si>
  <si>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</si>
  <si>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</si>
  <si>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</si>
  <si>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</si>
  <si>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</si>
  <si>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</si>
  <si>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</si>
  <si>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</si>
  <si>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</si>
  <si>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</si>
  <si>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</si>
  <si>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</si>
  <si>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</si>
  <si>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</si>
  <si>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</si>
  <si>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</si>
  <si>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</si>
  <si>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</si>
  <si>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</si>
  <si>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</si>
  <si>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</si>
  <si>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</si>
  <si>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</si>
  <si>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</si>
  <si>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</si>
  <si>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</si>
  <si>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</si>
  <si>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</si>
  <si>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</si>
  <si>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</si>
  <si>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</si>
  <si>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</si>
  <si>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</si>
  <si>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</si>
  <si>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</si>
  <si>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</si>
  <si>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</si>
  <si>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</si>
  <si>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</si>
  <si>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</si>
  <si>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</si>
  <si>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</si>
  <si>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</si>
  <si>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</si>
  <si>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</si>
  <si>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</si>
  <si>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</si>
  <si>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</si>
  <si>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</si>
  <si>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</si>
  <si>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</si>
  <si>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</si>
  <si>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</si>
  <si>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</si>
  <si>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</si>
  <si>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</si>
  <si>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</si>
  <si>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</si>
  <si>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</si>
  <si>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</si>
  <si>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</si>
  <si>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</si>
  <si>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</si>
  <si>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</si>
  <si>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</si>
  <si>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</si>
  <si>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</si>
  <si>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</si>
  <si>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</si>
  <si>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</si>
  <si>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</si>
  <si>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</si>
  <si>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</si>
  <si>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</si>
  <si>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</si>
  <si>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</si>
  <si>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</si>
  <si>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</si>
  <si>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</si>
  <si>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</si>
  <si>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</si>
  <si>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</si>
  <si>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</si>
  <si>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</si>
  <si>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</si>
  <si>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</si>
  <si>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</si>
  <si>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</si>
  <si>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</si>
  <si>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</si>
  <si>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</si>
  <si>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</si>
  <si>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</si>
  <si>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</si>
  <si>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</si>
  <si>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</si>
  <si>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</si>
  <si>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</si>
  <si>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</si>
  <si>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</si>
  <si>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</si>
  <si>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</si>
  <si>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</si>
  <si>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</si>
  <si>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</si>
  <si>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</si>
  <si>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</si>
  <si>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</si>
  <si>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</si>
  <si>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</si>
  <si>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</si>
  <si>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</si>
  <si>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</si>
  <si>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</si>
  <si>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</si>
  <si>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</si>
  <si>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</si>
  <si>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</si>
  <si>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</si>
  <si>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</si>
  <si>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</si>
  <si>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</si>
  <si>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</si>
  <si>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</si>
  <si>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</si>
  <si>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</si>
  <si>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</si>
  <si>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</si>
  <si>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</si>
  <si>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</si>
  <si>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</si>
  <si>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</si>
  <si>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</si>
  <si>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</si>
  <si>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</si>
  <si>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</si>
  <si>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</si>
  <si>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</si>
  <si>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</si>
  <si>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</si>
  <si>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</si>
  <si>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</si>
  <si>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</si>
  <si>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</si>
  <si>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</si>
  <si>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</si>
  <si>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</si>
  <si>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</si>
  <si>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</si>
  <si>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</si>
  <si>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</si>
  <si>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</si>
  <si>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</si>
  <si>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</si>
  <si>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</si>
  <si>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</si>
  <si>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</si>
  <si>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</si>
  <si>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</si>
  <si>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</si>
  <si>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</si>
  <si>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</si>
  <si>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</si>
  <si>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</si>
  <si>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</si>
  <si>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</si>
  <si>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</si>
  <si>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</si>
  <si>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</si>
  <si>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</si>
  <si>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</si>
  <si>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</si>
  <si>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</si>
  <si>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</si>
  <si>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</si>
  <si>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</si>
  <si>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</si>
  <si>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</si>
  <si>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</si>
  <si>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</si>
  <si>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</si>
  <si>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</si>
  <si>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</si>
  <si>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</si>
  <si>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</si>
  <si>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</si>
  <si>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</si>
  <si>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</si>
  <si>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</si>
  <si>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</si>
  <si>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</si>
  <si>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</si>
  <si>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</si>
  <si>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</si>
  <si>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</si>
  <si>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</si>
  <si>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</si>
  <si>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</si>
  <si>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</si>
  <si>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</si>
  <si>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</si>
  <si>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</si>
  <si>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</si>
  <si>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</si>
  <si>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</si>
  <si>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</si>
  <si>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</si>
  <si>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</si>
  <si>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</si>
  <si>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</si>
  <si>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</si>
  <si>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</si>
  <si>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</si>
  <si>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</si>
  <si>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</si>
  <si>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</si>
  <si>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</si>
  <si>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</si>
  <si>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</si>
  <si>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</si>
  <si>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</si>
  <si>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</si>
  <si>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</si>
  <si>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</si>
  <si>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</si>
  <si>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</si>
  <si>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</si>
  <si>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</si>
  <si>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</si>
  <si>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</si>
  <si>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</si>
  <si>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</si>
  <si>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</si>
  <si>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</si>
  <si>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</si>
  <si>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</si>
  <si>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</si>
  <si>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</si>
  <si>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</si>
  <si>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</si>
  <si>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</si>
  <si>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</si>
  <si>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</si>
  <si>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</si>
  <si>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</si>
  <si>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</si>
  <si>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</si>
  <si>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</si>
  <si>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</si>
  <si>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</si>
  <si>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</si>
  <si>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</si>
  <si>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</si>
  <si>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</si>
  <si>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</si>
  <si>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</si>
  <si>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</si>
  <si>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</si>
  <si>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</si>
  <si>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</si>
  <si>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</si>
  <si>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</si>
  <si>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</si>
  <si>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</si>
  <si>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</si>
  <si>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</si>
  <si>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</si>
  <si>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</si>
  <si>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</si>
  <si>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</si>
  <si>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</si>
  <si>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</si>
  <si>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</si>
  <si>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</si>
  <si>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</si>
  <si>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</si>
  <si>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</si>
  <si>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</si>
  <si>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</si>
  <si>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</si>
  <si>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</si>
  <si>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</si>
  <si>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</si>
  <si>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</si>
  <si>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</si>
  <si>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</si>
  <si>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</si>
  <si>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</si>
  <si>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</si>
  <si>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</si>
  <si>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</si>
  <si>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</si>
  <si>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</si>
  <si>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</si>
  <si>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</si>
  <si>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</si>
  <si>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</si>
  <si>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</si>
  <si>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</si>
  <si>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</si>
  <si>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</si>
  <si>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</si>
  <si>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</si>
  <si>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</si>
  <si>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</si>
  <si>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</si>
  <si>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</si>
  <si>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</si>
  <si>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</si>
  <si>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</si>
  <si>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</si>
  <si>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</si>
  <si>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</si>
  <si>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</si>
  <si>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</si>
  <si>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</si>
  <si>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</si>
  <si>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</si>
  <si>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</si>
  <si>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</si>
  <si>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</si>
  <si>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</si>
  <si>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</si>
  <si>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</si>
  <si>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</si>
  <si>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</si>
  <si>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</si>
  <si>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</si>
  <si>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</si>
  <si>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</si>
  <si>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</si>
  <si>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</si>
  <si>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</si>
  <si>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</si>
  <si>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</si>
  <si>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</si>
  <si>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</si>
  <si>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</si>
  <si>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</si>
  <si>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</si>
  <si>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</si>
  <si>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</si>
  <si>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</si>
  <si>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</si>
  <si>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</si>
  <si>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</si>
  <si>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</si>
  <si>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</si>
  <si>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</si>
  <si>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</si>
  <si>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</si>
  <si>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</si>
  <si>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</si>
  <si>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</si>
  <si>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</si>
  <si>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</si>
  <si>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</si>
  <si>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</si>
  <si>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</si>
  <si>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</si>
  <si>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</si>
  <si>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</si>
  <si>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</si>
  <si>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</si>
  <si>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</si>
  <si>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</si>
  <si>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</si>
  <si>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</si>
  <si>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</si>
  <si>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</si>
  <si>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</si>
  <si>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</si>
  <si>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</si>
  <si>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</si>
  <si>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</si>
  <si>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</si>
  <si>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</si>
  <si>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</si>
  <si>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</si>
  <si>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</si>
  <si>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</si>
  <si>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</si>
  <si>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</si>
  <si>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</si>
  <si>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</si>
  <si>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</si>
  <si>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</si>
  <si>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</si>
  <si>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</si>
  <si>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</si>
  <si>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</si>
  <si>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</si>
  <si>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</si>
  <si>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</si>
  <si>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</si>
  <si>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</si>
  <si>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</si>
  <si>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</si>
  <si>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</si>
  <si>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</si>
  <si>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</si>
  <si>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</si>
  <si>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</si>
  <si>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</si>
  <si>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</si>
  <si>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</si>
  <si>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</si>
  <si>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</si>
  <si>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</si>
  <si>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</si>
  <si>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</si>
  <si>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</si>
  <si>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</si>
  <si>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</si>
  <si>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</si>
  <si>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</si>
  <si>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GAVETA DE RECHAZO LLENA </t>
  </si>
  <si>
    <t>335848505</t>
  </si>
  <si>
    <t>335848588</t>
  </si>
  <si>
    <t>335848666</t>
  </si>
  <si>
    <t>335848651</t>
  </si>
  <si>
    <t>335848643</t>
  </si>
  <si>
    <t>335848811</t>
  </si>
  <si>
    <t>Gaveta de Depósito Llena</t>
  </si>
  <si>
    <t>Gaveta de Rechazo Llena</t>
  </si>
  <si>
    <t>335848884</t>
  </si>
  <si>
    <t>335848883</t>
  </si>
  <si>
    <t>335848882</t>
  </si>
  <si>
    <t>335848878</t>
  </si>
  <si>
    <t>335848896</t>
  </si>
  <si>
    <t>335848929</t>
  </si>
  <si>
    <t>335848927</t>
  </si>
  <si>
    <t>335848926</t>
  </si>
  <si>
    <t>335848925</t>
  </si>
  <si>
    <t>335848924</t>
  </si>
  <si>
    <t>335848920</t>
  </si>
  <si>
    <t>335848915</t>
  </si>
  <si>
    <t>335848914</t>
  </si>
  <si>
    <t>335848913</t>
  </si>
  <si>
    <t>GAVETA DE RECHAZO LLENA</t>
  </si>
  <si>
    <t>GAVETA DE DEPOSITO LLENA</t>
  </si>
  <si>
    <t>335848935</t>
  </si>
  <si>
    <t>335848936</t>
  </si>
  <si>
    <t>Gavetas Vacías + Gavetas Fallando</t>
  </si>
  <si>
    <t>335848944</t>
  </si>
  <si>
    <t>335848943</t>
  </si>
  <si>
    <t>335848942</t>
  </si>
  <si>
    <t>335848941</t>
  </si>
  <si>
    <t>335848940</t>
  </si>
  <si>
    <t>ReservaC Norte</t>
  </si>
  <si>
    <t xml:space="preserve">Brioso Luciano, Cristino </t>
  </si>
  <si>
    <t>335848968</t>
  </si>
  <si>
    <t>335848957</t>
  </si>
  <si>
    <t>335848952</t>
  </si>
  <si>
    <t>335848948</t>
  </si>
  <si>
    <t>335848947</t>
  </si>
  <si>
    <t>335848946</t>
  </si>
  <si>
    <t>Fernandez Pichardo, Jorge Rafael</t>
  </si>
  <si>
    <t>ERROR DE PRINTER</t>
  </si>
  <si>
    <t>335848989</t>
  </si>
  <si>
    <t>335848987</t>
  </si>
  <si>
    <t>335848980</t>
  </si>
  <si>
    <t>335848978</t>
  </si>
  <si>
    <t>335848977</t>
  </si>
  <si>
    <t>335848975</t>
  </si>
  <si>
    <t>335848974</t>
  </si>
  <si>
    <t>335848973</t>
  </si>
  <si>
    <t>335848972</t>
  </si>
  <si>
    <t>335848970</t>
  </si>
  <si>
    <t>Morales Payano, Wilfredy Leandro</t>
  </si>
  <si>
    <t>VANDALIZADO</t>
  </si>
  <si>
    <t>335848996</t>
  </si>
  <si>
    <t>335848995</t>
  </si>
  <si>
    <t>335848999</t>
  </si>
  <si>
    <t>335848998</t>
  </si>
  <si>
    <t>335849016</t>
  </si>
  <si>
    <t>335849015</t>
  </si>
  <si>
    <t>335849014</t>
  </si>
  <si>
    <t>335849013</t>
  </si>
  <si>
    <t>335849011</t>
  </si>
  <si>
    <t>335849010</t>
  </si>
  <si>
    <t>335849009</t>
  </si>
  <si>
    <t>335849008</t>
  </si>
  <si>
    <t>335849004</t>
  </si>
  <si>
    <t>335849003</t>
  </si>
  <si>
    <t xml:space="preserve">SIN EFECTIVO </t>
  </si>
  <si>
    <t>335849025</t>
  </si>
  <si>
    <t>335849024</t>
  </si>
  <si>
    <t>335849023</t>
  </si>
  <si>
    <t>335849022</t>
  </si>
  <si>
    <t>335849021</t>
  </si>
  <si>
    <t>335849018</t>
  </si>
  <si>
    <t>335849017</t>
  </si>
  <si>
    <t>12 Abril de 2021</t>
  </si>
  <si>
    <t>335849028</t>
  </si>
  <si>
    <t>335849027</t>
  </si>
  <si>
    <t>335849026</t>
  </si>
  <si>
    <t>335849157</t>
  </si>
  <si>
    <t>335849142</t>
  </si>
  <si>
    <t>335849133</t>
  </si>
  <si>
    <t>335849122</t>
  </si>
  <si>
    <t>335849120</t>
  </si>
  <si>
    <t>335849089</t>
  </si>
  <si>
    <t>335849071</t>
  </si>
  <si>
    <t>335849054</t>
  </si>
  <si>
    <t>335848944 </t>
  </si>
  <si>
    <t>CLOSED</t>
  </si>
  <si>
    <t>335849625</t>
  </si>
  <si>
    <t>335849618</t>
  </si>
  <si>
    <t>335849595</t>
  </si>
  <si>
    <t>335849582</t>
  </si>
  <si>
    <t>335849546</t>
  </si>
  <si>
    <t>335849421</t>
  </si>
  <si>
    <t>335849318</t>
  </si>
  <si>
    <t>335849314</t>
  </si>
  <si>
    <t>335849274</t>
  </si>
  <si>
    <t>335849259</t>
  </si>
  <si>
    <t>335849255</t>
  </si>
  <si>
    <t>335849174</t>
  </si>
  <si>
    <t>En Servicio</t>
  </si>
  <si>
    <t>335849594</t>
  </si>
  <si>
    <t>335849484</t>
  </si>
  <si>
    <t>335849482</t>
  </si>
  <si>
    <t>335849343</t>
  </si>
  <si>
    <t>335849328</t>
  </si>
  <si>
    <t>335849311</t>
  </si>
  <si>
    <t>335849262</t>
  </si>
  <si>
    <t>Closed</t>
  </si>
  <si>
    <t>Ballast, Carlos Alexis</t>
  </si>
  <si>
    <t>Doñe Ramirez, Luis Manuel</t>
  </si>
  <si>
    <t>ENVIO DE CARGA</t>
  </si>
  <si>
    <t>CARGA EXITOSA</t>
  </si>
  <si>
    <t>335849968</t>
  </si>
  <si>
    <t>335849940</t>
  </si>
  <si>
    <t>335849936</t>
  </si>
  <si>
    <t>335849931</t>
  </si>
  <si>
    <t>335849918</t>
  </si>
  <si>
    <t>335849909</t>
  </si>
  <si>
    <t>335849905</t>
  </si>
  <si>
    <t>335849852</t>
  </si>
  <si>
    <t>335849849</t>
  </si>
  <si>
    <t>335849847</t>
  </si>
  <si>
    <t>335849812</t>
  </si>
  <si>
    <t>335849808</t>
  </si>
  <si>
    <t>335849773</t>
  </si>
  <si>
    <t>335849644</t>
  </si>
  <si>
    <t>335850196</t>
  </si>
  <si>
    <t>335850189</t>
  </si>
  <si>
    <t>335850141</t>
  </si>
  <si>
    <t>335850119</t>
  </si>
  <si>
    <t>335850114</t>
  </si>
  <si>
    <t>335850111</t>
  </si>
  <si>
    <t>335850069</t>
  </si>
  <si>
    <t>335850067</t>
  </si>
  <si>
    <t>335850065</t>
  </si>
  <si>
    <t>335850015</t>
  </si>
  <si>
    <t>335850001</t>
  </si>
  <si>
    <t>335849980</t>
  </si>
  <si>
    <t>Reyes Martinez, Samuel Elymax</t>
  </si>
  <si>
    <t>335850204</t>
  </si>
  <si>
    <t>335850201</t>
  </si>
  <si>
    <t>335850131</t>
  </si>
  <si>
    <t>335850081</t>
  </si>
  <si>
    <t>335850077</t>
  </si>
  <si>
    <t>335849843</t>
  </si>
  <si>
    <t>335849838</t>
  </si>
  <si>
    <t>INHIBIDO - REINICIO</t>
  </si>
  <si>
    <t>LECTOR - REINICIO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</si>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</sst>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51" fillId="0" borderId="0"/>
    <xf numFmtId="0" fontId="28" fillId="0" borderId="66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7" fillId="0" borderId="66" xfId="0" applyNumberFormat="1" applyFont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9" fillId="49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22" fontId="52" fillId="5" borderId="65" xfId="0" applyNumberFormat="1" applyFont="1" applyFill="1" applyBorder="1" applyAlignment="1">
      <alignment horizontal="center" vertical="center"/>
    </xf>
    <xf numFmtId="0" fontId="52" fillId="5" borderId="56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3"/>
      <tableStyleElement type="headerRow" dxfId="212"/>
      <tableStyleElement type="totalRow" dxfId="211"/>
      <tableStyleElement type="firstColumn" dxfId="210"/>
      <tableStyleElement type="lastColumn" dxfId="209"/>
      <tableStyleElement type="firstRowStripe" dxfId="208"/>
      <tableStyleElement type="firstColumnStripe" dxfId="2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7044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7045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3"/>
  <sheetViews>
    <sheetView tabSelected="1" zoomScale="86" zoomScaleNormal="86" workbookViewId="0">
      <pane ySplit="4" topLeftCell="A5" activePane="bottomLeft" state="frozen"/>
      <selection pane="bottomLeft" activeCell="L18" sqref="L18"/>
    </sheetView>
  </sheetViews>
  <sheetFormatPr baseColWidth="10" defaultColWidth="25.5703125" defaultRowHeight="15" x14ac:dyDescent="0.25"/>
  <cols>
    <col min="1" max="1" width="25.28515625" style="90" bestFit="1" customWidth="1"/>
    <col min="2" max="2" width="18.85546875" style="120" bestFit="1" customWidth="1"/>
    <col min="3" max="3" width="16.28515625" style="46" bestFit="1" customWidth="1"/>
    <col min="4" max="4" width="27.28515625" style="90" customWidth="1"/>
    <col min="5" max="5" width="11.28515625" style="85" bestFit="1" customWidth="1"/>
    <col min="6" max="6" width="11" style="47" hidden="1" customWidth="1"/>
    <col min="7" max="7" width="51.28515625" style="47" hidden="1" customWidth="1"/>
    <col min="8" max="11" width="5.28515625" style="47" hidden="1" customWidth="1"/>
    <col min="12" max="12" width="51.140625" style="47" customWidth="1"/>
    <col min="13" max="13" width="19.7109375" style="90" customWidth="1"/>
    <col min="14" max="14" width="16.42578125" style="90" customWidth="1"/>
    <col min="15" max="15" width="42" style="90" customWidth="1"/>
    <col min="16" max="16" width="20.85546875" style="92" customWidth="1"/>
    <col min="17" max="17" width="51.140625" style="78" bestFit="1" customWidth="1"/>
    <col min="18" max="16384" width="25.5703125" style="44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2605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2404</v>
      </c>
      <c r="B4" s="119" t="s">
        <v>2224</v>
      </c>
      <c r="C4" s="37" t="s">
        <v>11</v>
      </c>
      <c r="D4" s="37" t="s">
        <v>12</v>
      </c>
      <c r="E4" s="11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6" t="str">
        <f>VLOOKUP(E5,'LISTADO ATM'!$A$2:$C$901,3,0)</f>
        <v>DISTRITO NACIONAL</v>
      </c>
      <c r="B5" s="124">
        <v>335840700</v>
      </c>
      <c r="C5" s="123">
        <v>44288.517708333333</v>
      </c>
      <c r="D5" s="126" t="s">
        <v>2468</v>
      </c>
      <c r="E5" s="127">
        <v>377</v>
      </c>
      <c r="F5" s="131" t="str">
        <f>VLOOKUP(E5,VIP!$A$2:$O12570,2,0)</f>
        <v>DRBR377</v>
      </c>
      <c r="G5" s="126" t="str">
        <f>VLOOKUP(E5,'LISTADO ATM'!$A$2:$B$900,2,0)</f>
        <v>ATM Estación del Metro Eduardo Brito</v>
      </c>
      <c r="H5" s="126" t="str">
        <f>VLOOKUP(E5,VIP!$A$2:$O17491,7,FALSE)</f>
        <v>Si</v>
      </c>
      <c r="I5" s="126" t="str">
        <f>VLOOKUP(E5,VIP!$A$2:$O9456,8,FALSE)</f>
        <v>Si</v>
      </c>
      <c r="J5" s="126" t="str">
        <f>VLOOKUP(E5,VIP!$A$2:$O9406,8,FALSE)</f>
        <v>Si</v>
      </c>
      <c r="K5" s="126" t="str">
        <f>VLOOKUP(E5,VIP!$A$2:$O12980,6,0)</f>
        <v>NO</v>
      </c>
      <c r="L5" s="130" t="s">
        <v>2428</v>
      </c>
      <c r="M5" s="197" t="s">
        <v>2631</v>
      </c>
      <c r="N5" s="121" t="s">
        <v>2472</v>
      </c>
      <c r="O5" s="145" t="s">
        <v>2473</v>
      </c>
      <c r="P5" s="125"/>
      <c r="Q5" s="196">
        <v>44298.43546296296</v>
      </c>
    </row>
    <row r="6" spans="1:18" ht="18" x14ac:dyDescent="0.25">
      <c r="A6" s="126" t="str">
        <f>VLOOKUP(E6,'LISTADO ATM'!$A$2:$C$901,3,0)</f>
        <v>DISTRITO NACIONAL</v>
      </c>
      <c r="B6" s="124">
        <v>335845247</v>
      </c>
      <c r="C6" s="123">
        <v>44293.59097222222</v>
      </c>
      <c r="D6" s="126" t="s">
        <v>2492</v>
      </c>
      <c r="E6" s="127">
        <v>24</v>
      </c>
      <c r="F6" s="131" t="str">
        <f>VLOOKUP(E6,VIP!$A$2:$O12568,2,0)</f>
        <v>DRBR024</v>
      </c>
      <c r="G6" s="126" t="str">
        <f>VLOOKUP(E6,'LISTADO ATM'!$A$2:$B$900,2,0)</f>
        <v xml:space="preserve">ATM Oficina Eusebio Manzueta </v>
      </c>
      <c r="H6" s="126" t="str">
        <f>VLOOKUP(E6,VIP!$A$2:$O17489,7,FALSE)</f>
        <v>No</v>
      </c>
      <c r="I6" s="126" t="str">
        <f>VLOOKUP(E6,VIP!$A$2:$O9454,8,FALSE)</f>
        <v>No</v>
      </c>
      <c r="J6" s="126" t="str">
        <f>VLOOKUP(E6,VIP!$A$2:$O9404,8,FALSE)</f>
        <v>No</v>
      </c>
      <c r="K6" s="126" t="str">
        <f>VLOOKUP(E6,VIP!$A$2:$O12978,6,0)</f>
        <v>NO</v>
      </c>
      <c r="L6" s="130" t="s">
        <v>2428</v>
      </c>
      <c r="M6" s="93" t="s">
        <v>2465</v>
      </c>
      <c r="N6" s="121" t="s">
        <v>2472</v>
      </c>
      <c r="O6" s="131" t="s">
        <v>2493</v>
      </c>
      <c r="P6" s="125"/>
      <c r="Q6" s="122" t="s">
        <v>2428</v>
      </c>
    </row>
    <row r="7" spans="1:18" ht="18" x14ac:dyDescent="0.25">
      <c r="A7" s="126" t="str">
        <f>VLOOKUP(E7,'LISTADO ATM'!$A$2:$C$901,3,0)</f>
        <v>DISTRITO NACIONAL</v>
      </c>
      <c r="B7" s="124">
        <v>335845314</v>
      </c>
      <c r="C7" s="123">
        <v>44293.622511574074</v>
      </c>
      <c r="D7" s="126" t="s">
        <v>2189</v>
      </c>
      <c r="E7" s="127">
        <v>485</v>
      </c>
      <c r="F7" s="132" t="str">
        <f>VLOOKUP(E7,VIP!$A$2:$O12517,2,0)</f>
        <v>DRBR485</v>
      </c>
      <c r="G7" s="126" t="str">
        <f>VLOOKUP(E7,'LISTADO ATM'!$A$2:$B$900,2,0)</f>
        <v xml:space="preserve">ATM CEDIMAT </v>
      </c>
      <c r="H7" s="126" t="str">
        <f>VLOOKUP(E7,VIP!$A$2:$O17438,7,FALSE)</f>
        <v>Si</v>
      </c>
      <c r="I7" s="126" t="str">
        <f>VLOOKUP(E7,VIP!$A$2:$O9403,8,FALSE)</f>
        <v>Si</v>
      </c>
      <c r="J7" s="126" t="str">
        <f>VLOOKUP(E7,VIP!$A$2:$O9353,8,FALSE)</f>
        <v>Si</v>
      </c>
      <c r="K7" s="126" t="str">
        <f>VLOOKUP(E7,VIP!$A$2:$O12927,6,0)</f>
        <v>NO</v>
      </c>
      <c r="L7" s="130" t="s">
        <v>2228</v>
      </c>
      <c r="M7" s="93" t="s">
        <v>2465</v>
      </c>
      <c r="N7" s="121" t="s">
        <v>2511</v>
      </c>
      <c r="O7" s="145" t="s">
        <v>2474</v>
      </c>
      <c r="P7" s="125"/>
      <c r="Q7" s="122" t="s">
        <v>2228</v>
      </c>
    </row>
    <row r="8" spans="1:18" ht="18" x14ac:dyDescent="0.25">
      <c r="A8" s="126" t="str">
        <f>VLOOKUP(E8,'LISTADO ATM'!$A$2:$C$901,3,0)</f>
        <v>NORTE</v>
      </c>
      <c r="B8" s="124">
        <v>335845624</v>
      </c>
      <c r="C8" s="123">
        <v>44293.739537037036</v>
      </c>
      <c r="D8" s="126" t="s">
        <v>2190</v>
      </c>
      <c r="E8" s="127">
        <v>196</v>
      </c>
      <c r="F8" s="132" t="str">
        <f>VLOOKUP(E8,VIP!$A$2:$O12542,2,0)</f>
        <v>DRBR196</v>
      </c>
      <c r="G8" s="126" t="str">
        <f>VLOOKUP(E8,'LISTADO ATM'!$A$2:$B$900,2,0)</f>
        <v xml:space="preserve">ATM Estación Texaco Cangrejo Farmacia (Sosúa) </v>
      </c>
      <c r="H8" s="126" t="str">
        <f>VLOOKUP(E8,VIP!$A$2:$O17463,7,FALSE)</f>
        <v>Si</v>
      </c>
      <c r="I8" s="126" t="str">
        <f>VLOOKUP(E8,VIP!$A$2:$O9428,8,FALSE)</f>
        <v>Si</v>
      </c>
      <c r="J8" s="126" t="str">
        <f>VLOOKUP(E8,VIP!$A$2:$O9378,8,FALSE)</f>
        <v>Si</v>
      </c>
      <c r="K8" s="126" t="str">
        <f>VLOOKUP(E8,VIP!$A$2:$O12952,6,0)</f>
        <v>NO</v>
      </c>
      <c r="L8" s="130" t="s">
        <v>2254</v>
      </c>
      <c r="M8" s="93" t="s">
        <v>2465</v>
      </c>
      <c r="N8" s="121" t="s">
        <v>2472</v>
      </c>
      <c r="O8" s="132" t="s">
        <v>2509</v>
      </c>
      <c r="P8" s="125"/>
      <c r="Q8" s="122" t="s">
        <v>2254</v>
      </c>
    </row>
    <row r="9" spans="1:18" ht="18" x14ac:dyDescent="0.25">
      <c r="A9" s="126" t="str">
        <f>VLOOKUP(E9,'LISTADO ATM'!$A$2:$C$901,3,0)</f>
        <v>DISTRITO NACIONAL</v>
      </c>
      <c r="B9" s="124">
        <v>335846303</v>
      </c>
      <c r="C9" s="123">
        <v>44294.474664351852</v>
      </c>
      <c r="D9" s="126" t="s">
        <v>2189</v>
      </c>
      <c r="E9" s="127">
        <v>685</v>
      </c>
      <c r="F9" s="132" t="str">
        <f>VLOOKUP(E9,VIP!$A$2:$O12535,2,0)</f>
        <v>DRBR685</v>
      </c>
      <c r="G9" s="126" t="str">
        <f>VLOOKUP(E9,'LISTADO ATM'!$A$2:$B$900,2,0)</f>
        <v>ATM Autoservicio UASD</v>
      </c>
      <c r="H9" s="126" t="str">
        <f>VLOOKUP(E9,VIP!$A$2:$O17456,7,FALSE)</f>
        <v>NO</v>
      </c>
      <c r="I9" s="126" t="str">
        <f>VLOOKUP(E9,VIP!$A$2:$O9421,8,FALSE)</f>
        <v>SI</v>
      </c>
      <c r="J9" s="126" t="str">
        <f>VLOOKUP(E9,VIP!$A$2:$O9371,8,FALSE)</f>
        <v>SI</v>
      </c>
      <c r="K9" s="126" t="str">
        <f>VLOOKUP(E9,VIP!$A$2:$O12945,6,0)</f>
        <v>NO</v>
      </c>
      <c r="L9" s="130" t="s">
        <v>2510</v>
      </c>
      <c r="M9" s="197" t="s">
        <v>2631</v>
      </c>
      <c r="N9" s="121" t="s">
        <v>2511</v>
      </c>
      <c r="O9" s="132" t="s">
        <v>2474</v>
      </c>
      <c r="P9" s="125"/>
      <c r="Q9" s="196">
        <v>44298.587824074071</v>
      </c>
    </row>
    <row r="10" spans="1:18" ht="18" x14ac:dyDescent="0.25">
      <c r="A10" s="126" t="str">
        <f>VLOOKUP(E10,'LISTADO ATM'!$A$2:$C$901,3,0)</f>
        <v>SUR</v>
      </c>
      <c r="B10" s="124">
        <v>335847263</v>
      </c>
      <c r="C10" s="123">
        <v>44295.342395833337</v>
      </c>
      <c r="D10" s="126" t="s">
        <v>2189</v>
      </c>
      <c r="E10" s="127">
        <v>619</v>
      </c>
      <c r="F10" s="132" t="str">
        <f>VLOOKUP(E10,VIP!$A$2:$O12558,2,0)</f>
        <v>DRBR619</v>
      </c>
      <c r="G10" s="126" t="str">
        <f>VLOOKUP(E10,'LISTADO ATM'!$A$2:$B$900,2,0)</f>
        <v xml:space="preserve">ATM Academia P.N. Hatillo (San Cristóbal) </v>
      </c>
      <c r="H10" s="126" t="str">
        <f>VLOOKUP(E10,VIP!$A$2:$O17479,7,FALSE)</f>
        <v>Si</v>
      </c>
      <c r="I10" s="126" t="str">
        <f>VLOOKUP(E10,VIP!$A$2:$O9444,8,FALSE)</f>
        <v>Si</v>
      </c>
      <c r="J10" s="126" t="str">
        <f>VLOOKUP(E10,VIP!$A$2:$O9394,8,FALSE)</f>
        <v>Si</v>
      </c>
      <c r="K10" s="126" t="str">
        <f>VLOOKUP(E10,VIP!$A$2:$O12968,6,0)</f>
        <v>NO</v>
      </c>
      <c r="L10" s="130" t="s">
        <v>2254</v>
      </c>
      <c r="M10" s="93" t="s">
        <v>2465</v>
      </c>
      <c r="N10" s="121" t="s">
        <v>2472</v>
      </c>
      <c r="O10" s="133" t="s">
        <v>2474</v>
      </c>
      <c r="P10" s="125"/>
      <c r="Q10" s="122" t="s">
        <v>2254</v>
      </c>
    </row>
    <row r="11" spans="1:18" ht="18" x14ac:dyDescent="0.25">
      <c r="A11" s="126" t="str">
        <f>VLOOKUP(E11,'LISTADO ATM'!$A$2:$C$901,3,0)</f>
        <v>DISTRITO NACIONAL</v>
      </c>
      <c r="B11" s="124">
        <v>335847402</v>
      </c>
      <c r="C11" s="123">
        <v>44295.380949074075</v>
      </c>
      <c r="D11" s="126" t="s">
        <v>2468</v>
      </c>
      <c r="E11" s="127">
        <v>640</v>
      </c>
      <c r="F11" s="133" t="str">
        <f>VLOOKUP(E11,VIP!$A$2:$O12552,2,0)</f>
        <v>DRBR640</v>
      </c>
      <c r="G11" s="126" t="str">
        <f>VLOOKUP(E11,'LISTADO ATM'!$A$2:$B$900,2,0)</f>
        <v xml:space="preserve">ATM Ministerio Obras Públicas </v>
      </c>
      <c r="H11" s="126" t="str">
        <f>VLOOKUP(E11,VIP!$A$2:$O17473,7,FALSE)</f>
        <v>Si</v>
      </c>
      <c r="I11" s="126" t="str">
        <f>VLOOKUP(E11,VIP!$A$2:$O9438,8,FALSE)</f>
        <v>Si</v>
      </c>
      <c r="J11" s="126" t="str">
        <f>VLOOKUP(E11,VIP!$A$2:$O9388,8,FALSE)</f>
        <v>Si</v>
      </c>
      <c r="K11" s="126" t="str">
        <f>VLOOKUP(E11,VIP!$A$2:$O12962,6,0)</f>
        <v>NO</v>
      </c>
      <c r="L11" s="130" t="s">
        <v>2528</v>
      </c>
      <c r="M11" s="197" t="s">
        <v>2631</v>
      </c>
      <c r="N11" s="121" t="s">
        <v>2472</v>
      </c>
      <c r="O11" s="133" t="s">
        <v>2473</v>
      </c>
      <c r="P11" s="128"/>
      <c r="Q11" s="196">
        <v>44298.587824074071</v>
      </c>
    </row>
    <row r="12" spans="1:18" ht="18" x14ac:dyDescent="0.25">
      <c r="A12" s="126" t="str">
        <f>VLOOKUP(E12,'LISTADO ATM'!$A$2:$C$901,3,0)</f>
        <v>DISTRITO NACIONAL</v>
      </c>
      <c r="B12" s="124">
        <v>335847434</v>
      </c>
      <c r="C12" s="123">
        <v>44295.389363425929</v>
      </c>
      <c r="D12" s="126" t="s">
        <v>2492</v>
      </c>
      <c r="E12" s="127">
        <v>686</v>
      </c>
      <c r="F12" s="133" t="str">
        <f>VLOOKUP(E12,VIP!$A$2:$O12551,2,0)</f>
        <v>DRBR686</v>
      </c>
      <c r="G12" s="126" t="str">
        <f>VLOOKUP(E12,'LISTADO ATM'!$A$2:$B$900,2,0)</f>
        <v>ATM Autoservicio Oficina Máximo Gómez</v>
      </c>
      <c r="H12" s="126" t="str">
        <f>VLOOKUP(E12,VIP!$A$2:$O17472,7,FALSE)</f>
        <v>Si</v>
      </c>
      <c r="I12" s="126" t="str">
        <f>VLOOKUP(E12,VIP!$A$2:$O9437,8,FALSE)</f>
        <v>Si</v>
      </c>
      <c r="J12" s="126" t="str">
        <f>VLOOKUP(E12,VIP!$A$2:$O9387,8,FALSE)</f>
        <v>Si</v>
      </c>
      <c r="K12" s="126" t="str">
        <f>VLOOKUP(E12,VIP!$A$2:$O12961,6,0)</f>
        <v>NO</v>
      </c>
      <c r="L12" s="130" t="s">
        <v>2528</v>
      </c>
      <c r="M12" s="93" t="s">
        <v>2465</v>
      </c>
      <c r="N12" s="121" t="s">
        <v>2472</v>
      </c>
      <c r="O12" s="132" t="s">
        <v>2493</v>
      </c>
      <c r="P12" s="128"/>
      <c r="Q12" s="122" t="s">
        <v>2528</v>
      </c>
    </row>
    <row r="13" spans="1:18" ht="18" x14ac:dyDescent="0.25">
      <c r="A13" s="126" t="str">
        <f>VLOOKUP(E13,'LISTADO ATM'!$A$2:$C$901,3,0)</f>
        <v>DISTRITO NACIONAL</v>
      </c>
      <c r="B13" s="124">
        <v>335847989</v>
      </c>
      <c r="C13" s="123">
        <v>44295.522800925923</v>
      </c>
      <c r="D13" s="126" t="s">
        <v>2189</v>
      </c>
      <c r="E13" s="127">
        <v>929</v>
      </c>
      <c r="F13" s="132" t="str">
        <f>VLOOKUP(E13,VIP!$A$2:$O12578,2,0)</f>
        <v>DRBR929</v>
      </c>
      <c r="G13" s="126" t="str">
        <f>VLOOKUP(E13,'LISTADO ATM'!$A$2:$B$900,2,0)</f>
        <v>ATM Autoservicio Nacional El Conde</v>
      </c>
      <c r="H13" s="126" t="str">
        <f>VLOOKUP(E13,VIP!$A$2:$O17499,7,FALSE)</f>
        <v>Si</v>
      </c>
      <c r="I13" s="126" t="str">
        <f>VLOOKUP(E13,VIP!$A$2:$O9464,8,FALSE)</f>
        <v>Si</v>
      </c>
      <c r="J13" s="126" t="str">
        <f>VLOOKUP(E13,VIP!$A$2:$O9414,8,FALSE)</f>
        <v>Si</v>
      </c>
      <c r="K13" s="126" t="str">
        <f>VLOOKUP(E13,VIP!$A$2:$O12988,6,0)</f>
        <v>NO</v>
      </c>
      <c r="L13" s="130" t="s">
        <v>2254</v>
      </c>
      <c r="M13" s="197" t="s">
        <v>2631</v>
      </c>
      <c r="N13" s="121" t="s">
        <v>2472</v>
      </c>
      <c r="O13" s="133" t="s">
        <v>2474</v>
      </c>
      <c r="P13" s="128"/>
      <c r="Q13" s="196">
        <v>44298.587824074071</v>
      </c>
    </row>
    <row r="14" spans="1:18" ht="18" x14ac:dyDescent="0.25">
      <c r="A14" s="126" t="str">
        <f>VLOOKUP(E14,'LISTADO ATM'!$A$2:$C$901,3,0)</f>
        <v>SUR</v>
      </c>
      <c r="B14" s="124" t="s">
        <v>2529</v>
      </c>
      <c r="C14" s="123">
        <v>44295.728773148148</v>
      </c>
      <c r="D14" s="126" t="s">
        <v>2189</v>
      </c>
      <c r="E14" s="127">
        <v>962</v>
      </c>
      <c r="F14" s="132" t="str">
        <f>VLOOKUP(E14,VIP!$A$2:$O12582,2,0)</f>
        <v>DRBR962</v>
      </c>
      <c r="G14" s="126" t="str">
        <f>VLOOKUP(E14,'LISTADO ATM'!$A$2:$B$900,2,0)</f>
        <v xml:space="preserve">ATM Oficina Villa Ofelia II (San Juan) </v>
      </c>
      <c r="H14" s="126" t="str">
        <f>VLOOKUP(E14,VIP!$A$2:$O17503,7,FALSE)</f>
        <v>Si</v>
      </c>
      <c r="I14" s="126" t="str">
        <f>VLOOKUP(E14,VIP!$A$2:$O9468,8,FALSE)</f>
        <v>Si</v>
      </c>
      <c r="J14" s="126" t="str">
        <f>VLOOKUP(E14,VIP!$A$2:$O9418,8,FALSE)</f>
        <v>Si</v>
      </c>
      <c r="K14" s="126" t="str">
        <f>VLOOKUP(E14,VIP!$A$2:$O12992,6,0)</f>
        <v>NO</v>
      </c>
      <c r="L14" s="130" t="s">
        <v>2228</v>
      </c>
      <c r="M14" s="93" t="s">
        <v>2465</v>
      </c>
      <c r="N14" s="121" t="s">
        <v>2472</v>
      </c>
      <c r="O14" s="133" t="s">
        <v>2474</v>
      </c>
      <c r="P14" s="128"/>
      <c r="Q14" s="122" t="s">
        <v>2228</v>
      </c>
    </row>
    <row r="15" spans="1:18" s="100" customFormat="1" ht="18" x14ac:dyDescent="0.25">
      <c r="A15" s="126" t="str">
        <f>VLOOKUP(E15,'LISTADO ATM'!$A$2:$C$901,3,0)</f>
        <v>ESTE</v>
      </c>
      <c r="B15" s="124">
        <v>335848578</v>
      </c>
      <c r="C15" s="123">
        <v>44295.874305555553</v>
      </c>
      <c r="D15" s="126" t="s">
        <v>2189</v>
      </c>
      <c r="E15" s="127">
        <v>293</v>
      </c>
      <c r="F15" s="133" t="str">
        <f>VLOOKUP(E15,VIP!$A$2:$O12548,2,0)</f>
        <v>DRBR293</v>
      </c>
      <c r="G15" s="126" t="str">
        <f>VLOOKUP(E15,'LISTADO ATM'!$A$2:$B$900,2,0)</f>
        <v xml:space="preserve">ATM S/M Nueva Visión (San Pedro) </v>
      </c>
      <c r="H15" s="126" t="str">
        <f>VLOOKUP(E15,VIP!$A$2:$O17469,7,FALSE)</f>
        <v>Si</v>
      </c>
      <c r="I15" s="126" t="str">
        <f>VLOOKUP(E15,VIP!$A$2:$O9434,8,FALSE)</f>
        <v>Si</v>
      </c>
      <c r="J15" s="126" t="str">
        <f>VLOOKUP(E15,VIP!$A$2:$O9384,8,FALSE)</f>
        <v>Si</v>
      </c>
      <c r="K15" s="126" t="str">
        <f>VLOOKUP(E15,VIP!$A$2:$O12958,6,0)</f>
        <v>NO</v>
      </c>
      <c r="L15" s="130" t="s">
        <v>2228</v>
      </c>
      <c r="M15" s="197" t="s">
        <v>2631</v>
      </c>
      <c r="N15" s="121" t="s">
        <v>2472</v>
      </c>
      <c r="O15" s="133" t="s">
        <v>2474</v>
      </c>
      <c r="P15" s="125"/>
      <c r="Q15" s="196">
        <v>44298.587824074071</v>
      </c>
    </row>
    <row r="16" spans="1:18" s="100" customFormat="1" ht="18" x14ac:dyDescent="0.25">
      <c r="A16" s="126" t="str">
        <f>VLOOKUP(E16,'LISTADO ATM'!$A$2:$C$901,3,0)</f>
        <v>NORTE</v>
      </c>
      <c r="B16" s="124" t="s">
        <v>2530</v>
      </c>
      <c r="C16" s="123">
        <v>44296.249328703707</v>
      </c>
      <c r="D16" s="126" t="s">
        <v>2190</v>
      </c>
      <c r="E16" s="127">
        <v>851</v>
      </c>
      <c r="F16" s="133" t="str">
        <f>VLOOKUP(E16,VIP!$A$2:$O12576,2,0)</f>
        <v>DRBR851</v>
      </c>
      <c r="G16" s="126" t="str">
        <f>VLOOKUP(E16,'LISTADO ATM'!$A$2:$B$900,2,0)</f>
        <v xml:space="preserve">ATM Hospital Vinicio Calventi </v>
      </c>
      <c r="H16" s="126" t="str">
        <f>VLOOKUP(E16,VIP!$A$2:$O17497,7,FALSE)</f>
        <v>Si</v>
      </c>
      <c r="I16" s="126" t="str">
        <f>VLOOKUP(E16,VIP!$A$2:$O9462,8,FALSE)</f>
        <v>Si</v>
      </c>
      <c r="J16" s="126" t="str">
        <f>VLOOKUP(E16,VIP!$A$2:$O9412,8,FALSE)</f>
        <v>Si</v>
      </c>
      <c r="K16" s="126" t="str">
        <f>VLOOKUP(E16,VIP!$A$2:$O12986,6,0)</f>
        <v>NO</v>
      </c>
      <c r="L16" s="130" t="s">
        <v>2228</v>
      </c>
      <c r="M16" s="93" t="s">
        <v>2465</v>
      </c>
      <c r="N16" s="121" t="s">
        <v>2472</v>
      </c>
      <c r="O16" s="133" t="s">
        <v>2509</v>
      </c>
      <c r="P16" s="128"/>
      <c r="Q16" s="122" t="s">
        <v>2228</v>
      </c>
    </row>
    <row r="17" spans="1:17" s="100" customFormat="1" ht="18" x14ac:dyDescent="0.25">
      <c r="A17" s="126" t="str">
        <f>VLOOKUP(E17,'LISTADO ATM'!$A$2:$C$901,3,0)</f>
        <v>DISTRITO NACIONAL</v>
      </c>
      <c r="B17" s="124" t="s">
        <v>2533</v>
      </c>
      <c r="C17" s="123">
        <v>44296.3983912037</v>
      </c>
      <c r="D17" s="126" t="s">
        <v>2189</v>
      </c>
      <c r="E17" s="127">
        <v>160</v>
      </c>
      <c r="F17" s="133" t="str">
        <f>VLOOKUP(E17,VIP!$A$2:$O12587,2,0)</f>
        <v>DRBR160</v>
      </c>
      <c r="G17" s="126" t="str">
        <f>VLOOKUP(E17,'LISTADO ATM'!$A$2:$B$900,2,0)</f>
        <v xml:space="preserve">ATM Oficina Herrera </v>
      </c>
      <c r="H17" s="126" t="str">
        <f>VLOOKUP(E17,VIP!$A$2:$O17508,7,FALSE)</f>
        <v>Si</v>
      </c>
      <c r="I17" s="126" t="str">
        <f>VLOOKUP(E17,VIP!$A$2:$O9473,8,FALSE)</f>
        <v>Si</v>
      </c>
      <c r="J17" s="126" t="str">
        <f>VLOOKUP(E17,VIP!$A$2:$O9423,8,FALSE)</f>
        <v>Si</v>
      </c>
      <c r="K17" s="126" t="str">
        <f>VLOOKUP(E17,VIP!$A$2:$O12997,6,0)</f>
        <v>NO</v>
      </c>
      <c r="L17" s="130" t="s">
        <v>2228</v>
      </c>
      <c r="M17" s="197" t="s">
        <v>2631</v>
      </c>
      <c r="N17" s="121" t="s">
        <v>2472</v>
      </c>
      <c r="O17" s="133" t="s">
        <v>2474</v>
      </c>
      <c r="P17" s="125"/>
      <c r="Q17" s="196">
        <v>44298.43546296296</v>
      </c>
    </row>
    <row r="18" spans="1:17" s="100" customFormat="1" ht="18" x14ac:dyDescent="0.25">
      <c r="A18" s="126" t="str">
        <f>VLOOKUP(E18,'LISTADO ATM'!$A$2:$C$901,3,0)</f>
        <v>DISTRITO NACIONAL</v>
      </c>
      <c r="B18" s="124" t="s">
        <v>2532</v>
      </c>
      <c r="C18" s="123">
        <v>44296.401319444441</v>
      </c>
      <c r="D18" s="126" t="s">
        <v>2189</v>
      </c>
      <c r="E18" s="127">
        <v>943</v>
      </c>
      <c r="F18" s="133" t="str">
        <f>VLOOKUP(E18,VIP!$A$2:$O12580,2,0)</f>
        <v>DRBR16K</v>
      </c>
      <c r="G18" s="126" t="str">
        <f>VLOOKUP(E18,'LISTADO ATM'!$A$2:$B$900,2,0)</f>
        <v xml:space="preserve">ATM Oficina Tránsito Terreste </v>
      </c>
      <c r="H18" s="126" t="str">
        <f>VLOOKUP(E18,VIP!$A$2:$O17501,7,FALSE)</f>
        <v>Si</v>
      </c>
      <c r="I18" s="126" t="str">
        <f>VLOOKUP(E18,VIP!$A$2:$O9466,8,FALSE)</f>
        <v>Si</v>
      </c>
      <c r="J18" s="126" t="str">
        <f>VLOOKUP(E18,VIP!$A$2:$O9416,8,FALSE)</f>
        <v>Si</v>
      </c>
      <c r="K18" s="126" t="str">
        <f>VLOOKUP(E18,VIP!$A$2:$O12990,6,0)</f>
        <v>NO</v>
      </c>
      <c r="L18" s="130" t="s">
        <v>2228</v>
      </c>
      <c r="M18" s="197" t="s">
        <v>2631</v>
      </c>
      <c r="N18" s="121" t="s">
        <v>2472</v>
      </c>
      <c r="O18" s="133" t="s">
        <v>2474</v>
      </c>
      <c r="P18" s="125"/>
      <c r="Q18" s="196">
        <v>44298.43546296296</v>
      </c>
    </row>
    <row r="19" spans="1:17" s="100" customFormat="1" ht="18" x14ac:dyDescent="0.25">
      <c r="A19" s="126" t="str">
        <f>VLOOKUP(E19,'LISTADO ATM'!$A$2:$C$901,3,0)</f>
        <v>SUR</v>
      </c>
      <c r="B19" s="124" t="s">
        <v>2531</v>
      </c>
      <c r="C19" s="123">
        <v>44296.407824074071</v>
      </c>
      <c r="D19" s="126" t="s">
        <v>2468</v>
      </c>
      <c r="E19" s="127">
        <v>616</v>
      </c>
      <c r="F19" s="133" t="str">
        <f>VLOOKUP(E19,VIP!$A$2:$O12572,2,0)</f>
        <v>DRBR187</v>
      </c>
      <c r="G19" s="126" t="str">
        <f>VLOOKUP(E19,'LISTADO ATM'!$A$2:$B$900,2,0)</f>
        <v xml:space="preserve">ATM 5ta. Brigada Barahona </v>
      </c>
      <c r="H19" s="126" t="str">
        <f>VLOOKUP(E19,VIP!$A$2:$O17493,7,FALSE)</f>
        <v>Si</v>
      </c>
      <c r="I19" s="126" t="str">
        <f>VLOOKUP(E19,VIP!$A$2:$O9458,8,FALSE)</f>
        <v>Si</v>
      </c>
      <c r="J19" s="126" t="str">
        <f>VLOOKUP(E19,VIP!$A$2:$O9408,8,FALSE)</f>
        <v>Si</v>
      </c>
      <c r="K19" s="126" t="str">
        <f>VLOOKUP(E19,VIP!$A$2:$O12982,6,0)</f>
        <v>NO</v>
      </c>
      <c r="L19" s="130" t="s">
        <v>2459</v>
      </c>
      <c r="M19" s="197" t="s">
        <v>2631</v>
      </c>
      <c r="N19" s="121" t="s">
        <v>2472</v>
      </c>
      <c r="O19" s="133" t="s">
        <v>2473</v>
      </c>
      <c r="P19" s="125"/>
      <c r="Q19" s="196">
        <v>44298.43546296296</v>
      </c>
    </row>
    <row r="20" spans="1:17" s="100" customFormat="1" ht="18" x14ac:dyDescent="0.25">
      <c r="A20" s="126" t="str">
        <f>VLOOKUP(E20,'LISTADO ATM'!$A$2:$C$901,3,0)</f>
        <v>ESTE</v>
      </c>
      <c r="B20" s="124" t="s">
        <v>2534</v>
      </c>
      <c r="C20" s="123">
        <v>44296.488321759258</v>
      </c>
      <c r="D20" s="126" t="s">
        <v>2189</v>
      </c>
      <c r="E20" s="127">
        <v>838</v>
      </c>
      <c r="F20" s="133" t="str">
        <f>VLOOKUP(E20,VIP!$A$2:$O12578,2,0)</f>
        <v>DRBR838</v>
      </c>
      <c r="G20" s="126" t="str">
        <f>VLOOKUP(E20,'LISTADO ATM'!$A$2:$B$900,2,0)</f>
        <v xml:space="preserve">ATM UNP Consuelo </v>
      </c>
      <c r="H20" s="126" t="str">
        <f>VLOOKUP(E20,VIP!$A$2:$O17499,7,FALSE)</f>
        <v>Si</v>
      </c>
      <c r="I20" s="126" t="str">
        <f>VLOOKUP(E20,VIP!$A$2:$O9464,8,FALSE)</f>
        <v>Si</v>
      </c>
      <c r="J20" s="126" t="str">
        <f>VLOOKUP(E20,VIP!$A$2:$O9414,8,FALSE)</f>
        <v>Si</v>
      </c>
      <c r="K20" s="126" t="str">
        <f>VLOOKUP(E20,VIP!$A$2:$O12988,6,0)</f>
        <v>NO</v>
      </c>
      <c r="L20" s="130" t="s">
        <v>2488</v>
      </c>
      <c r="M20" s="197" t="s">
        <v>2631</v>
      </c>
      <c r="N20" s="121" t="s">
        <v>2472</v>
      </c>
      <c r="O20" s="133" t="s">
        <v>2474</v>
      </c>
      <c r="P20" s="125"/>
      <c r="Q20" s="196">
        <v>44298.43546296296</v>
      </c>
    </row>
    <row r="21" spans="1:17" s="100" customFormat="1" ht="18" x14ac:dyDescent="0.25">
      <c r="A21" s="126" t="str">
        <f>VLOOKUP(E21,'LISTADO ATM'!$A$2:$C$901,3,0)</f>
        <v>SUR</v>
      </c>
      <c r="B21" s="124" t="s">
        <v>2540</v>
      </c>
      <c r="C21" s="123">
        <v>44296.645370370374</v>
      </c>
      <c r="D21" s="126" t="s">
        <v>2189</v>
      </c>
      <c r="E21" s="127">
        <v>135</v>
      </c>
      <c r="F21" s="133" t="str">
        <f>VLOOKUP(E21,VIP!$A$2:$O12543,2,0)</f>
        <v>DRBR135</v>
      </c>
      <c r="G21" s="126" t="str">
        <f>VLOOKUP(E21,'LISTADO ATM'!$A$2:$B$900,2,0)</f>
        <v xml:space="preserve">ATM Oficina Las Dunas Baní </v>
      </c>
      <c r="H21" s="126" t="str">
        <f>VLOOKUP(E21,VIP!$A$2:$O17464,7,FALSE)</f>
        <v>Si</v>
      </c>
      <c r="I21" s="126" t="str">
        <f>VLOOKUP(E21,VIP!$A$2:$O9429,8,FALSE)</f>
        <v>Si</v>
      </c>
      <c r="J21" s="126" t="str">
        <f>VLOOKUP(E21,VIP!$A$2:$O9379,8,FALSE)</f>
        <v>Si</v>
      </c>
      <c r="K21" s="126" t="str">
        <f>VLOOKUP(E21,VIP!$A$2:$O12953,6,0)</f>
        <v>SI</v>
      </c>
      <c r="L21" s="130" t="s">
        <v>2228</v>
      </c>
      <c r="M21" s="197" t="s">
        <v>2631</v>
      </c>
      <c r="N21" s="121" t="s">
        <v>2472</v>
      </c>
      <c r="O21" s="133" t="s">
        <v>2474</v>
      </c>
      <c r="P21" s="125"/>
      <c r="Q21" s="196">
        <v>44298.587824074071</v>
      </c>
    </row>
    <row r="22" spans="1:17" s="100" customFormat="1" ht="18" x14ac:dyDescent="0.25">
      <c r="A22" s="126" t="str">
        <f>VLOOKUP(E22,'LISTADO ATM'!$A$2:$C$901,3,0)</f>
        <v>DISTRITO NACIONAL</v>
      </c>
      <c r="B22" s="124" t="s">
        <v>2539</v>
      </c>
      <c r="C22" s="123">
        <v>44296.65552083333</v>
      </c>
      <c r="D22" s="126" t="s">
        <v>2189</v>
      </c>
      <c r="E22" s="127">
        <v>639</v>
      </c>
      <c r="F22" s="133" t="str">
        <f>VLOOKUP(E22,VIP!$A$2:$O12539,2,0)</f>
        <v>DRBR639</v>
      </c>
      <c r="G22" s="126" t="str">
        <f>VLOOKUP(E22,'LISTADO ATM'!$A$2:$B$900,2,0)</f>
        <v xml:space="preserve">ATM Comisión Militar MOPC </v>
      </c>
      <c r="H22" s="126" t="str">
        <f>VLOOKUP(E22,VIP!$A$2:$O17460,7,FALSE)</f>
        <v>Si</v>
      </c>
      <c r="I22" s="126" t="str">
        <f>VLOOKUP(E22,VIP!$A$2:$O9425,8,FALSE)</f>
        <v>Si</v>
      </c>
      <c r="J22" s="126" t="str">
        <f>VLOOKUP(E22,VIP!$A$2:$O9375,8,FALSE)</f>
        <v>Si</v>
      </c>
      <c r="K22" s="126" t="str">
        <f>VLOOKUP(E22,VIP!$A$2:$O12949,6,0)</f>
        <v>NO</v>
      </c>
      <c r="L22" s="130" t="s">
        <v>2488</v>
      </c>
      <c r="M22" s="197" t="s">
        <v>2631</v>
      </c>
      <c r="N22" s="121" t="s">
        <v>2472</v>
      </c>
      <c r="O22" s="133" t="s">
        <v>2474</v>
      </c>
      <c r="P22" s="125"/>
      <c r="Q22" s="196">
        <v>44298.587824074071</v>
      </c>
    </row>
    <row r="23" spans="1:17" s="100" customFormat="1" ht="18" x14ac:dyDescent="0.25">
      <c r="A23" s="126" t="str">
        <f>VLOOKUP(E23,'LISTADO ATM'!$A$2:$C$901,3,0)</f>
        <v>DISTRITO NACIONAL</v>
      </c>
      <c r="B23" s="124" t="s">
        <v>2538</v>
      </c>
      <c r="C23" s="123">
        <v>44296.658090277779</v>
      </c>
      <c r="D23" s="126" t="s">
        <v>2189</v>
      </c>
      <c r="E23" s="127">
        <v>546</v>
      </c>
      <c r="F23" s="133" t="str">
        <f>VLOOKUP(E23,VIP!$A$2:$O12538,2,0)</f>
        <v>DRBR230</v>
      </c>
      <c r="G23" s="126" t="str">
        <f>VLOOKUP(E23,'LISTADO ATM'!$A$2:$B$900,2,0)</f>
        <v xml:space="preserve">ATM ITLA </v>
      </c>
      <c r="H23" s="126" t="str">
        <f>VLOOKUP(E23,VIP!$A$2:$O17459,7,FALSE)</f>
        <v>Si</v>
      </c>
      <c r="I23" s="126" t="str">
        <f>VLOOKUP(E23,VIP!$A$2:$O9424,8,FALSE)</f>
        <v>Si</v>
      </c>
      <c r="J23" s="126" t="str">
        <f>VLOOKUP(E23,VIP!$A$2:$O9374,8,FALSE)</f>
        <v>Si</v>
      </c>
      <c r="K23" s="126" t="str">
        <f>VLOOKUP(E23,VIP!$A$2:$O12948,6,0)</f>
        <v>NO</v>
      </c>
      <c r="L23" s="130" t="s">
        <v>2431</v>
      </c>
      <c r="M23" s="197" t="s">
        <v>2631</v>
      </c>
      <c r="N23" s="121" t="s">
        <v>2472</v>
      </c>
      <c r="O23" s="134" t="s">
        <v>2474</v>
      </c>
      <c r="P23" s="125"/>
      <c r="Q23" s="196">
        <v>44298.43546296296</v>
      </c>
    </row>
    <row r="24" spans="1:17" s="100" customFormat="1" ht="18" x14ac:dyDescent="0.25">
      <c r="A24" s="126" t="str">
        <f>VLOOKUP(E24,'LISTADO ATM'!$A$2:$C$901,3,0)</f>
        <v>DISTRITO NACIONAL</v>
      </c>
      <c r="B24" s="124" t="s">
        <v>2537</v>
      </c>
      <c r="C24" s="123">
        <v>44296.661759259259</v>
      </c>
      <c r="D24" s="126" t="s">
        <v>2468</v>
      </c>
      <c r="E24" s="127">
        <v>706</v>
      </c>
      <c r="F24" s="133" t="str">
        <f>VLOOKUP(E24,VIP!$A$2:$O12537,2,0)</f>
        <v>DRBR706</v>
      </c>
      <c r="G24" s="126" t="str">
        <f>VLOOKUP(E24,'LISTADO ATM'!$A$2:$B$900,2,0)</f>
        <v xml:space="preserve">ATM S/M Pristine </v>
      </c>
      <c r="H24" s="126" t="str">
        <f>VLOOKUP(E24,VIP!$A$2:$O17458,7,FALSE)</f>
        <v>Si</v>
      </c>
      <c r="I24" s="126" t="str">
        <f>VLOOKUP(E24,VIP!$A$2:$O9423,8,FALSE)</f>
        <v>Si</v>
      </c>
      <c r="J24" s="126" t="str">
        <f>VLOOKUP(E24,VIP!$A$2:$O9373,8,FALSE)</f>
        <v>Si</v>
      </c>
      <c r="K24" s="126" t="str">
        <f>VLOOKUP(E24,VIP!$A$2:$O12947,6,0)</f>
        <v>NO</v>
      </c>
      <c r="L24" s="130" t="s">
        <v>2428</v>
      </c>
      <c r="M24" s="197" t="s">
        <v>2631</v>
      </c>
      <c r="N24" s="121" t="s">
        <v>2472</v>
      </c>
      <c r="O24" s="133" t="s">
        <v>2474</v>
      </c>
      <c r="P24" s="125"/>
      <c r="Q24" s="196">
        <v>44298.587824074071</v>
      </c>
    </row>
    <row r="25" spans="1:17" s="100" customFormat="1" ht="18" x14ac:dyDescent="0.25">
      <c r="A25" s="126" t="str">
        <f>VLOOKUP(E25,'LISTADO ATM'!$A$2:$C$901,3,0)</f>
        <v>DISTRITO NACIONAL</v>
      </c>
      <c r="B25" s="124" t="s">
        <v>2541</v>
      </c>
      <c r="C25" s="123">
        <v>44296.690659722219</v>
      </c>
      <c r="D25" s="126" t="s">
        <v>2189</v>
      </c>
      <c r="E25" s="127">
        <v>600</v>
      </c>
      <c r="F25" s="133" t="str">
        <f>VLOOKUP(E25,VIP!$A$2:$O12541,2,0)</f>
        <v>DRBR600</v>
      </c>
      <c r="G25" s="126" t="str">
        <f>VLOOKUP(E25,'LISTADO ATM'!$A$2:$B$900,2,0)</f>
        <v>ATM S/M Bravo Hipica</v>
      </c>
      <c r="H25" s="126" t="str">
        <f>VLOOKUP(E25,VIP!$A$2:$O17462,7,FALSE)</f>
        <v>N/A</v>
      </c>
      <c r="I25" s="126" t="str">
        <f>VLOOKUP(E25,VIP!$A$2:$O9427,8,FALSE)</f>
        <v>N/A</v>
      </c>
      <c r="J25" s="126" t="str">
        <f>VLOOKUP(E25,VIP!$A$2:$O9377,8,FALSE)</f>
        <v>N/A</v>
      </c>
      <c r="K25" s="126" t="str">
        <f>VLOOKUP(E25,VIP!$A$2:$O12951,6,0)</f>
        <v>N/A</v>
      </c>
      <c r="L25" s="130" t="s">
        <v>2228</v>
      </c>
      <c r="M25" s="93" t="s">
        <v>2465</v>
      </c>
      <c r="N25" s="121" t="s">
        <v>2472</v>
      </c>
      <c r="O25" s="133" t="s">
        <v>2474</v>
      </c>
      <c r="P25" s="125"/>
      <c r="Q25" s="122" t="s">
        <v>2228</v>
      </c>
    </row>
    <row r="26" spans="1:17" s="100" customFormat="1" ht="18" x14ac:dyDescent="0.25">
      <c r="A26" s="126" t="str">
        <f>VLOOKUP(E26,'LISTADO ATM'!$A$2:$C$901,3,0)</f>
        <v>DISTRITO NACIONAL</v>
      </c>
      <c r="B26" s="124" t="s">
        <v>2550</v>
      </c>
      <c r="C26" s="123">
        <v>44296.734131944446</v>
      </c>
      <c r="D26" s="126" t="s">
        <v>2468</v>
      </c>
      <c r="E26" s="127">
        <v>980</v>
      </c>
      <c r="F26" s="133" t="str">
        <f>VLOOKUP(E26,VIP!$A$2:$O12554,2,0)</f>
        <v>DRBR980</v>
      </c>
      <c r="G26" s="126" t="str">
        <f>VLOOKUP(E26,'LISTADO ATM'!$A$2:$B$900,2,0)</f>
        <v xml:space="preserve">ATM Oficina Bella Vista Mall II </v>
      </c>
      <c r="H26" s="126" t="str">
        <f>VLOOKUP(E26,VIP!$A$2:$O17475,7,FALSE)</f>
        <v>Si</v>
      </c>
      <c r="I26" s="126" t="str">
        <f>VLOOKUP(E26,VIP!$A$2:$O9440,8,FALSE)</f>
        <v>Si</v>
      </c>
      <c r="J26" s="126" t="str">
        <f>VLOOKUP(E26,VIP!$A$2:$O9390,8,FALSE)</f>
        <v>Si</v>
      </c>
      <c r="K26" s="126" t="str">
        <f>VLOOKUP(E26,VIP!$A$2:$O12964,6,0)</f>
        <v>NO</v>
      </c>
      <c r="L26" s="130" t="s">
        <v>2552</v>
      </c>
      <c r="M26" s="197" t="s">
        <v>2631</v>
      </c>
      <c r="N26" s="121" t="s">
        <v>2472</v>
      </c>
      <c r="O26" s="133" t="s">
        <v>2473</v>
      </c>
      <c r="P26" s="125"/>
      <c r="Q26" s="196">
        <v>44298.587824074071</v>
      </c>
    </row>
    <row r="27" spans="1:17" s="100" customFormat="1" ht="18" x14ac:dyDescent="0.25">
      <c r="A27" s="126" t="str">
        <f>VLOOKUP(E27,'LISTADO ATM'!$A$2:$C$901,3,0)</f>
        <v>DISTRITO NACIONAL</v>
      </c>
      <c r="B27" s="124" t="s">
        <v>2549</v>
      </c>
      <c r="C27" s="123">
        <v>44296.736180555556</v>
      </c>
      <c r="D27" s="126" t="s">
        <v>2492</v>
      </c>
      <c r="E27" s="127">
        <v>946</v>
      </c>
      <c r="F27" s="133" t="str">
        <f>VLOOKUP(E27,VIP!$A$2:$O12553,2,0)</f>
        <v>DRBR24R</v>
      </c>
      <c r="G27" s="126" t="str">
        <f>VLOOKUP(E27,'LISTADO ATM'!$A$2:$B$900,2,0)</f>
        <v xml:space="preserve">ATM Oficina Núñez de Cáceres I </v>
      </c>
      <c r="H27" s="126" t="str">
        <f>VLOOKUP(E27,VIP!$A$2:$O17474,7,FALSE)</f>
        <v>Si</v>
      </c>
      <c r="I27" s="126" t="str">
        <f>VLOOKUP(E27,VIP!$A$2:$O9439,8,FALSE)</f>
        <v>Si</v>
      </c>
      <c r="J27" s="126" t="str">
        <f>VLOOKUP(E27,VIP!$A$2:$O9389,8,FALSE)</f>
        <v>Si</v>
      </c>
      <c r="K27" s="126" t="str">
        <f>VLOOKUP(E27,VIP!$A$2:$O12963,6,0)</f>
        <v>NO</v>
      </c>
      <c r="L27" s="130" t="s">
        <v>2552</v>
      </c>
      <c r="M27" s="93" t="s">
        <v>2465</v>
      </c>
      <c r="N27" s="121" t="s">
        <v>2472</v>
      </c>
      <c r="O27" s="145" t="s">
        <v>2493</v>
      </c>
      <c r="P27" s="125"/>
      <c r="Q27" s="122" t="s">
        <v>2552</v>
      </c>
    </row>
    <row r="28" spans="1:17" s="100" customFormat="1" ht="18" x14ac:dyDescent="0.25">
      <c r="A28" s="126" t="str">
        <f>VLOOKUP(E28,'LISTADO ATM'!$A$2:$C$901,3,0)</f>
        <v>DISTRITO NACIONAL</v>
      </c>
      <c r="B28" s="124" t="s">
        <v>2548</v>
      </c>
      <c r="C28" s="123">
        <v>44296.738634259258</v>
      </c>
      <c r="D28" s="126" t="s">
        <v>2492</v>
      </c>
      <c r="E28" s="127">
        <v>722</v>
      </c>
      <c r="F28" s="133" t="str">
        <f>VLOOKUP(E28,VIP!$A$2:$O12552,2,0)</f>
        <v>DRBR393</v>
      </c>
      <c r="G28" s="126" t="str">
        <f>VLOOKUP(E28,'LISTADO ATM'!$A$2:$B$900,2,0)</f>
        <v xml:space="preserve">ATM Oficina Charles de Gaulle III </v>
      </c>
      <c r="H28" s="126" t="str">
        <f>VLOOKUP(E28,VIP!$A$2:$O17473,7,FALSE)</f>
        <v>Si</v>
      </c>
      <c r="I28" s="126" t="str">
        <f>VLOOKUP(E28,VIP!$A$2:$O9438,8,FALSE)</f>
        <v>Si</v>
      </c>
      <c r="J28" s="126" t="str">
        <f>VLOOKUP(E28,VIP!$A$2:$O9388,8,FALSE)</f>
        <v>Si</v>
      </c>
      <c r="K28" s="126" t="str">
        <f>VLOOKUP(E28,VIP!$A$2:$O12962,6,0)</f>
        <v>SI</v>
      </c>
      <c r="L28" s="130" t="s">
        <v>2551</v>
      </c>
      <c r="M28" s="197" t="s">
        <v>2631</v>
      </c>
      <c r="N28" s="121" t="s">
        <v>2472</v>
      </c>
      <c r="O28" s="133" t="s">
        <v>2493</v>
      </c>
      <c r="P28" s="125"/>
      <c r="Q28" s="196">
        <v>44298.43546296296</v>
      </c>
    </row>
    <row r="29" spans="1:17" s="100" customFormat="1" ht="18" x14ac:dyDescent="0.25">
      <c r="A29" s="126" t="str">
        <f>VLOOKUP(E29,'LISTADO ATM'!$A$2:$C$901,3,0)</f>
        <v>DISTRITO NACIONAL</v>
      </c>
      <c r="B29" s="124" t="s">
        <v>2547</v>
      </c>
      <c r="C29" s="123">
        <v>44296.869155092594</v>
      </c>
      <c r="D29" s="126" t="s">
        <v>2468</v>
      </c>
      <c r="E29" s="127">
        <v>493</v>
      </c>
      <c r="F29" s="133" t="str">
        <f>VLOOKUP(E29,VIP!$A$2:$O12548,2,0)</f>
        <v>DRBR493</v>
      </c>
      <c r="G29" s="126" t="str">
        <f>VLOOKUP(E29,'LISTADO ATM'!$A$2:$B$900,2,0)</f>
        <v xml:space="preserve">ATM Oficina Haina Occidental II </v>
      </c>
      <c r="H29" s="126" t="str">
        <f>VLOOKUP(E29,VIP!$A$2:$O17469,7,FALSE)</f>
        <v>Si</v>
      </c>
      <c r="I29" s="126" t="str">
        <f>VLOOKUP(E29,VIP!$A$2:$O9434,8,FALSE)</f>
        <v>Si</v>
      </c>
      <c r="J29" s="126" t="str">
        <f>VLOOKUP(E29,VIP!$A$2:$O9384,8,FALSE)</f>
        <v>Si</v>
      </c>
      <c r="K29" s="126" t="str">
        <f>VLOOKUP(E29,VIP!$A$2:$O12958,6,0)</f>
        <v>NO</v>
      </c>
      <c r="L29" s="130" t="s">
        <v>2551</v>
      </c>
      <c r="M29" s="197" t="s">
        <v>2631</v>
      </c>
      <c r="N29" s="121" t="s">
        <v>2472</v>
      </c>
      <c r="O29" s="133" t="s">
        <v>2473</v>
      </c>
      <c r="P29" s="125"/>
      <c r="Q29" s="196">
        <v>44298.587824074071</v>
      </c>
    </row>
    <row r="30" spans="1:17" s="100" customFormat="1" ht="18" x14ac:dyDescent="0.25">
      <c r="A30" s="126" t="str">
        <f>VLOOKUP(E30,'LISTADO ATM'!$A$2:$C$901,3,0)</f>
        <v>DISTRITO NACIONAL</v>
      </c>
      <c r="B30" s="124" t="s">
        <v>2546</v>
      </c>
      <c r="C30" s="123">
        <v>44296.88013888889</v>
      </c>
      <c r="D30" s="126" t="s">
        <v>2468</v>
      </c>
      <c r="E30" s="127">
        <v>325</v>
      </c>
      <c r="F30" s="133" t="str">
        <f>VLOOKUP(E30,VIP!$A$2:$O12544,2,0)</f>
        <v>DRBR325</v>
      </c>
      <c r="G30" s="126" t="str">
        <f>VLOOKUP(E30,'LISTADO ATM'!$A$2:$B$900,2,0)</f>
        <v>ATM Casa Edwin</v>
      </c>
      <c r="H30" s="126" t="str">
        <f>VLOOKUP(E30,VIP!$A$2:$O17465,7,FALSE)</f>
        <v>Si</v>
      </c>
      <c r="I30" s="126" t="str">
        <f>VLOOKUP(E30,VIP!$A$2:$O9430,8,FALSE)</f>
        <v>Si</v>
      </c>
      <c r="J30" s="126" t="str">
        <f>VLOOKUP(E30,VIP!$A$2:$O9380,8,FALSE)</f>
        <v>Si</v>
      </c>
      <c r="K30" s="126" t="str">
        <f>VLOOKUP(E30,VIP!$A$2:$O12954,6,0)</f>
        <v>NO</v>
      </c>
      <c r="L30" s="130" t="s">
        <v>2428</v>
      </c>
      <c r="M30" s="197" t="s">
        <v>2631</v>
      </c>
      <c r="N30" s="121" t="s">
        <v>2472</v>
      </c>
      <c r="O30" s="133" t="s">
        <v>2473</v>
      </c>
      <c r="P30" s="125"/>
      <c r="Q30" s="196">
        <v>44298.587824074071</v>
      </c>
    </row>
    <row r="31" spans="1:17" s="100" customFormat="1" ht="18" x14ac:dyDescent="0.25">
      <c r="A31" s="126" t="str">
        <f>VLOOKUP(E31,'LISTADO ATM'!$A$2:$C$901,3,0)</f>
        <v>DISTRITO NACIONAL</v>
      </c>
      <c r="B31" s="124" t="s">
        <v>2545</v>
      </c>
      <c r="C31" s="123">
        <v>44296.888449074075</v>
      </c>
      <c r="D31" s="126" t="s">
        <v>2189</v>
      </c>
      <c r="E31" s="127">
        <v>37</v>
      </c>
      <c r="F31" s="133" t="str">
        <f>VLOOKUP(E31,VIP!$A$2:$O12543,2,0)</f>
        <v>DRBR037</v>
      </c>
      <c r="G31" s="126" t="str">
        <f>VLOOKUP(E31,'LISTADO ATM'!$A$2:$B$900,2,0)</f>
        <v xml:space="preserve">ATM Oficina Villa Mella </v>
      </c>
      <c r="H31" s="126" t="str">
        <f>VLOOKUP(E31,VIP!$A$2:$O17464,7,FALSE)</f>
        <v>Si</v>
      </c>
      <c r="I31" s="126" t="str">
        <f>VLOOKUP(E31,VIP!$A$2:$O9429,8,FALSE)</f>
        <v>Si</v>
      </c>
      <c r="J31" s="126" t="str">
        <f>VLOOKUP(E31,VIP!$A$2:$O9379,8,FALSE)</f>
        <v>Si</v>
      </c>
      <c r="K31" s="126" t="str">
        <f>VLOOKUP(E31,VIP!$A$2:$O12953,6,0)</f>
        <v>SI</v>
      </c>
      <c r="L31" s="130" t="s">
        <v>2228</v>
      </c>
      <c r="M31" s="197" t="s">
        <v>2631</v>
      </c>
      <c r="N31" s="121" t="s">
        <v>2472</v>
      </c>
      <c r="O31" s="133" t="s">
        <v>2474</v>
      </c>
      <c r="P31" s="125"/>
      <c r="Q31" s="196">
        <v>44298.43546296296</v>
      </c>
    </row>
    <row r="32" spans="1:17" s="100" customFormat="1" ht="18" x14ac:dyDescent="0.25">
      <c r="A32" s="126" t="str">
        <f>VLOOKUP(E32,'LISTADO ATM'!$A$2:$C$901,3,0)</f>
        <v>SUR</v>
      </c>
      <c r="B32" s="124" t="s">
        <v>2544</v>
      </c>
      <c r="C32" s="123">
        <v>44296.888819444444</v>
      </c>
      <c r="D32" s="126" t="s">
        <v>2189</v>
      </c>
      <c r="E32" s="127">
        <v>131</v>
      </c>
      <c r="F32" s="133" t="str">
        <f>VLOOKUP(E32,VIP!$A$2:$O12542,2,0)</f>
        <v>DRBR131</v>
      </c>
      <c r="G32" s="126" t="str">
        <f>VLOOKUP(E32,'LISTADO ATM'!$A$2:$B$900,2,0)</f>
        <v xml:space="preserve">ATM Oficina Baní I </v>
      </c>
      <c r="H32" s="126" t="str">
        <f>VLOOKUP(E32,VIP!$A$2:$O17463,7,FALSE)</f>
        <v>Si</v>
      </c>
      <c r="I32" s="126" t="str">
        <f>VLOOKUP(E32,VIP!$A$2:$O9428,8,FALSE)</f>
        <v>Si</v>
      </c>
      <c r="J32" s="126" t="str">
        <f>VLOOKUP(E32,VIP!$A$2:$O9378,8,FALSE)</f>
        <v>Si</v>
      </c>
      <c r="K32" s="126" t="str">
        <f>VLOOKUP(E32,VIP!$A$2:$O12952,6,0)</f>
        <v>NO</v>
      </c>
      <c r="L32" s="130" t="s">
        <v>2228</v>
      </c>
      <c r="M32" s="197" t="s">
        <v>2631</v>
      </c>
      <c r="N32" s="121" t="s">
        <v>2472</v>
      </c>
      <c r="O32" s="133" t="s">
        <v>2474</v>
      </c>
      <c r="P32" s="125"/>
      <c r="Q32" s="196">
        <v>44298.43546296296</v>
      </c>
    </row>
    <row r="33" spans="1:17" s="100" customFormat="1" ht="18" x14ac:dyDescent="0.25">
      <c r="A33" s="126" t="str">
        <f>VLOOKUP(E33,'LISTADO ATM'!$A$2:$C$901,3,0)</f>
        <v>ESTE</v>
      </c>
      <c r="B33" s="124" t="s">
        <v>2543</v>
      </c>
      <c r="C33" s="123">
        <v>44296.889398148145</v>
      </c>
      <c r="D33" s="126" t="s">
        <v>2189</v>
      </c>
      <c r="E33" s="127">
        <v>217</v>
      </c>
      <c r="F33" s="133" t="str">
        <f>VLOOKUP(E33,VIP!$A$2:$O12541,2,0)</f>
        <v>DRBR217</v>
      </c>
      <c r="G33" s="126" t="str">
        <f>VLOOKUP(E33,'LISTADO ATM'!$A$2:$B$900,2,0)</f>
        <v xml:space="preserve">ATM Oficina Bávaro </v>
      </c>
      <c r="H33" s="126" t="str">
        <f>VLOOKUP(E33,VIP!$A$2:$O17462,7,FALSE)</f>
        <v>Si</v>
      </c>
      <c r="I33" s="126" t="str">
        <f>VLOOKUP(E33,VIP!$A$2:$O9427,8,FALSE)</f>
        <v>Si</v>
      </c>
      <c r="J33" s="126" t="str">
        <f>VLOOKUP(E33,VIP!$A$2:$O9377,8,FALSE)</f>
        <v>Si</v>
      </c>
      <c r="K33" s="126" t="str">
        <f>VLOOKUP(E33,VIP!$A$2:$O12951,6,0)</f>
        <v>NO</v>
      </c>
      <c r="L33" s="130" t="s">
        <v>2228</v>
      </c>
      <c r="M33" s="197" t="s">
        <v>2631</v>
      </c>
      <c r="N33" s="121" t="s">
        <v>2472</v>
      </c>
      <c r="O33" s="133" t="s">
        <v>2474</v>
      </c>
      <c r="P33" s="125"/>
      <c r="Q33" s="196">
        <v>44298.43546296296</v>
      </c>
    </row>
    <row r="34" spans="1:17" s="100" customFormat="1" ht="18" x14ac:dyDescent="0.25">
      <c r="A34" s="126" t="str">
        <f>VLOOKUP(E34,'LISTADO ATM'!$A$2:$C$901,3,0)</f>
        <v>DISTRITO NACIONAL</v>
      </c>
      <c r="B34" s="124">
        <v>335848928</v>
      </c>
      <c r="C34" s="123">
        <v>44296.88958333333</v>
      </c>
      <c r="D34" s="126" t="s">
        <v>2189</v>
      </c>
      <c r="E34" s="127">
        <v>244</v>
      </c>
      <c r="F34" s="133" t="str">
        <f>VLOOKUP(E34,VIP!$A$2:$O12572,2,0)</f>
        <v>DRBR244</v>
      </c>
      <c r="G34" s="126" t="str">
        <f>VLOOKUP(E34,'LISTADO ATM'!$A$2:$B$900,2,0)</f>
        <v xml:space="preserve">ATM Ministerio de Hacienda (antiguo Finanzas) </v>
      </c>
      <c r="H34" s="126" t="str">
        <f>VLOOKUP(E34,VIP!$A$2:$O17493,7,FALSE)</f>
        <v>Si</v>
      </c>
      <c r="I34" s="126" t="str">
        <f>VLOOKUP(E34,VIP!$A$2:$O9458,8,FALSE)</f>
        <v>Si</v>
      </c>
      <c r="J34" s="126" t="str">
        <f>VLOOKUP(E34,VIP!$A$2:$O9408,8,FALSE)</f>
        <v>Si</v>
      </c>
      <c r="K34" s="126" t="str">
        <f>VLOOKUP(E34,VIP!$A$2:$O12982,6,0)</f>
        <v>NO</v>
      </c>
      <c r="L34" s="130" t="s">
        <v>2228</v>
      </c>
      <c r="M34" s="93" t="s">
        <v>2465</v>
      </c>
      <c r="N34" s="121" t="s">
        <v>2511</v>
      </c>
      <c r="O34" s="133" t="s">
        <v>2474</v>
      </c>
      <c r="P34" s="125"/>
      <c r="Q34" s="122" t="s">
        <v>2228</v>
      </c>
    </row>
    <row r="35" spans="1:17" s="100" customFormat="1" ht="18" x14ac:dyDescent="0.25">
      <c r="A35" s="126" t="str">
        <f>VLOOKUP(E35,'LISTADO ATM'!$A$2:$C$901,3,0)</f>
        <v>ESTE</v>
      </c>
      <c r="B35" s="124" t="s">
        <v>2542</v>
      </c>
      <c r="C35" s="123">
        <v>44296.890243055554</v>
      </c>
      <c r="D35" s="126" t="s">
        <v>2189</v>
      </c>
      <c r="E35" s="127">
        <v>519</v>
      </c>
      <c r="F35" s="133" t="str">
        <f>VLOOKUP(E35,VIP!$A$2:$O12539,2,0)</f>
        <v>DRBR519</v>
      </c>
      <c r="G35" s="126" t="str">
        <f>VLOOKUP(E35,'LISTADO ATM'!$A$2:$B$900,2,0)</f>
        <v xml:space="preserve">ATM Plaza Estrella (Bávaro) </v>
      </c>
      <c r="H35" s="126" t="str">
        <f>VLOOKUP(E35,VIP!$A$2:$O17460,7,FALSE)</f>
        <v>Si</v>
      </c>
      <c r="I35" s="126" t="str">
        <f>VLOOKUP(E35,VIP!$A$2:$O9425,8,FALSE)</f>
        <v>Si</v>
      </c>
      <c r="J35" s="126" t="str">
        <f>VLOOKUP(E35,VIP!$A$2:$O9375,8,FALSE)</f>
        <v>Si</v>
      </c>
      <c r="K35" s="126" t="str">
        <f>VLOOKUP(E35,VIP!$A$2:$O12949,6,0)</f>
        <v>NO</v>
      </c>
      <c r="L35" s="130" t="s">
        <v>2228</v>
      </c>
      <c r="M35" s="197" t="s">
        <v>2631</v>
      </c>
      <c r="N35" s="121" t="s">
        <v>2472</v>
      </c>
      <c r="O35" s="133" t="s">
        <v>2474</v>
      </c>
      <c r="P35" s="125"/>
      <c r="Q35" s="196">
        <v>44298.587824074071</v>
      </c>
    </row>
    <row r="36" spans="1:17" s="100" customFormat="1" ht="18" x14ac:dyDescent="0.25">
      <c r="A36" s="126" t="str">
        <f>VLOOKUP(E36,'LISTADO ATM'!$A$2:$C$901,3,0)</f>
        <v>ESTE</v>
      </c>
      <c r="B36" s="124">
        <v>335848934</v>
      </c>
      <c r="C36" s="123">
        <v>44297.177083333336</v>
      </c>
      <c r="D36" s="126" t="s">
        <v>2189</v>
      </c>
      <c r="E36" s="127">
        <v>78</v>
      </c>
      <c r="F36" s="133" t="str">
        <f>VLOOKUP(E36,VIP!$A$2:$O12571,2,0)</f>
        <v>DRBR078</v>
      </c>
      <c r="G36" s="126" t="str">
        <f>VLOOKUP(E36,'LISTADO ATM'!$A$2:$B$900,2,0)</f>
        <v xml:space="preserve">ATM Hotel Nickelodeon II ( Punta Cana) </v>
      </c>
      <c r="H36" s="126" t="str">
        <f>VLOOKUP(E36,VIP!$A$2:$O17492,7,FALSE)</f>
        <v>Si</v>
      </c>
      <c r="I36" s="126" t="str">
        <f>VLOOKUP(E36,VIP!$A$2:$O9457,8,FALSE)</f>
        <v>Si</v>
      </c>
      <c r="J36" s="126" t="str">
        <f>VLOOKUP(E36,VIP!$A$2:$O9407,8,FALSE)</f>
        <v>Si</v>
      </c>
      <c r="K36" s="126" t="str">
        <f>VLOOKUP(E36,VIP!$A$2:$O12981,6,0)</f>
        <v/>
      </c>
      <c r="L36" s="130" t="s">
        <v>2488</v>
      </c>
      <c r="M36" s="197" t="s">
        <v>2631</v>
      </c>
      <c r="N36" s="121" t="s">
        <v>2511</v>
      </c>
      <c r="O36" s="133" t="s">
        <v>2474</v>
      </c>
      <c r="P36" s="125"/>
      <c r="Q36" s="196">
        <v>44298.587824074071</v>
      </c>
    </row>
    <row r="37" spans="1:17" s="100" customFormat="1" ht="18" x14ac:dyDescent="0.25">
      <c r="A37" s="126" t="str">
        <f>VLOOKUP(E37,'LISTADO ATM'!$A$2:$C$901,3,0)</f>
        <v>SUR</v>
      </c>
      <c r="B37" s="124" t="s">
        <v>2553</v>
      </c>
      <c r="C37" s="123">
        <v>44297.183761574073</v>
      </c>
      <c r="D37" s="126" t="s">
        <v>2468</v>
      </c>
      <c r="E37" s="127">
        <v>311</v>
      </c>
      <c r="F37" s="133" t="str">
        <f>VLOOKUP(E37,VIP!$A$2:$O12543,2,0)</f>
        <v>DRBR311</v>
      </c>
      <c r="G37" s="126" t="str">
        <f>VLOOKUP(E37,'LISTADO ATM'!$A$2:$B$900,2,0)</f>
        <v>ATM Plaza Eroski</v>
      </c>
      <c r="H37" s="126" t="str">
        <f>VLOOKUP(E37,VIP!$A$2:$O17464,7,FALSE)</f>
        <v>Si</v>
      </c>
      <c r="I37" s="126" t="str">
        <f>VLOOKUP(E37,VIP!$A$2:$O9429,8,FALSE)</f>
        <v>Si</v>
      </c>
      <c r="J37" s="126" t="str">
        <f>VLOOKUP(E37,VIP!$A$2:$O9379,8,FALSE)</f>
        <v>Si</v>
      </c>
      <c r="K37" s="126" t="str">
        <f>VLOOKUP(E37,VIP!$A$2:$O12953,6,0)</f>
        <v>NO</v>
      </c>
      <c r="L37" s="130" t="s">
        <v>2459</v>
      </c>
      <c r="M37" s="197" t="s">
        <v>2631</v>
      </c>
      <c r="N37" s="121" t="s">
        <v>2472</v>
      </c>
      <c r="O37" s="133" t="s">
        <v>2473</v>
      </c>
      <c r="P37" s="125"/>
      <c r="Q37" s="196">
        <v>44298.587824074071</v>
      </c>
    </row>
    <row r="38" spans="1:17" s="100" customFormat="1" ht="18" x14ac:dyDescent="0.25">
      <c r="A38" s="126" t="str">
        <f>VLOOKUP(E38,'LISTADO ATM'!$A$2:$C$901,3,0)</f>
        <v>DISTRITO NACIONAL</v>
      </c>
      <c r="B38" s="124" t="s">
        <v>2554</v>
      </c>
      <c r="C38" s="123">
        <v>44297.194953703707</v>
      </c>
      <c r="D38" s="126" t="s">
        <v>2492</v>
      </c>
      <c r="E38" s="127">
        <v>911</v>
      </c>
      <c r="F38" s="133" t="str">
        <f>VLOOKUP(E38,VIP!$A$2:$O12544,2,0)</f>
        <v>DRBR911</v>
      </c>
      <c r="G38" s="126" t="str">
        <f>VLOOKUP(E38,'LISTADO ATM'!$A$2:$B$900,2,0)</f>
        <v xml:space="preserve">ATM Oficina Venezuela II </v>
      </c>
      <c r="H38" s="126" t="str">
        <f>VLOOKUP(E38,VIP!$A$2:$O17465,7,FALSE)</f>
        <v>Si</v>
      </c>
      <c r="I38" s="126" t="str">
        <f>VLOOKUP(E38,VIP!$A$2:$O9430,8,FALSE)</f>
        <v>Si</v>
      </c>
      <c r="J38" s="126" t="str">
        <f>VLOOKUP(E38,VIP!$A$2:$O9380,8,FALSE)</f>
        <v>Si</v>
      </c>
      <c r="K38" s="126" t="str">
        <f>VLOOKUP(E38,VIP!$A$2:$O12954,6,0)</f>
        <v>SI</v>
      </c>
      <c r="L38" s="130" t="s">
        <v>2459</v>
      </c>
      <c r="M38" s="197" t="s">
        <v>2631</v>
      </c>
      <c r="N38" s="121" t="s">
        <v>2472</v>
      </c>
      <c r="O38" s="133" t="s">
        <v>2493</v>
      </c>
      <c r="P38" s="125"/>
      <c r="Q38" s="196">
        <v>44298.43546296296</v>
      </c>
    </row>
    <row r="39" spans="1:17" s="100" customFormat="1" ht="18" x14ac:dyDescent="0.25">
      <c r="A39" s="126" t="str">
        <f>VLOOKUP(E39,'LISTADO ATM'!$A$2:$C$901,3,0)</f>
        <v>ESTE</v>
      </c>
      <c r="B39" s="124" t="s">
        <v>2560</v>
      </c>
      <c r="C39" s="123">
        <v>44297.303437499999</v>
      </c>
      <c r="D39" s="126" t="s">
        <v>2189</v>
      </c>
      <c r="E39" s="127">
        <v>111</v>
      </c>
      <c r="F39" s="133" t="str">
        <f>VLOOKUP(E39,VIP!$A$2:$O12553,2,0)</f>
        <v>DRBR111</v>
      </c>
      <c r="G39" s="126" t="str">
        <f>VLOOKUP(E39,'LISTADO ATM'!$A$2:$B$900,2,0)</f>
        <v xml:space="preserve">ATM Oficina San Pedro </v>
      </c>
      <c r="H39" s="126" t="str">
        <f>VLOOKUP(E39,VIP!$A$2:$O17474,7,FALSE)</f>
        <v>Si</v>
      </c>
      <c r="I39" s="126" t="str">
        <f>VLOOKUP(E39,VIP!$A$2:$O9439,8,FALSE)</f>
        <v>Si</v>
      </c>
      <c r="J39" s="126" t="str">
        <f>VLOOKUP(E39,VIP!$A$2:$O9389,8,FALSE)</f>
        <v>Si</v>
      </c>
      <c r="K39" s="126" t="str">
        <f>VLOOKUP(E39,VIP!$A$2:$O12963,6,0)</f>
        <v>SI</v>
      </c>
      <c r="L39" s="130" t="s">
        <v>2431</v>
      </c>
      <c r="M39" s="197" t="s">
        <v>2631</v>
      </c>
      <c r="N39" s="121" t="s">
        <v>2472</v>
      </c>
      <c r="O39" s="133" t="s">
        <v>2474</v>
      </c>
      <c r="P39" s="125"/>
      <c r="Q39" s="196">
        <v>44298.587824074071</v>
      </c>
    </row>
    <row r="40" spans="1:17" s="100" customFormat="1" ht="18" x14ac:dyDescent="0.25">
      <c r="A40" s="126" t="str">
        <f>VLOOKUP(E40,'LISTADO ATM'!$A$2:$C$901,3,0)</f>
        <v>ESTE</v>
      </c>
      <c r="B40" s="124" t="s">
        <v>2559</v>
      </c>
      <c r="C40" s="123">
        <v>44297.310011574074</v>
      </c>
      <c r="D40" s="126" t="s">
        <v>2189</v>
      </c>
      <c r="E40" s="127">
        <v>912</v>
      </c>
      <c r="F40" s="133" t="str">
        <f>VLOOKUP(E40,VIP!$A$2:$O12552,2,0)</f>
        <v>DRBR973</v>
      </c>
      <c r="G40" s="126" t="str">
        <f>VLOOKUP(E40,'LISTADO ATM'!$A$2:$B$900,2,0)</f>
        <v xml:space="preserve">ATM Oficina San Pedro II </v>
      </c>
      <c r="H40" s="126" t="str">
        <f>VLOOKUP(E40,VIP!$A$2:$O17473,7,FALSE)</f>
        <v>Si</v>
      </c>
      <c r="I40" s="126" t="str">
        <f>VLOOKUP(E40,VIP!$A$2:$O9438,8,FALSE)</f>
        <v>Si</v>
      </c>
      <c r="J40" s="126" t="str">
        <f>VLOOKUP(E40,VIP!$A$2:$O9388,8,FALSE)</f>
        <v>Si</v>
      </c>
      <c r="K40" s="126" t="str">
        <f>VLOOKUP(E40,VIP!$A$2:$O12962,6,0)</f>
        <v>SI</v>
      </c>
      <c r="L40" s="130" t="s">
        <v>2431</v>
      </c>
      <c r="M40" s="197" t="s">
        <v>2631</v>
      </c>
      <c r="N40" s="121" t="s">
        <v>2472</v>
      </c>
      <c r="O40" s="133" t="s">
        <v>2474</v>
      </c>
      <c r="P40" s="125"/>
      <c r="Q40" s="196">
        <v>44298.43546296296</v>
      </c>
    </row>
    <row r="41" spans="1:17" s="100" customFormat="1" ht="18" x14ac:dyDescent="0.25">
      <c r="A41" s="126" t="str">
        <f>VLOOKUP(E41,'LISTADO ATM'!$A$2:$C$901,3,0)</f>
        <v>DISTRITO NACIONAL</v>
      </c>
      <c r="B41" s="124" t="s">
        <v>2558</v>
      </c>
      <c r="C41" s="123">
        <v>44297.343391203707</v>
      </c>
      <c r="D41" s="126" t="s">
        <v>2468</v>
      </c>
      <c r="E41" s="127">
        <v>238</v>
      </c>
      <c r="F41" s="133" t="str">
        <f>VLOOKUP(E41,VIP!$A$2:$O12551,2,0)</f>
        <v>DRBR238</v>
      </c>
      <c r="G41" s="126" t="str">
        <f>VLOOKUP(E41,'LISTADO ATM'!$A$2:$B$900,2,0)</f>
        <v xml:space="preserve">ATM Multicentro La Sirena Charles de Gaulle </v>
      </c>
      <c r="H41" s="126" t="str">
        <f>VLOOKUP(E41,VIP!$A$2:$O17472,7,FALSE)</f>
        <v>Si</v>
      </c>
      <c r="I41" s="126" t="str">
        <f>VLOOKUP(E41,VIP!$A$2:$O9437,8,FALSE)</f>
        <v>Si</v>
      </c>
      <c r="J41" s="126" t="str">
        <f>VLOOKUP(E41,VIP!$A$2:$O9387,8,FALSE)</f>
        <v>Si</v>
      </c>
      <c r="K41" s="126" t="str">
        <f>VLOOKUP(E41,VIP!$A$2:$O12961,6,0)</f>
        <v>No</v>
      </c>
      <c r="L41" s="130" t="s">
        <v>2552</v>
      </c>
      <c r="M41" s="93" t="s">
        <v>2465</v>
      </c>
      <c r="N41" s="121" t="s">
        <v>2472</v>
      </c>
      <c r="O41" s="133" t="s">
        <v>2473</v>
      </c>
      <c r="P41" s="125"/>
      <c r="Q41" s="122" t="s">
        <v>2552</v>
      </c>
    </row>
    <row r="42" spans="1:17" s="100" customFormat="1" ht="18" x14ac:dyDescent="0.25">
      <c r="A42" s="126" t="str">
        <f>VLOOKUP(E42,'LISTADO ATM'!$A$2:$C$901,3,0)</f>
        <v>SUR</v>
      </c>
      <c r="B42" s="124" t="s">
        <v>2557</v>
      </c>
      <c r="C42" s="123">
        <v>44297.344618055555</v>
      </c>
      <c r="D42" s="126" t="s">
        <v>2189</v>
      </c>
      <c r="E42" s="127">
        <v>885</v>
      </c>
      <c r="F42" s="133" t="str">
        <f>VLOOKUP(E42,VIP!$A$2:$O12550,2,0)</f>
        <v>DRBR885</v>
      </c>
      <c r="G42" s="126" t="str">
        <f>VLOOKUP(E42,'LISTADO ATM'!$A$2:$B$900,2,0)</f>
        <v xml:space="preserve">ATM UNP Rancho Arriba </v>
      </c>
      <c r="H42" s="126" t="str">
        <f>VLOOKUP(E42,VIP!$A$2:$O17471,7,FALSE)</f>
        <v>Si</v>
      </c>
      <c r="I42" s="126" t="str">
        <f>VLOOKUP(E42,VIP!$A$2:$O9436,8,FALSE)</f>
        <v>Si</v>
      </c>
      <c r="J42" s="126" t="str">
        <f>VLOOKUP(E42,VIP!$A$2:$O9386,8,FALSE)</f>
        <v>Si</v>
      </c>
      <c r="K42" s="126" t="str">
        <f>VLOOKUP(E42,VIP!$A$2:$O12960,6,0)</f>
        <v>NO</v>
      </c>
      <c r="L42" s="130" t="s">
        <v>2228</v>
      </c>
      <c r="M42" s="197" t="s">
        <v>2631</v>
      </c>
      <c r="N42" s="121" t="s">
        <v>2472</v>
      </c>
      <c r="O42" s="133" t="s">
        <v>2474</v>
      </c>
      <c r="P42" s="125"/>
      <c r="Q42" s="196">
        <v>44298.43546296296</v>
      </c>
    </row>
    <row r="43" spans="1:17" s="100" customFormat="1" ht="18" x14ac:dyDescent="0.25">
      <c r="A43" s="126" t="str">
        <f>VLOOKUP(E43,'LISTADO ATM'!$A$2:$C$901,3,0)</f>
        <v>NORTE</v>
      </c>
      <c r="B43" s="124" t="s">
        <v>2556</v>
      </c>
      <c r="C43" s="123">
        <v>44297.348854166667</v>
      </c>
      <c r="D43" s="126" t="s">
        <v>2561</v>
      </c>
      <c r="E43" s="127">
        <v>944</v>
      </c>
      <c r="F43" s="133" t="str">
        <f>VLOOKUP(E43,VIP!$A$2:$O12549,2,0)</f>
        <v>DRBR944</v>
      </c>
      <c r="G43" s="126" t="str">
        <f>VLOOKUP(E43,'LISTADO ATM'!$A$2:$B$900,2,0)</f>
        <v xml:space="preserve">ATM UNP Mao </v>
      </c>
      <c r="H43" s="126" t="str">
        <f>VLOOKUP(E43,VIP!$A$2:$O17470,7,FALSE)</f>
        <v>Si</v>
      </c>
      <c r="I43" s="126" t="str">
        <f>VLOOKUP(E43,VIP!$A$2:$O9435,8,FALSE)</f>
        <v>Si</v>
      </c>
      <c r="J43" s="126" t="str">
        <f>VLOOKUP(E43,VIP!$A$2:$O9385,8,FALSE)</f>
        <v>Si</v>
      </c>
      <c r="K43" s="126" t="str">
        <f>VLOOKUP(E43,VIP!$A$2:$O12959,6,0)</f>
        <v>NO</v>
      </c>
      <c r="L43" s="130" t="s">
        <v>2428</v>
      </c>
      <c r="M43" s="93" t="s">
        <v>2465</v>
      </c>
      <c r="N43" s="121" t="s">
        <v>2472</v>
      </c>
      <c r="O43" s="133" t="s">
        <v>2562</v>
      </c>
      <c r="P43" s="125"/>
      <c r="Q43" s="122" t="s">
        <v>2428</v>
      </c>
    </row>
    <row r="44" spans="1:17" s="100" customFormat="1" ht="18" x14ac:dyDescent="0.25">
      <c r="A44" s="126" t="str">
        <f>VLOOKUP(E44,'LISTADO ATM'!$A$2:$C$901,3,0)</f>
        <v>DISTRITO NACIONAL</v>
      </c>
      <c r="B44" s="124" t="s">
        <v>2568</v>
      </c>
      <c r="C44" s="123">
        <v>44297.366493055553</v>
      </c>
      <c r="D44" s="126" t="s">
        <v>2189</v>
      </c>
      <c r="E44" s="127">
        <v>648</v>
      </c>
      <c r="F44" s="133" t="str">
        <f>VLOOKUP(E44,VIP!$A$2:$O12559,2,0)</f>
        <v>DRBR190</v>
      </c>
      <c r="G44" s="126" t="str">
        <f>VLOOKUP(E44,'LISTADO ATM'!$A$2:$B$900,2,0)</f>
        <v xml:space="preserve">ATM Hermandad de Pensionados </v>
      </c>
      <c r="H44" s="126" t="str">
        <f>VLOOKUP(E44,VIP!$A$2:$O17480,7,FALSE)</f>
        <v>Si</v>
      </c>
      <c r="I44" s="126" t="str">
        <f>VLOOKUP(E44,VIP!$A$2:$O9445,8,FALSE)</f>
        <v>No</v>
      </c>
      <c r="J44" s="126" t="str">
        <f>VLOOKUP(E44,VIP!$A$2:$O9395,8,FALSE)</f>
        <v>No</v>
      </c>
      <c r="K44" s="126" t="str">
        <f>VLOOKUP(E44,VIP!$A$2:$O12969,6,0)</f>
        <v>NO</v>
      </c>
      <c r="L44" s="130" t="s">
        <v>2431</v>
      </c>
      <c r="M44" s="197" t="s">
        <v>2631</v>
      </c>
      <c r="N44" s="121" t="s">
        <v>2472</v>
      </c>
      <c r="O44" s="133" t="s">
        <v>2474</v>
      </c>
      <c r="P44" s="125"/>
      <c r="Q44" s="196">
        <v>44298.43546296296</v>
      </c>
    </row>
    <row r="45" spans="1:17" s="100" customFormat="1" ht="18" x14ac:dyDescent="0.25">
      <c r="A45" s="126" t="str">
        <f>VLOOKUP(E45,'LISTADO ATM'!$A$2:$C$901,3,0)</f>
        <v>DISTRITO NACIONAL</v>
      </c>
      <c r="B45" s="124" t="s">
        <v>2567</v>
      </c>
      <c r="C45" s="123">
        <v>44297.379247685189</v>
      </c>
      <c r="D45" s="126" t="s">
        <v>2468</v>
      </c>
      <c r="E45" s="127">
        <v>70</v>
      </c>
      <c r="F45" s="133" t="str">
        <f>VLOOKUP(E45,VIP!$A$2:$O12558,2,0)</f>
        <v>DRBR070</v>
      </c>
      <c r="G45" s="126" t="str">
        <f>VLOOKUP(E45,'LISTADO ATM'!$A$2:$B$900,2,0)</f>
        <v xml:space="preserve">ATM Autoservicio Plaza Lama Zona Oriental </v>
      </c>
      <c r="H45" s="126" t="str">
        <f>VLOOKUP(E45,VIP!$A$2:$O17479,7,FALSE)</f>
        <v>Si</v>
      </c>
      <c r="I45" s="126" t="str">
        <f>VLOOKUP(E45,VIP!$A$2:$O9444,8,FALSE)</f>
        <v>Si</v>
      </c>
      <c r="J45" s="126" t="str">
        <f>VLOOKUP(E45,VIP!$A$2:$O9394,8,FALSE)</f>
        <v>Si</v>
      </c>
      <c r="K45" s="126" t="str">
        <f>VLOOKUP(E45,VIP!$A$2:$O12968,6,0)</f>
        <v>NO</v>
      </c>
      <c r="L45" s="130" t="s">
        <v>2551</v>
      </c>
      <c r="M45" s="197" t="s">
        <v>2631</v>
      </c>
      <c r="N45" s="121" t="s">
        <v>2472</v>
      </c>
      <c r="O45" s="133" t="s">
        <v>2473</v>
      </c>
      <c r="P45" s="125"/>
      <c r="Q45" s="196">
        <v>44298.587824074071</v>
      </c>
    </row>
    <row r="46" spans="1:17" s="100" customFormat="1" ht="18" x14ac:dyDescent="0.25">
      <c r="A46" s="126" t="str">
        <f>VLOOKUP(E46,'LISTADO ATM'!$A$2:$C$901,3,0)</f>
        <v>DISTRITO NACIONAL</v>
      </c>
      <c r="B46" s="124" t="s">
        <v>2566</v>
      </c>
      <c r="C46" s="123">
        <v>44297.38349537037</v>
      </c>
      <c r="D46" s="126" t="s">
        <v>2189</v>
      </c>
      <c r="E46" s="127">
        <v>338</v>
      </c>
      <c r="F46" s="133" t="str">
        <f>VLOOKUP(E46,VIP!$A$2:$O12557,2,0)</f>
        <v>DRBR338</v>
      </c>
      <c r="G46" s="126" t="str">
        <f>VLOOKUP(E46,'LISTADO ATM'!$A$2:$B$900,2,0)</f>
        <v>ATM S/M Aprezio Pantoja</v>
      </c>
      <c r="H46" s="126" t="str">
        <f>VLOOKUP(E46,VIP!$A$2:$O17478,7,FALSE)</f>
        <v>Si</v>
      </c>
      <c r="I46" s="126" t="str">
        <f>VLOOKUP(E46,VIP!$A$2:$O9443,8,FALSE)</f>
        <v>Si</v>
      </c>
      <c r="J46" s="126" t="str">
        <f>VLOOKUP(E46,VIP!$A$2:$O9393,8,FALSE)</f>
        <v>Si</v>
      </c>
      <c r="K46" s="126" t="str">
        <f>VLOOKUP(E46,VIP!$A$2:$O12967,6,0)</f>
        <v>NO</v>
      </c>
      <c r="L46" s="130" t="s">
        <v>2254</v>
      </c>
      <c r="M46" s="93" t="s">
        <v>2465</v>
      </c>
      <c r="N46" s="121" t="s">
        <v>2472</v>
      </c>
      <c r="O46" s="133" t="s">
        <v>2474</v>
      </c>
      <c r="P46" s="125"/>
      <c r="Q46" s="122" t="s">
        <v>2254</v>
      </c>
    </row>
    <row r="47" spans="1:17" s="100" customFormat="1" ht="18" x14ac:dyDescent="0.25">
      <c r="A47" s="126" t="str">
        <f>VLOOKUP(E47,'LISTADO ATM'!$A$2:$C$901,3,0)</f>
        <v>ESTE</v>
      </c>
      <c r="B47" s="124" t="s">
        <v>2565</v>
      </c>
      <c r="C47" s="123">
        <v>44297.393009259256</v>
      </c>
      <c r="D47" s="126" t="s">
        <v>2189</v>
      </c>
      <c r="E47" s="127">
        <v>158</v>
      </c>
      <c r="F47" s="133" t="str">
        <f>VLOOKUP(E47,VIP!$A$2:$O12556,2,0)</f>
        <v>DRBR158</v>
      </c>
      <c r="G47" s="126" t="str">
        <f>VLOOKUP(E47,'LISTADO ATM'!$A$2:$B$900,2,0)</f>
        <v xml:space="preserve">ATM Oficina Romana Norte </v>
      </c>
      <c r="H47" s="126" t="str">
        <f>VLOOKUP(E47,VIP!$A$2:$O17477,7,FALSE)</f>
        <v>Si</v>
      </c>
      <c r="I47" s="126" t="str">
        <f>VLOOKUP(E47,VIP!$A$2:$O9442,8,FALSE)</f>
        <v>Si</v>
      </c>
      <c r="J47" s="126" t="str">
        <f>VLOOKUP(E47,VIP!$A$2:$O9392,8,FALSE)</f>
        <v>Si</v>
      </c>
      <c r="K47" s="126" t="str">
        <f>VLOOKUP(E47,VIP!$A$2:$O12966,6,0)</f>
        <v>SI</v>
      </c>
      <c r="L47" s="130" t="s">
        <v>2570</v>
      </c>
      <c r="M47" s="197" t="s">
        <v>2631</v>
      </c>
      <c r="N47" s="121" t="s">
        <v>2472</v>
      </c>
      <c r="O47" s="133" t="s">
        <v>2474</v>
      </c>
      <c r="P47" s="125"/>
      <c r="Q47" s="196">
        <v>44298.43546296296</v>
      </c>
    </row>
    <row r="48" spans="1:17" s="100" customFormat="1" ht="18" x14ac:dyDescent="0.25">
      <c r="A48" s="126" t="str">
        <f>VLOOKUP(E48,'LISTADO ATM'!$A$2:$C$901,3,0)</f>
        <v>DISTRITO NACIONAL</v>
      </c>
      <c r="B48" s="124" t="s">
        <v>2564</v>
      </c>
      <c r="C48" s="123">
        <v>44297.418333333335</v>
      </c>
      <c r="D48" s="126" t="s">
        <v>2189</v>
      </c>
      <c r="E48" s="127">
        <v>868</v>
      </c>
      <c r="F48" s="133" t="str">
        <f>VLOOKUP(E48,VIP!$A$2:$O12555,2,0)</f>
        <v>DRBR868</v>
      </c>
      <c r="G48" s="126" t="str">
        <f>VLOOKUP(E48,'LISTADO ATM'!$A$2:$B$900,2,0)</f>
        <v xml:space="preserve">ATM Casino Diamante </v>
      </c>
      <c r="H48" s="126" t="str">
        <f>VLOOKUP(E48,VIP!$A$2:$O17476,7,FALSE)</f>
        <v>Si</v>
      </c>
      <c r="I48" s="126" t="str">
        <f>VLOOKUP(E48,VIP!$A$2:$O9441,8,FALSE)</f>
        <v>Si</v>
      </c>
      <c r="J48" s="126" t="str">
        <f>VLOOKUP(E48,VIP!$A$2:$O9391,8,FALSE)</f>
        <v>Si</v>
      </c>
      <c r="K48" s="126" t="str">
        <f>VLOOKUP(E48,VIP!$A$2:$O12965,6,0)</f>
        <v>NO</v>
      </c>
      <c r="L48" s="130" t="s">
        <v>2488</v>
      </c>
      <c r="M48" s="197" t="s">
        <v>2631</v>
      </c>
      <c r="N48" s="121" t="s">
        <v>2472</v>
      </c>
      <c r="O48" s="133" t="s">
        <v>2474</v>
      </c>
      <c r="P48" s="125"/>
      <c r="Q48" s="196">
        <v>44298.587824074071</v>
      </c>
    </row>
    <row r="49" spans="1:17" s="100" customFormat="1" ht="18" x14ac:dyDescent="0.25">
      <c r="A49" s="126" t="str">
        <f>VLOOKUP(E49,'LISTADO ATM'!$A$2:$C$901,3,0)</f>
        <v>DISTRITO NACIONAL</v>
      </c>
      <c r="B49" s="124" t="s">
        <v>2563</v>
      </c>
      <c r="C49" s="123">
        <v>44297.45484953704</v>
      </c>
      <c r="D49" s="126" t="s">
        <v>2189</v>
      </c>
      <c r="E49" s="127">
        <v>224</v>
      </c>
      <c r="F49" s="133" t="str">
        <f>VLOOKUP(E49,VIP!$A$2:$O12550,2,0)</f>
        <v>DRBR224</v>
      </c>
      <c r="G49" s="126" t="str">
        <f>VLOOKUP(E49,'LISTADO ATM'!$A$2:$B$900,2,0)</f>
        <v xml:space="preserve">ATM S/M Nacional El Millón (Núñez de Cáceres) </v>
      </c>
      <c r="H49" s="126" t="str">
        <f>VLOOKUP(E49,VIP!$A$2:$O17471,7,FALSE)</f>
        <v>Si</v>
      </c>
      <c r="I49" s="126" t="str">
        <f>VLOOKUP(E49,VIP!$A$2:$O9436,8,FALSE)</f>
        <v>Si</v>
      </c>
      <c r="J49" s="126" t="str">
        <f>VLOOKUP(E49,VIP!$A$2:$O9386,8,FALSE)</f>
        <v>Si</v>
      </c>
      <c r="K49" s="126" t="str">
        <f>VLOOKUP(E49,VIP!$A$2:$O12960,6,0)</f>
        <v>SI</v>
      </c>
      <c r="L49" s="130" t="s">
        <v>2228</v>
      </c>
      <c r="M49" s="197" t="s">
        <v>2631</v>
      </c>
      <c r="N49" s="121" t="s">
        <v>2472</v>
      </c>
      <c r="O49" s="133" t="s">
        <v>2474</v>
      </c>
      <c r="P49" s="125"/>
      <c r="Q49" s="196">
        <v>44298.43546296296</v>
      </c>
    </row>
    <row r="50" spans="1:17" s="100" customFormat="1" ht="18" x14ac:dyDescent="0.25">
      <c r="A50" s="126" t="str">
        <f>VLOOKUP(E50,'LISTADO ATM'!$A$2:$C$901,3,0)</f>
        <v>DISTRITO NACIONAL</v>
      </c>
      <c r="B50" s="124" t="s">
        <v>2580</v>
      </c>
      <c r="C50" s="123">
        <v>44297.467291666668</v>
      </c>
      <c r="D50" s="126" t="s">
        <v>2492</v>
      </c>
      <c r="E50" s="127">
        <v>721</v>
      </c>
      <c r="F50" s="133" t="str">
        <f>VLOOKUP(E50,VIP!$A$2:$O12572,2,0)</f>
        <v>DRBR23A</v>
      </c>
      <c r="G50" s="126" t="str">
        <f>VLOOKUP(E50,'LISTADO ATM'!$A$2:$B$900,2,0)</f>
        <v xml:space="preserve">ATM Oficina Charles de Gaulle II </v>
      </c>
      <c r="H50" s="126" t="str">
        <f>VLOOKUP(E50,VIP!$A$2:$O17493,7,FALSE)</f>
        <v>Si</v>
      </c>
      <c r="I50" s="126" t="str">
        <f>VLOOKUP(E50,VIP!$A$2:$O9458,8,FALSE)</f>
        <v>Si</v>
      </c>
      <c r="J50" s="126" t="str">
        <f>VLOOKUP(E50,VIP!$A$2:$O9408,8,FALSE)</f>
        <v>Si</v>
      </c>
      <c r="K50" s="126" t="str">
        <f>VLOOKUP(E50,VIP!$A$2:$O12982,6,0)</f>
        <v>NO</v>
      </c>
      <c r="L50" s="130" t="s">
        <v>2428</v>
      </c>
      <c r="M50" s="197" t="s">
        <v>2631</v>
      </c>
      <c r="N50" s="121" t="s">
        <v>2472</v>
      </c>
      <c r="O50" s="133" t="s">
        <v>2581</v>
      </c>
      <c r="P50" s="125"/>
      <c r="Q50" s="196">
        <v>44298.587824074071</v>
      </c>
    </row>
    <row r="51" spans="1:17" s="100" customFormat="1" ht="18" x14ac:dyDescent="0.25">
      <c r="A51" s="126" t="str">
        <f>VLOOKUP(E51,'LISTADO ATM'!$A$2:$C$901,3,0)</f>
        <v>DISTRITO NACIONAL</v>
      </c>
      <c r="B51" s="124" t="s">
        <v>2579</v>
      </c>
      <c r="C51" s="123">
        <v>44297.492592592593</v>
      </c>
      <c r="D51" s="126" t="s">
        <v>2492</v>
      </c>
      <c r="E51" s="127">
        <v>410</v>
      </c>
      <c r="F51" s="133" t="str">
        <f>VLOOKUP(E51,VIP!$A$2:$O12570,2,0)</f>
        <v>DRBR410</v>
      </c>
      <c r="G51" s="126" t="str">
        <f>VLOOKUP(E51,'LISTADO ATM'!$A$2:$B$900,2,0)</f>
        <v xml:space="preserve">ATM Oficina Las Palmas de Herrera II </v>
      </c>
      <c r="H51" s="126" t="str">
        <f>VLOOKUP(E51,VIP!$A$2:$O17491,7,FALSE)</f>
        <v>Si</v>
      </c>
      <c r="I51" s="126" t="str">
        <f>VLOOKUP(E51,VIP!$A$2:$O9456,8,FALSE)</f>
        <v>Si</v>
      </c>
      <c r="J51" s="126" t="str">
        <f>VLOOKUP(E51,VIP!$A$2:$O9406,8,FALSE)</f>
        <v>Si</v>
      </c>
      <c r="K51" s="126" t="str">
        <f>VLOOKUP(E51,VIP!$A$2:$O12980,6,0)</f>
        <v>NO</v>
      </c>
      <c r="L51" s="130" t="s">
        <v>2552</v>
      </c>
      <c r="M51" s="197" t="s">
        <v>2631</v>
      </c>
      <c r="N51" s="121" t="s">
        <v>2472</v>
      </c>
      <c r="O51" s="133" t="s">
        <v>2493</v>
      </c>
      <c r="P51" s="125"/>
      <c r="Q51" s="196">
        <v>44298.587824074071</v>
      </c>
    </row>
    <row r="52" spans="1:17" s="100" customFormat="1" ht="18" x14ac:dyDescent="0.25">
      <c r="A52" s="126" t="str">
        <f>VLOOKUP(E52,'LISTADO ATM'!$A$2:$C$901,3,0)</f>
        <v>NORTE</v>
      </c>
      <c r="B52" s="124" t="s">
        <v>2578</v>
      </c>
      <c r="C52" s="123">
        <v>44297.495173611111</v>
      </c>
      <c r="D52" s="126" t="s">
        <v>2190</v>
      </c>
      <c r="E52" s="127">
        <v>463</v>
      </c>
      <c r="F52" s="133" t="str">
        <f>VLOOKUP(E52,VIP!$A$2:$O12569,2,0)</f>
        <v>DRBR463</v>
      </c>
      <c r="G52" s="126" t="str">
        <f>VLOOKUP(E52,'LISTADO ATM'!$A$2:$B$900,2,0)</f>
        <v xml:space="preserve">ATM La Sirena El Embrujo </v>
      </c>
      <c r="H52" s="126" t="str">
        <f>VLOOKUP(E52,VIP!$A$2:$O17490,7,FALSE)</f>
        <v>Si</v>
      </c>
      <c r="I52" s="126" t="str">
        <f>VLOOKUP(E52,VIP!$A$2:$O9455,8,FALSE)</f>
        <v>Si</v>
      </c>
      <c r="J52" s="126" t="str">
        <f>VLOOKUP(E52,VIP!$A$2:$O9405,8,FALSE)</f>
        <v>Si</v>
      </c>
      <c r="K52" s="126" t="str">
        <f>VLOOKUP(E52,VIP!$A$2:$O12979,6,0)</f>
        <v>NO</v>
      </c>
      <c r="L52" s="130" t="s">
        <v>2582</v>
      </c>
      <c r="M52" s="197" t="s">
        <v>2631</v>
      </c>
      <c r="N52" s="121" t="s">
        <v>2472</v>
      </c>
      <c r="O52" s="133" t="s">
        <v>2569</v>
      </c>
      <c r="P52" s="125"/>
      <c r="Q52" s="196">
        <v>44298.43546296296</v>
      </c>
    </row>
    <row r="53" spans="1:17" s="100" customFormat="1" ht="18" x14ac:dyDescent="0.25">
      <c r="A53" s="126" t="str">
        <f>VLOOKUP(E53,'LISTADO ATM'!$A$2:$C$901,3,0)</f>
        <v>NORTE</v>
      </c>
      <c r="B53" s="124" t="s">
        <v>2577</v>
      </c>
      <c r="C53" s="123">
        <v>44297.49695601852</v>
      </c>
      <c r="D53" s="126" t="s">
        <v>2190</v>
      </c>
      <c r="E53" s="127">
        <v>643</v>
      </c>
      <c r="F53" s="133" t="str">
        <f>VLOOKUP(E53,VIP!$A$2:$O12568,2,0)</f>
        <v>DRBR127</v>
      </c>
      <c r="G53" s="126" t="str">
        <f>VLOOKUP(E53,'LISTADO ATM'!$A$2:$B$900,2,0)</f>
        <v xml:space="preserve">ATM Oficina Valerio </v>
      </c>
      <c r="H53" s="126" t="str">
        <f>VLOOKUP(E53,VIP!$A$2:$O17489,7,FALSE)</f>
        <v>Si</v>
      </c>
      <c r="I53" s="126" t="str">
        <f>VLOOKUP(E53,VIP!$A$2:$O9454,8,FALSE)</f>
        <v>No</v>
      </c>
      <c r="J53" s="126" t="str">
        <f>VLOOKUP(E53,VIP!$A$2:$O9404,8,FALSE)</f>
        <v>No</v>
      </c>
      <c r="K53" s="126" t="str">
        <f>VLOOKUP(E53,VIP!$A$2:$O12978,6,0)</f>
        <v>NO</v>
      </c>
      <c r="L53" s="130" t="s">
        <v>2510</v>
      </c>
      <c r="M53" s="197" t="s">
        <v>2631</v>
      </c>
      <c r="N53" s="121" t="s">
        <v>2472</v>
      </c>
      <c r="O53" s="133" t="s">
        <v>2502</v>
      </c>
      <c r="P53" s="125"/>
      <c r="Q53" s="196">
        <v>44298.43546296296</v>
      </c>
    </row>
    <row r="54" spans="1:17" s="100" customFormat="1" ht="18" x14ac:dyDescent="0.25">
      <c r="A54" s="126" t="str">
        <f>VLOOKUP(E54,'LISTADO ATM'!$A$2:$C$901,3,0)</f>
        <v>SUR</v>
      </c>
      <c r="B54" s="124" t="s">
        <v>2576</v>
      </c>
      <c r="C54" s="123">
        <v>44297.498391203706</v>
      </c>
      <c r="D54" s="126" t="s">
        <v>2468</v>
      </c>
      <c r="E54" s="127">
        <v>252</v>
      </c>
      <c r="F54" s="133" t="str">
        <f>VLOOKUP(E54,VIP!$A$2:$O12567,2,0)</f>
        <v>DRBR252</v>
      </c>
      <c r="G54" s="126" t="str">
        <f>VLOOKUP(E54,'LISTADO ATM'!$A$2:$B$900,2,0)</f>
        <v xml:space="preserve">ATM Banco Agrícola (Barahona) </v>
      </c>
      <c r="H54" s="126" t="str">
        <f>VLOOKUP(E54,VIP!$A$2:$O17488,7,FALSE)</f>
        <v>Si</v>
      </c>
      <c r="I54" s="126" t="str">
        <f>VLOOKUP(E54,VIP!$A$2:$O9453,8,FALSE)</f>
        <v>Si</v>
      </c>
      <c r="J54" s="126" t="str">
        <f>VLOOKUP(E54,VIP!$A$2:$O9403,8,FALSE)</f>
        <v>Si</v>
      </c>
      <c r="K54" s="126" t="str">
        <f>VLOOKUP(E54,VIP!$A$2:$O12977,6,0)</f>
        <v>NO</v>
      </c>
      <c r="L54" s="130" t="s">
        <v>2428</v>
      </c>
      <c r="M54" s="197" t="s">
        <v>2631</v>
      </c>
      <c r="N54" s="121" t="s">
        <v>2472</v>
      </c>
      <c r="O54" s="133" t="s">
        <v>2473</v>
      </c>
      <c r="P54" s="125"/>
      <c r="Q54" s="196">
        <v>44298.43546296296</v>
      </c>
    </row>
    <row r="55" spans="1:17" s="100" customFormat="1" ht="18" x14ac:dyDescent="0.25">
      <c r="A55" s="126" t="str">
        <f>VLOOKUP(E55,'LISTADO ATM'!$A$2:$C$901,3,0)</f>
        <v>NORTE</v>
      </c>
      <c r="B55" s="124" t="s">
        <v>2575</v>
      </c>
      <c r="C55" s="123">
        <v>44297.509629629632</v>
      </c>
      <c r="D55" s="126" t="s">
        <v>2190</v>
      </c>
      <c r="E55" s="127">
        <v>948</v>
      </c>
      <c r="F55" s="133" t="str">
        <f>VLOOKUP(E55,VIP!$A$2:$O12565,2,0)</f>
        <v>DRBR948</v>
      </c>
      <c r="G55" s="126" t="str">
        <f>VLOOKUP(E55,'LISTADO ATM'!$A$2:$B$900,2,0)</f>
        <v xml:space="preserve">ATM Autobanco El Jaya II (SFM) </v>
      </c>
      <c r="H55" s="126" t="str">
        <f>VLOOKUP(E55,VIP!$A$2:$O17486,7,FALSE)</f>
        <v>Si</v>
      </c>
      <c r="I55" s="126" t="str">
        <f>VLOOKUP(E55,VIP!$A$2:$O9451,8,FALSE)</f>
        <v>Si</v>
      </c>
      <c r="J55" s="126" t="str">
        <f>VLOOKUP(E55,VIP!$A$2:$O9401,8,FALSE)</f>
        <v>Si</v>
      </c>
      <c r="K55" s="126" t="str">
        <f>VLOOKUP(E55,VIP!$A$2:$O12975,6,0)</f>
        <v>NO</v>
      </c>
      <c r="L55" s="130" t="s">
        <v>2228</v>
      </c>
      <c r="M55" s="197" t="s">
        <v>2631</v>
      </c>
      <c r="N55" s="121" t="s">
        <v>2472</v>
      </c>
      <c r="O55" s="133" t="s">
        <v>2502</v>
      </c>
      <c r="P55" s="125"/>
      <c r="Q55" s="196">
        <v>44298.43546296296</v>
      </c>
    </row>
    <row r="56" spans="1:17" s="100" customFormat="1" ht="18" x14ac:dyDescent="0.25">
      <c r="A56" s="126" t="str">
        <f>VLOOKUP(E56,'LISTADO ATM'!$A$2:$C$901,3,0)</f>
        <v>ESTE</v>
      </c>
      <c r="B56" s="124" t="s">
        <v>2574</v>
      </c>
      <c r="C56" s="123">
        <v>44297.511828703704</v>
      </c>
      <c r="D56" s="126" t="s">
        <v>2189</v>
      </c>
      <c r="E56" s="127">
        <v>742</v>
      </c>
      <c r="F56" s="133" t="str">
        <f>VLOOKUP(E56,VIP!$A$2:$O12564,2,0)</f>
        <v>DRBR990</v>
      </c>
      <c r="G56" s="126" t="str">
        <f>VLOOKUP(E56,'LISTADO ATM'!$A$2:$B$900,2,0)</f>
        <v xml:space="preserve">ATM Oficina Plaza del Rey (La Romana) </v>
      </c>
      <c r="H56" s="126" t="str">
        <f>VLOOKUP(E56,VIP!$A$2:$O17485,7,FALSE)</f>
        <v>Si</v>
      </c>
      <c r="I56" s="126" t="str">
        <f>VLOOKUP(E56,VIP!$A$2:$O9450,8,FALSE)</f>
        <v>Si</v>
      </c>
      <c r="J56" s="126" t="str">
        <f>VLOOKUP(E56,VIP!$A$2:$O9400,8,FALSE)</f>
        <v>Si</v>
      </c>
      <c r="K56" s="126" t="str">
        <f>VLOOKUP(E56,VIP!$A$2:$O12974,6,0)</f>
        <v>NO</v>
      </c>
      <c r="L56" s="130" t="s">
        <v>2431</v>
      </c>
      <c r="M56" s="197" t="s">
        <v>2631</v>
      </c>
      <c r="N56" s="121" t="s">
        <v>2472</v>
      </c>
      <c r="O56" s="133" t="s">
        <v>2474</v>
      </c>
      <c r="P56" s="125"/>
      <c r="Q56" s="196">
        <v>44298.43546296296</v>
      </c>
    </row>
    <row r="57" spans="1:17" s="100" customFormat="1" ht="18" x14ac:dyDescent="0.25">
      <c r="A57" s="126" t="str">
        <f>VLOOKUP(E57,'LISTADO ATM'!$A$2:$C$901,3,0)</f>
        <v>NORTE</v>
      </c>
      <c r="B57" s="124" t="s">
        <v>2573</v>
      </c>
      <c r="C57" s="123">
        <v>44297.513437499998</v>
      </c>
      <c r="D57" s="126" t="s">
        <v>2190</v>
      </c>
      <c r="E57" s="127">
        <v>172</v>
      </c>
      <c r="F57" s="133" t="str">
        <f>VLOOKUP(E57,VIP!$A$2:$O12563,2,0)</f>
        <v>DRBR172</v>
      </c>
      <c r="G57" s="126" t="str">
        <f>VLOOKUP(E57,'LISTADO ATM'!$A$2:$B$900,2,0)</f>
        <v xml:space="preserve">ATM UNP Guaucí </v>
      </c>
      <c r="H57" s="126" t="str">
        <f>VLOOKUP(E57,VIP!$A$2:$O17484,7,FALSE)</f>
        <v>Si</v>
      </c>
      <c r="I57" s="126" t="str">
        <f>VLOOKUP(E57,VIP!$A$2:$O9449,8,FALSE)</f>
        <v>Si</v>
      </c>
      <c r="J57" s="126" t="str">
        <f>VLOOKUP(E57,VIP!$A$2:$O9399,8,FALSE)</f>
        <v>Si</v>
      </c>
      <c r="K57" s="126" t="str">
        <f>VLOOKUP(E57,VIP!$A$2:$O12973,6,0)</f>
        <v>NO</v>
      </c>
      <c r="L57" s="130" t="s">
        <v>2228</v>
      </c>
      <c r="M57" s="197" t="s">
        <v>2631</v>
      </c>
      <c r="N57" s="121" t="s">
        <v>2472</v>
      </c>
      <c r="O57" s="133" t="s">
        <v>2502</v>
      </c>
      <c r="P57" s="125"/>
      <c r="Q57" s="196">
        <v>44298.587824074071</v>
      </c>
    </row>
    <row r="58" spans="1:17" s="100" customFormat="1" ht="18" x14ac:dyDescent="0.25">
      <c r="A58" s="126" t="str">
        <f>VLOOKUP(E58,'LISTADO ATM'!$A$2:$C$901,3,0)</f>
        <v>NORTE</v>
      </c>
      <c r="B58" s="124" t="s">
        <v>2572</v>
      </c>
      <c r="C58" s="123">
        <v>44297.590115740742</v>
      </c>
      <c r="D58" s="126" t="s">
        <v>2190</v>
      </c>
      <c r="E58" s="127">
        <v>737</v>
      </c>
      <c r="F58" s="133" t="str">
        <f>VLOOKUP(E58,VIP!$A$2:$O12559,2,0)</f>
        <v>DRBR281</v>
      </c>
      <c r="G58" s="126" t="str">
        <f>VLOOKUP(E58,'LISTADO ATM'!$A$2:$B$900,2,0)</f>
        <v xml:space="preserve">ATM UNP Cabarete (Puerto Plata) </v>
      </c>
      <c r="H58" s="126" t="str">
        <f>VLOOKUP(E58,VIP!$A$2:$O17480,7,FALSE)</f>
        <v>Si</v>
      </c>
      <c r="I58" s="126" t="str">
        <f>VLOOKUP(E58,VIP!$A$2:$O9445,8,FALSE)</f>
        <v>Si</v>
      </c>
      <c r="J58" s="126" t="str">
        <f>VLOOKUP(E58,VIP!$A$2:$O9395,8,FALSE)</f>
        <v>Si</v>
      </c>
      <c r="K58" s="126" t="str">
        <f>VLOOKUP(E58,VIP!$A$2:$O12969,6,0)</f>
        <v>NO</v>
      </c>
      <c r="L58" s="130" t="s">
        <v>2431</v>
      </c>
      <c r="M58" s="197" t="s">
        <v>2631</v>
      </c>
      <c r="N58" s="121" t="s">
        <v>2472</v>
      </c>
      <c r="O58" s="133" t="s">
        <v>2502</v>
      </c>
      <c r="P58" s="125"/>
      <c r="Q58" s="196">
        <v>44298.587824074071</v>
      </c>
    </row>
    <row r="59" spans="1:17" s="100" customFormat="1" ht="18" x14ac:dyDescent="0.25">
      <c r="A59" s="126" t="str">
        <f>VLOOKUP(E59,'LISTADO ATM'!$A$2:$C$901,3,0)</f>
        <v>NORTE</v>
      </c>
      <c r="B59" s="124" t="s">
        <v>2571</v>
      </c>
      <c r="C59" s="123">
        <v>44297.591979166667</v>
      </c>
      <c r="D59" s="126" t="s">
        <v>2190</v>
      </c>
      <c r="E59" s="127">
        <v>282</v>
      </c>
      <c r="F59" s="133" t="str">
        <f>VLOOKUP(E59,VIP!$A$2:$O12557,2,0)</f>
        <v>DRBR282</v>
      </c>
      <c r="G59" s="126" t="str">
        <f>VLOOKUP(E59,'LISTADO ATM'!$A$2:$B$900,2,0)</f>
        <v xml:space="preserve">ATM Autobanco Nibaje </v>
      </c>
      <c r="H59" s="126" t="str">
        <f>VLOOKUP(E59,VIP!$A$2:$O17478,7,FALSE)</f>
        <v>Si</v>
      </c>
      <c r="I59" s="126" t="str">
        <f>VLOOKUP(E59,VIP!$A$2:$O9443,8,FALSE)</f>
        <v>Si</v>
      </c>
      <c r="J59" s="126" t="str">
        <f>VLOOKUP(E59,VIP!$A$2:$O9393,8,FALSE)</f>
        <v>Si</v>
      </c>
      <c r="K59" s="126" t="str">
        <f>VLOOKUP(E59,VIP!$A$2:$O12967,6,0)</f>
        <v>NO</v>
      </c>
      <c r="L59" s="130" t="s">
        <v>2431</v>
      </c>
      <c r="M59" s="197" t="s">
        <v>2631</v>
      </c>
      <c r="N59" s="121" t="s">
        <v>2472</v>
      </c>
      <c r="O59" s="134" t="s">
        <v>2502</v>
      </c>
      <c r="P59" s="125"/>
      <c r="Q59" s="196">
        <v>44298.43546296296</v>
      </c>
    </row>
    <row r="60" spans="1:17" ht="18" x14ac:dyDescent="0.25">
      <c r="A60" s="126" t="str">
        <f>VLOOKUP(E60,'LISTADO ATM'!$A$2:$C$901,3,0)</f>
        <v>DISTRITO NACIONAL</v>
      </c>
      <c r="B60" s="124" t="s">
        <v>2584</v>
      </c>
      <c r="C60" s="123">
        <v>44297.618877314817</v>
      </c>
      <c r="D60" s="126" t="s">
        <v>2189</v>
      </c>
      <c r="E60" s="127">
        <v>235</v>
      </c>
      <c r="F60" s="134" t="str">
        <f>VLOOKUP(E60,VIP!$A$2:$O12558,2,0)</f>
        <v>DRBR235</v>
      </c>
      <c r="G60" s="126" t="str">
        <f>VLOOKUP(E60,'LISTADO ATM'!$A$2:$B$900,2,0)</f>
        <v xml:space="preserve">ATM Oficina Multicentro La Sirena San Isidro </v>
      </c>
      <c r="H60" s="126" t="str">
        <f>VLOOKUP(E60,VIP!$A$2:$O17479,7,FALSE)</f>
        <v>Si</v>
      </c>
      <c r="I60" s="126" t="str">
        <f>VLOOKUP(E60,VIP!$A$2:$O9444,8,FALSE)</f>
        <v>Si</v>
      </c>
      <c r="J60" s="126" t="str">
        <f>VLOOKUP(E60,VIP!$A$2:$O9394,8,FALSE)</f>
        <v>Si</v>
      </c>
      <c r="K60" s="126" t="str">
        <f>VLOOKUP(E60,VIP!$A$2:$O12968,6,0)</f>
        <v>SI</v>
      </c>
      <c r="L60" s="130" t="s">
        <v>2431</v>
      </c>
      <c r="M60" s="197" t="s">
        <v>2631</v>
      </c>
      <c r="N60" s="121" t="s">
        <v>2472</v>
      </c>
      <c r="O60" s="134" t="s">
        <v>2474</v>
      </c>
      <c r="P60" s="125"/>
      <c r="Q60" s="196">
        <v>44298.587824074071</v>
      </c>
    </row>
    <row r="61" spans="1:17" ht="18" x14ac:dyDescent="0.25">
      <c r="A61" s="126" t="str">
        <f>VLOOKUP(E61,'LISTADO ATM'!$A$2:$C$901,3,0)</f>
        <v>DISTRITO NACIONAL</v>
      </c>
      <c r="B61" s="124" t="s">
        <v>2583</v>
      </c>
      <c r="C61" s="123">
        <v>44297.619953703703</v>
      </c>
      <c r="D61" s="126" t="s">
        <v>2189</v>
      </c>
      <c r="E61" s="127">
        <v>300</v>
      </c>
      <c r="F61" s="134" t="str">
        <f>VLOOKUP(E61,VIP!$A$2:$O12557,2,0)</f>
        <v>DRBR300</v>
      </c>
      <c r="G61" s="126" t="str">
        <f>VLOOKUP(E61,'LISTADO ATM'!$A$2:$B$900,2,0)</f>
        <v xml:space="preserve">ATM S/M Aprezio Los Guaricanos </v>
      </c>
      <c r="H61" s="126" t="str">
        <f>VLOOKUP(E61,VIP!$A$2:$O17478,7,FALSE)</f>
        <v>Si</v>
      </c>
      <c r="I61" s="126" t="str">
        <f>VLOOKUP(E61,VIP!$A$2:$O9443,8,FALSE)</f>
        <v>Si</v>
      </c>
      <c r="J61" s="126" t="str">
        <f>VLOOKUP(E61,VIP!$A$2:$O9393,8,FALSE)</f>
        <v>Si</v>
      </c>
      <c r="K61" s="126" t="str">
        <f>VLOOKUP(E61,VIP!$A$2:$O12967,6,0)</f>
        <v>NO</v>
      </c>
      <c r="L61" s="130" t="s">
        <v>2431</v>
      </c>
      <c r="M61" s="197" t="s">
        <v>2631</v>
      </c>
      <c r="N61" s="121" t="s">
        <v>2472</v>
      </c>
      <c r="O61" s="134" t="s">
        <v>2474</v>
      </c>
      <c r="P61" s="125"/>
      <c r="Q61" s="196">
        <v>44298.587824074071</v>
      </c>
    </row>
    <row r="62" spans="1:17" ht="18" x14ac:dyDescent="0.25">
      <c r="A62" s="126" t="str">
        <f>VLOOKUP(E62,'LISTADO ATM'!$A$2:$C$901,3,0)</f>
        <v>DISTRITO NACIONAL</v>
      </c>
      <c r="B62" s="124" t="s">
        <v>2586</v>
      </c>
      <c r="C62" s="123">
        <v>44297.641979166663</v>
      </c>
      <c r="D62" s="126" t="s">
        <v>2189</v>
      </c>
      <c r="E62" s="127">
        <v>54</v>
      </c>
      <c r="F62" s="134" t="str">
        <f>VLOOKUP(E62,VIP!$A$2:$O12559,2,0)</f>
        <v>DRBR054</v>
      </c>
      <c r="G62" s="126" t="str">
        <f>VLOOKUP(E62,'LISTADO ATM'!$A$2:$B$900,2,0)</f>
        <v xml:space="preserve">ATM Autoservicio Galería 360 </v>
      </c>
      <c r="H62" s="126" t="str">
        <f>VLOOKUP(E62,VIP!$A$2:$O17480,7,FALSE)</f>
        <v>Si</v>
      </c>
      <c r="I62" s="126" t="str">
        <f>VLOOKUP(E62,VIP!$A$2:$O9445,8,FALSE)</f>
        <v>Si</v>
      </c>
      <c r="J62" s="126" t="str">
        <f>VLOOKUP(E62,VIP!$A$2:$O9395,8,FALSE)</f>
        <v>Si</v>
      </c>
      <c r="K62" s="126" t="str">
        <f>VLOOKUP(E62,VIP!$A$2:$O12969,6,0)</f>
        <v>NO</v>
      </c>
      <c r="L62" s="130" t="s">
        <v>2431</v>
      </c>
      <c r="M62" s="197" t="s">
        <v>2631</v>
      </c>
      <c r="N62" s="121" t="s">
        <v>2472</v>
      </c>
      <c r="O62" s="145" t="s">
        <v>2474</v>
      </c>
      <c r="P62" s="125"/>
      <c r="Q62" s="196">
        <v>44298.43546296296</v>
      </c>
    </row>
    <row r="63" spans="1:17" ht="18" x14ac:dyDescent="0.25">
      <c r="A63" s="126" t="str">
        <f>VLOOKUP(E63,'LISTADO ATM'!$A$2:$C$901,3,0)</f>
        <v>NORTE</v>
      </c>
      <c r="B63" s="124" t="s">
        <v>2585</v>
      </c>
      <c r="C63" s="123">
        <v>44297.648969907408</v>
      </c>
      <c r="D63" s="126" t="s">
        <v>2190</v>
      </c>
      <c r="E63" s="127">
        <v>862</v>
      </c>
      <c r="F63" s="134" t="str">
        <f>VLOOKUP(E63,VIP!$A$2:$O12558,2,0)</f>
        <v>DRBR862</v>
      </c>
      <c r="G63" s="126" t="str">
        <f>VLOOKUP(E63,'LISTADO ATM'!$A$2:$B$900,2,0)</f>
        <v xml:space="preserve">ATM S/M Doble A (Sabaneta) </v>
      </c>
      <c r="H63" s="126" t="str">
        <f>VLOOKUP(E63,VIP!$A$2:$O17479,7,FALSE)</f>
        <v>Si</v>
      </c>
      <c r="I63" s="126" t="str">
        <f>VLOOKUP(E63,VIP!$A$2:$O9444,8,FALSE)</f>
        <v>Si</v>
      </c>
      <c r="J63" s="126" t="str">
        <f>VLOOKUP(E63,VIP!$A$2:$O9394,8,FALSE)</f>
        <v>Si</v>
      </c>
      <c r="K63" s="126" t="str">
        <f>VLOOKUP(E63,VIP!$A$2:$O12968,6,0)</f>
        <v>NO</v>
      </c>
      <c r="L63" s="130" t="s">
        <v>2431</v>
      </c>
      <c r="M63" s="197" t="s">
        <v>2631</v>
      </c>
      <c r="N63" s="121" t="s">
        <v>2472</v>
      </c>
      <c r="O63" s="134" t="s">
        <v>2502</v>
      </c>
      <c r="P63" s="125"/>
      <c r="Q63" s="196">
        <v>44298.43546296296</v>
      </c>
    </row>
    <row r="64" spans="1:17" ht="18" x14ac:dyDescent="0.25">
      <c r="A64" s="126" t="str">
        <f>VLOOKUP(E64,'LISTADO ATM'!$A$2:$C$901,3,0)</f>
        <v>DISTRITO NACIONAL</v>
      </c>
      <c r="B64" s="124" t="s">
        <v>2596</v>
      </c>
      <c r="C64" s="123">
        <v>44297.689444444448</v>
      </c>
      <c r="D64" s="126" t="s">
        <v>2468</v>
      </c>
      <c r="E64" s="127">
        <v>696</v>
      </c>
      <c r="F64" s="134" t="str">
        <f>VLOOKUP(E64,VIP!$A$2:$O12570,2,0)</f>
        <v>DRBR696</v>
      </c>
      <c r="G64" s="126" t="str">
        <f>VLOOKUP(E64,'LISTADO ATM'!$A$2:$B$900,2,0)</f>
        <v>ATM Olé Jacobo Majluta</v>
      </c>
      <c r="H64" s="126" t="str">
        <f>VLOOKUP(E64,VIP!$A$2:$O17491,7,FALSE)</f>
        <v>Si</v>
      </c>
      <c r="I64" s="126" t="str">
        <f>VLOOKUP(E64,VIP!$A$2:$O9456,8,FALSE)</f>
        <v>Si</v>
      </c>
      <c r="J64" s="126" t="str">
        <f>VLOOKUP(E64,VIP!$A$2:$O9406,8,FALSE)</f>
        <v>Si</v>
      </c>
      <c r="K64" s="126" t="str">
        <f>VLOOKUP(E64,VIP!$A$2:$O12980,6,0)</f>
        <v>NO</v>
      </c>
      <c r="L64" s="130" t="s">
        <v>2428</v>
      </c>
      <c r="M64" s="93" t="s">
        <v>2465</v>
      </c>
      <c r="N64" s="121" t="s">
        <v>2472</v>
      </c>
      <c r="O64" s="134" t="s">
        <v>2473</v>
      </c>
      <c r="P64" s="125"/>
      <c r="Q64" s="122" t="s">
        <v>2428</v>
      </c>
    </row>
    <row r="65" spans="1:17" ht="18" x14ac:dyDescent="0.25">
      <c r="A65" s="126" t="str">
        <f>VLOOKUP(E65,'LISTADO ATM'!$A$2:$C$901,3,0)</f>
        <v>DISTRITO NACIONAL</v>
      </c>
      <c r="B65" s="124" t="s">
        <v>2595</v>
      </c>
      <c r="C65" s="123">
        <v>44297.69153935185</v>
      </c>
      <c r="D65" s="126" t="s">
        <v>2468</v>
      </c>
      <c r="E65" s="127">
        <v>810</v>
      </c>
      <c r="F65" s="134" t="str">
        <f>VLOOKUP(E65,VIP!$A$2:$O12569,2,0)</f>
        <v>DRBR810</v>
      </c>
      <c r="G65" s="126" t="str">
        <f>VLOOKUP(E65,'LISTADO ATM'!$A$2:$B$900,2,0)</f>
        <v xml:space="preserve">ATM UNP Multicentro La Sirena José Contreras </v>
      </c>
      <c r="H65" s="126" t="str">
        <f>VLOOKUP(E65,VIP!$A$2:$O17490,7,FALSE)</f>
        <v>Si</v>
      </c>
      <c r="I65" s="126" t="str">
        <f>VLOOKUP(E65,VIP!$A$2:$O9455,8,FALSE)</f>
        <v>Si</v>
      </c>
      <c r="J65" s="126" t="str">
        <f>VLOOKUP(E65,VIP!$A$2:$O9405,8,FALSE)</f>
        <v>Si</v>
      </c>
      <c r="K65" s="126" t="str">
        <f>VLOOKUP(E65,VIP!$A$2:$O12979,6,0)</f>
        <v>NO</v>
      </c>
      <c r="L65" s="130" t="s">
        <v>2459</v>
      </c>
      <c r="M65" s="197" t="s">
        <v>2631</v>
      </c>
      <c r="N65" s="121" t="s">
        <v>2472</v>
      </c>
      <c r="O65" s="134" t="s">
        <v>2473</v>
      </c>
      <c r="P65" s="125"/>
      <c r="Q65" s="196">
        <v>44298.587824074071</v>
      </c>
    </row>
    <row r="66" spans="1:17" ht="18" x14ac:dyDescent="0.25">
      <c r="A66" s="126" t="str">
        <f>VLOOKUP(E66,'LISTADO ATM'!$A$2:$C$901,3,0)</f>
        <v>NORTE</v>
      </c>
      <c r="B66" s="124" t="s">
        <v>2594</v>
      </c>
      <c r="C66" s="123">
        <v>44297.742025462961</v>
      </c>
      <c r="D66" s="126" t="s">
        <v>2190</v>
      </c>
      <c r="E66" s="127">
        <v>275</v>
      </c>
      <c r="F66" s="134" t="str">
        <f>VLOOKUP(E66,VIP!$A$2:$O12567,2,0)</f>
        <v>DRBR275</v>
      </c>
      <c r="G66" s="126" t="str">
        <f>VLOOKUP(E66,'LISTADO ATM'!$A$2:$B$900,2,0)</f>
        <v xml:space="preserve">ATM Autobanco Duarte Stgo. II </v>
      </c>
      <c r="H66" s="126" t="str">
        <f>VLOOKUP(E66,VIP!$A$2:$O17488,7,FALSE)</f>
        <v>Si</v>
      </c>
      <c r="I66" s="126" t="str">
        <f>VLOOKUP(E66,VIP!$A$2:$O9453,8,FALSE)</f>
        <v>Si</v>
      </c>
      <c r="J66" s="126" t="str">
        <f>VLOOKUP(E66,VIP!$A$2:$O9403,8,FALSE)</f>
        <v>Si</v>
      </c>
      <c r="K66" s="126" t="str">
        <f>VLOOKUP(E66,VIP!$A$2:$O12977,6,0)</f>
        <v>NO</v>
      </c>
      <c r="L66" s="130" t="s">
        <v>2228</v>
      </c>
      <c r="M66" s="197" t="s">
        <v>2631</v>
      </c>
      <c r="N66" s="121" t="s">
        <v>2472</v>
      </c>
      <c r="O66" s="134" t="s">
        <v>2502</v>
      </c>
      <c r="P66" s="125"/>
      <c r="Q66" s="196">
        <v>44298.43546296296</v>
      </c>
    </row>
    <row r="67" spans="1:17" ht="18" x14ac:dyDescent="0.25">
      <c r="A67" s="126" t="str">
        <f>VLOOKUP(E67,'LISTADO ATM'!$A$2:$C$901,3,0)</f>
        <v>DISTRITO NACIONAL</v>
      </c>
      <c r="B67" s="124" t="s">
        <v>2593</v>
      </c>
      <c r="C67" s="123">
        <v>44297.742685185185</v>
      </c>
      <c r="D67" s="126" t="s">
        <v>2189</v>
      </c>
      <c r="E67" s="127">
        <v>476</v>
      </c>
      <c r="F67" s="134" t="str">
        <f>VLOOKUP(E67,VIP!$A$2:$O12566,2,0)</f>
        <v>DRBR476</v>
      </c>
      <c r="G67" s="126" t="str">
        <f>VLOOKUP(E67,'LISTADO ATM'!$A$2:$B$900,2,0)</f>
        <v xml:space="preserve">ATM Multicentro La Sirena Las Caobas </v>
      </c>
      <c r="H67" s="126" t="str">
        <f>VLOOKUP(E67,VIP!$A$2:$O17487,7,FALSE)</f>
        <v>Si</v>
      </c>
      <c r="I67" s="126" t="str">
        <f>VLOOKUP(E67,VIP!$A$2:$O9452,8,FALSE)</f>
        <v>Si</v>
      </c>
      <c r="J67" s="126" t="str">
        <f>VLOOKUP(E67,VIP!$A$2:$O9402,8,FALSE)</f>
        <v>Si</v>
      </c>
      <c r="K67" s="126" t="str">
        <f>VLOOKUP(E67,VIP!$A$2:$O12976,6,0)</f>
        <v>SI</v>
      </c>
      <c r="L67" s="130" t="s">
        <v>2228</v>
      </c>
      <c r="M67" s="93" t="s">
        <v>2465</v>
      </c>
      <c r="N67" s="121" t="s">
        <v>2472</v>
      </c>
      <c r="O67" s="134" t="s">
        <v>2474</v>
      </c>
      <c r="P67" s="125"/>
      <c r="Q67" s="122" t="s">
        <v>2228</v>
      </c>
    </row>
    <row r="68" spans="1:17" ht="18" x14ac:dyDescent="0.25">
      <c r="A68" s="126" t="str">
        <f>VLOOKUP(E68,'LISTADO ATM'!$A$2:$C$901,3,0)</f>
        <v>NORTE</v>
      </c>
      <c r="B68" s="124" t="s">
        <v>2592</v>
      </c>
      <c r="C68" s="123">
        <v>44297.743831018517</v>
      </c>
      <c r="D68" s="126" t="s">
        <v>2190</v>
      </c>
      <c r="E68" s="127">
        <v>482</v>
      </c>
      <c r="F68" s="134" t="str">
        <f>VLOOKUP(E68,VIP!$A$2:$O12565,2,0)</f>
        <v>DRBR482</v>
      </c>
      <c r="G68" s="126" t="str">
        <f>VLOOKUP(E68,'LISTADO ATM'!$A$2:$B$900,2,0)</f>
        <v xml:space="preserve">ATM Centro de Caja Plaza Lama (Santiago) </v>
      </c>
      <c r="H68" s="126" t="str">
        <f>VLOOKUP(E68,VIP!$A$2:$O17486,7,FALSE)</f>
        <v>Si</v>
      </c>
      <c r="I68" s="126" t="str">
        <f>VLOOKUP(E68,VIP!$A$2:$O9451,8,FALSE)</f>
        <v>Si</v>
      </c>
      <c r="J68" s="126" t="str">
        <f>VLOOKUP(E68,VIP!$A$2:$O9401,8,FALSE)</f>
        <v>Si</v>
      </c>
      <c r="K68" s="126" t="str">
        <f>VLOOKUP(E68,VIP!$A$2:$O12975,6,0)</f>
        <v>NO</v>
      </c>
      <c r="L68" s="130" t="s">
        <v>2228</v>
      </c>
      <c r="M68" s="197" t="s">
        <v>2631</v>
      </c>
      <c r="N68" s="121" t="s">
        <v>2472</v>
      </c>
      <c r="O68" s="134" t="s">
        <v>2502</v>
      </c>
      <c r="P68" s="125"/>
      <c r="Q68" s="196">
        <v>44298.587824074071</v>
      </c>
    </row>
    <row r="69" spans="1:17" ht="18" x14ac:dyDescent="0.25">
      <c r="A69" s="126" t="str">
        <f>VLOOKUP(E69,'LISTADO ATM'!$A$2:$C$901,3,0)</f>
        <v>ESTE</v>
      </c>
      <c r="B69" s="124" t="s">
        <v>2591</v>
      </c>
      <c r="C69" s="123">
        <v>44297.75949074074</v>
      </c>
      <c r="D69" s="126" t="s">
        <v>2189</v>
      </c>
      <c r="E69" s="127">
        <v>289</v>
      </c>
      <c r="F69" s="134" t="str">
        <f>VLOOKUP(E69,VIP!$A$2:$O12564,2,0)</f>
        <v>DRBR910</v>
      </c>
      <c r="G69" s="126" t="str">
        <f>VLOOKUP(E69,'LISTADO ATM'!$A$2:$B$900,2,0)</f>
        <v>ATM Oficina Bávaro II</v>
      </c>
      <c r="H69" s="126" t="str">
        <f>VLOOKUP(E69,VIP!$A$2:$O17485,7,FALSE)</f>
        <v>Si</v>
      </c>
      <c r="I69" s="126" t="str">
        <f>VLOOKUP(E69,VIP!$A$2:$O9450,8,FALSE)</f>
        <v>Si</v>
      </c>
      <c r="J69" s="126" t="str">
        <f>VLOOKUP(E69,VIP!$A$2:$O9400,8,FALSE)</f>
        <v>Si</v>
      </c>
      <c r="K69" s="126" t="str">
        <f>VLOOKUP(E69,VIP!$A$2:$O12974,6,0)</f>
        <v>NO</v>
      </c>
      <c r="L69" s="130" t="s">
        <v>2488</v>
      </c>
      <c r="M69" s="197" t="s">
        <v>2631</v>
      </c>
      <c r="N69" s="121" t="s">
        <v>2472</v>
      </c>
      <c r="O69" s="134" t="s">
        <v>2474</v>
      </c>
      <c r="P69" s="125"/>
      <c r="Q69" s="196">
        <v>44298.587824074071</v>
      </c>
    </row>
    <row r="70" spans="1:17" ht="18" x14ac:dyDescent="0.25">
      <c r="A70" s="126" t="str">
        <f>VLOOKUP(E70,'LISTADO ATM'!$A$2:$C$901,3,0)</f>
        <v>NORTE</v>
      </c>
      <c r="B70" s="124" t="s">
        <v>2590</v>
      </c>
      <c r="C70" s="123">
        <v>44297.767511574071</v>
      </c>
      <c r="D70" s="126" t="s">
        <v>2492</v>
      </c>
      <c r="E70" s="127">
        <v>3</v>
      </c>
      <c r="F70" s="134" t="str">
        <f>VLOOKUP(E70,VIP!$A$2:$O12562,2,0)</f>
        <v>DRBR003</v>
      </c>
      <c r="G70" s="126" t="str">
        <f>VLOOKUP(E70,'LISTADO ATM'!$A$2:$B$900,2,0)</f>
        <v>ATM Autoservicio La Vega Real</v>
      </c>
      <c r="H70" s="126" t="str">
        <f>VLOOKUP(E70,VIP!$A$2:$O17483,7,FALSE)</f>
        <v>Si</v>
      </c>
      <c r="I70" s="126" t="str">
        <f>VLOOKUP(E70,VIP!$A$2:$O9448,8,FALSE)</f>
        <v>Si</v>
      </c>
      <c r="J70" s="126" t="str">
        <f>VLOOKUP(E70,VIP!$A$2:$O9398,8,FALSE)</f>
        <v>Si</v>
      </c>
      <c r="K70" s="126" t="str">
        <f>VLOOKUP(E70,VIP!$A$2:$O12972,6,0)</f>
        <v>NO</v>
      </c>
      <c r="L70" s="130" t="s">
        <v>2552</v>
      </c>
      <c r="M70" s="197" t="s">
        <v>2631</v>
      </c>
      <c r="N70" s="121" t="s">
        <v>2472</v>
      </c>
      <c r="O70" s="134" t="s">
        <v>2493</v>
      </c>
      <c r="P70" s="125"/>
      <c r="Q70" s="196">
        <v>44298.43546296296</v>
      </c>
    </row>
    <row r="71" spans="1:17" ht="18" x14ac:dyDescent="0.25">
      <c r="A71" s="126" t="str">
        <f>VLOOKUP(E71,'LISTADO ATM'!$A$2:$C$901,3,0)</f>
        <v>NORTE</v>
      </c>
      <c r="B71" s="124" t="s">
        <v>2589</v>
      </c>
      <c r="C71" s="123">
        <v>44297.770613425928</v>
      </c>
      <c r="D71" s="126" t="s">
        <v>2492</v>
      </c>
      <c r="E71" s="127">
        <v>903</v>
      </c>
      <c r="F71" s="134" t="str">
        <f>VLOOKUP(E71,VIP!$A$2:$O12561,2,0)</f>
        <v>DRBR903</v>
      </c>
      <c r="G71" s="126" t="str">
        <f>VLOOKUP(E71,'LISTADO ATM'!$A$2:$B$900,2,0)</f>
        <v xml:space="preserve">ATM Oficina La Vega Real I </v>
      </c>
      <c r="H71" s="126" t="str">
        <f>VLOOKUP(E71,VIP!$A$2:$O17482,7,FALSE)</f>
        <v>Si</v>
      </c>
      <c r="I71" s="126" t="str">
        <f>VLOOKUP(E71,VIP!$A$2:$O9447,8,FALSE)</f>
        <v>Si</v>
      </c>
      <c r="J71" s="126" t="str">
        <f>VLOOKUP(E71,VIP!$A$2:$O9397,8,FALSE)</f>
        <v>Si</v>
      </c>
      <c r="K71" s="126" t="str">
        <f>VLOOKUP(E71,VIP!$A$2:$O12971,6,0)</f>
        <v>NO</v>
      </c>
      <c r="L71" s="130" t="s">
        <v>2459</v>
      </c>
      <c r="M71" s="197" t="s">
        <v>2631</v>
      </c>
      <c r="N71" s="121" t="s">
        <v>2472</v>
      </c>
      <c r="O71" s="134" t="s">
        <v>2493</v>
      </c>
      <c r="P71" s="125"/>
      <c r="Q71" s="196">
        <v>44298.43546296296</v>
      </c>
    </row>
    <row r="72" spans="1:17" ht="18" x14ac:dyDescent="0.25">
      <c r="A72" s="126" t="str">
        <f>VLOOKUP(E72,'LISTADO ATM'!$A$2:$C$901,3,0)</f>
        <v>NORTE</v>
      </c>
      <c r="B72" s="124" t="s">
        <v>2588</v>
      </c>
      <c r="C72" s="123">
        <v>44297.774502314816</v>
      </c>
      <c r="D72" s="126" t="s">
        <v>2492</v>
      </c>
      <c r="E72" s="127">
        <v>857</v>
      </c>
      <c r="F72" s="145" t="str">
        <f>VLOOKUP(E72,VIP!$A$2:$O12560,2,0)</f>
        <v>DRBR857</v>
      </c>
      <c r="G72" s="126" t="str">
        <f>VLOOKUP(E72,'LISTADO ATM'!$A$2:$B$900,2,0)</f>
        <v xml:space="preserve">ATM Oficina Los Alamos </v>
      </c>
      <c r="H72" s="126" t="str">
        <f>VLOOKUP(E72,VIP!$A$2:$O17481,7,FALSE)</f>
        <v>Si</v>
      </c>
      <c r="I72" s="126" t="str">
        <f>VLOOKUP(E72,VIP!$A$2:$O9446,8,FALSE)</f>
        <v>Si</v>
      </c>
      <c r="J72" s="126" t="str">
        <f>VLOOKUP(E72,VIP!$A$2:$O9396,8,FALSE)</f>
        <v>Si</v>
      </c>
      <c r="K72" s="126" t="str">
        <f>VLOOKUP(E72,VIP!$A$2:$O12970,6,0)</f>
        <v>NO</v>
      </c>
      <c r="L72" s="130" t="s">
        <v>2597</v>
      </c>
      <c r="M72" s="93" t="s">
        <v>2465</v>
      </c>
      <c r="N72" s="121" t="s">
        <v>2472</v>
      </c>
      <c r="O72" s="145" t="s">
        <v>2493</v>
      </c>
      <c r="P72" s="125"/>
      <c r="Q72" s="122" t="s">
        <v>2597</v>
      </c>
    </row>
    <row r="73" spans="1:17" ht="18" x14ac:dyDescent="0.25">
      <c r="A73" s="126" t="str">
        <f>VLOOKUP(E73,'LISTADO ATM'!$A$2:$C$901,3,0)</f>
        <v>NORTE</v>
      </c>
      <c r="B73" s="124" t="s">
        <v>2587</v>
      </c>
      <c r="C73" s="123">
        <v>44297.778495370374</v>
      </c>
      <c r="D73" s="126" t="s">
        <v>2561</v>
      </c>
      <c r="E73" s="127">
        <v>894</v>
      </c>
      <c r="F73" s="145" t="str">
        <f>VLOOKUP(E73,VIP!$A$2:$O12559,2,0)</f>
        <v>DRBR894</v>
      </c>
      <c r="G73" s="126" t="str">
        <f>VLOOKUP(E73,'LISTADO ATM'!$A$2:$B$900,2,0)</f>
        <v>ATM Eco Petroleo Estero Hondo</v>
      </c>
      <c r="H73" s="126" t="str">
        <f>VLOOKUP(E73,VIP!$A$2:$O17480,7,FALSE)</f>
        <v>NO</v>
      </c>
      <c r="I73" s="126" t="str">
        <f>VLOOKUP(E73,VIP!$A$2:$O9445,8,FALSE)</f>
        <v>NO</v>
      </c>
      <c r="J73" s="126" t="str">
        <f>VLOOKUP(E73,VIP!$A$2:$O9395,8,FALSE)</f>
        <v>NO</v>
      </c>
      <c r="K73" s="126" t="str">
        <f>VLOOKUP(E73,VIP!$A$2:$O12969,6,0)</f>
        <v>NO</v>
      </c>
      <c r="L73" s="130" t="s">
        <v>2459</v>
      </c>
      <c r="M73" s="197" t="s">
        <v>2631</v>
      </c>
      <c r="N73" s="121" t="s">
        <v>2472</v>
      </c>
      <c r="O73" s="145" t="s">
        <v>2562</v>
      </c>
      <c r="P73" s="125"/>
      <c r="Q73" s="196">
        <v>44298.587824074071</v>
      </c>
    </row>
    <row r="74" spans="1:17" ht="18" x14ac:dyDescent="0.25">
      <c r="A74" s="126" t="str">
        <f>VLOOKUP(E74,'LISTADO ATM'!$A$2:$C$901,3,0)</f>
        <v>DISTRITO NACIONAL</v>
      </c>
      <c r="B74" s="124" t="s">
        <v>2604</v>
      </c>
      <c r="C74" s="123">
        <v>44297.810335648152</v>
      </c>
      <c r="D74" s="126" t="s">
        <v>2468</v>
      </c>
      <c r="E74" s="127">
        <v>32</v>
      </c>
      <c r="F74" s="145" t="str">
        <f>VLOOKUP(E74,VIP!$A$2:$O12566,2,0)</f>
        <v>DRBR032</v>
      </c>
      <c r="G74" s="126" t="str">
        <f>VLOOKUP(E74,'LISTADO ATM'!$A$2:$B$900,2,0)</f>
        <v xml:space="preserve">ATM Oficina San Martín II </v>
      </c>
      <c r="H74" s="126" t="str">
        <f>VLOOKUP(E74,VIP!$A$2:$O17487,7,FALSE)</f>
        <v>Si</v>
      </c>
      <c r="I74" s="126" t="str">
        <f>VLOOKUP(E74,VIP!$A$2:$O9452,8,FALSE)</f>
        <v>Si</v>
      </c>
      <c r="J74" s="126" t="str">
        <f>VLOOKUP(E74,VIP!$A$2:$O9402,8,FALSE)</f>
        <v>Si</v>
      </c>
      <c r="K74" s="126" t="str">
        <f>VLOOKUP(E74,VIP!$A$2:$O12976,6,0)</f>
        <v>NO</v>
      </c>
      <c r="L74" s="130" t="s">
        <v>2428</v>
      </c>
      <c r="M74" s="197" t="s">
        <v>2631</v>
      </c>
      <c r="N74" s="121" t="s">
        <v>2472</v>
      </c>
      <c r="O74" s="145" t="s">
        <v>2473</v>
      </c>
      <c r="P74" s="125"/>
      <c r="Q74" s="196">
        <v>44298.587824074071</v>
      </c>
    </row>
    <row r="75" spans="1:17" ht="18" x14ac:dyDescent="0.25">
      <c r="A75" s="126" t="str">
        <f>VLOOKUP(E75,'LISTADO ATM'!$A$2:$C$901,3,0)</f>
        <v>NORTE</v>
      </c>
      <c r="B75" s="124" t="s">
        <v>2603</v>
      </c>
      <c r="C75" s="123">
        <v>44297.812106481484</v>
      </c>
      <c r="D75" s="126" t="s">
        <v>2492</v>
      </c>
      <c r="E75" s="127">
        <v>157</v>
      </c>
      <c r="F75" s="145" t="str">
        <f>VLOOKUP(E75,VIP!$A$2:$O12565,2,0)</f>
        <v>DRBR157</v>
      </c>
      <c r="G75" s="126" t="str">
        <f>VLOOKUP(E75,'LISTADO ATM'!$A$2:$B$900,2,0)</f>
        <v xml:space="preserve">ATM Oficina Samaná </v>
      </c>
      <c r="H75" s="126" t="str">
        <f>VLOOKUP(E75,VIP!$A$2:$O17486,7,FALSE)</f>
        <v>Si</v>
      </c>
      <c r="I75" s="126" t="str">
        <f>VLOOKUP(E75,VIP!$A$2:$O9451,8,FALSE)</f>
        <v>Si</v>
      </c>
      <c r="J75" s="126" t="str">
        <f>VLOOKUP(E75,VIP!$A$2:$O9401,8,FALSE)</f>
        <v>Si</v>
      </c>
      <c r="K75" s="126" t="str">
        <f>VLOOKUP(E75,VIP!$A$2:$O12975,6,0)</f>
        <v>SI</v>
      </c>
      <c r="L75" s="130" t="s">
        <v>2428</v>
      </c>
      <c r="M75" s="197" t="s">
        <v>2631</v>
      </c>
      <c r="N75" s="121" t="s">
        <v>2472</v>
      </c>
      <c r="O75" s="145" t="s">
        <v>2493</v>
      </c>
      <c r="P75" s="125"/>
      <c r="Q75" s="196">
        <v>44298.43546296296</v>
      </c>
    </row>
    <row r="76" spans="1:17" ht="18" x14ac:dyDescent="0.25">
      <c r="A76" s="126" t="str">
        <f>VLOOKUP(E76,'LISTADO ATM'!$A$2:$C$901,3,0)</f>
        <v>ESTE</v>
      </c>
      <c r="B76" s="124" t="s">
        <v>2602</v>
      </c>
      <c r="C76" s="123">
        <v>44297.875474537039</v>
      </c>
      <c r="D76" s="126" t="s">
        <v>2189</v>
      </c>
      <c r="E76" s="127">
        <v>386</v>
      </c>
      <c r="F76" s="145" t="str">
        <f>VLOOKUP(E76,VIP!$A$2:$O12564,2,0)</f>
        <v>DRBR386</v>
      </c>
      <c r="G76" s="126" t="str">
        <f>VLOOKUP(E76,'LISTADO ATM'!$A$2:$B$900,2,0)</f>
        <v xml:space="preserve">ATM Plaza Verón II </v>
      </c>
      <c r="H76" s="126" t="str">
        <f>VLOOKUP(E76,VIP!$A$2:$O17485,7,FALSE)</f>
        <v>Si</v>
      </c>
      <c r="I76" s="126" t="str">
        <f>VLOOKUP(E76,VIP!$A$2:$O9450,8,FALSE)</f>
        <v>Si</v>
      </c>
      <c r="J76" s="126" t="str">
        <f>VLOOKUP(E76,VIP!$A$2:$O9400,8,FALSE)</f>
        <v>Si</v>
      </c>
      <c r="K76" s="126" t="str">
        <f>VLOOKUP(E76,VIP!$A$2:$O12974,6,0)</f>
        <v>NO</v>
      </c>
      <c r="L76" s="130" t="s">
        <v>2488</v>
      </c>
      <c r="M76" s="197" t="s">
        <v>2631</v>
      </c>
      <c r="N76" s="121" t="s">
        <v>2472</v>
      </c>
      <c r="O76" s="145" t="s">
        <v>2474</v>
      </c>
      <c r="P76" s="125"/>
      <c r="Q76" s="196">
        <v>44298.587824074071</v>
      </c>
    </row>
    <row r="77" spans="1:17" ht="18" x14ac:dyDescent="0.25">
      <c r="A77" s="126" t="str">
        <f>VLOOKUP(E77,'LISTADO ATM'!$A$2:$C$901,3,0)</f>
        <v>NORTE</v>
      </c>
      <c r="B77" s="124" t="s">
        <v>2601</v>
      </c>
      <c r="C77" s="123">
        <v>44297.876655092594</v>
      </c>
      <c r="D77" s="126" t="s">
        <v>2190</v>
      </c>
      <c r="E77" s="127">
        <v>636</v>
      </c>
      <c r="F77" s="145" t="str">
        <f>VLOOKUP(E77,VIP!$A$2:$O12563,2,0)</f>
        <v>DRBR110</v>
      </c>
      <c r="G77" s="126" t="str">
        <f>VLOOKUP(E77,'LISTADO ATM'!$A$2:$B$900,2,0)</f>
        <v xml:space="preserve">ATM Oficina Tamboríl </v>
      </c>
      <c r="H77" s="126" t="str">
        <f>VLOOKUP(E77,VIP!$A$2:$O17484,7,FALSE)</f>
        <v>Si</v>
      </c>
      <c r="I77" s="126" t="str">
        <f>VLOOKUP(E77,VIP!$A$2:$O9449,8,FALSE)</f>
        <v>Si</v>
      </c>
      <c r="J77" s="126" t="str">
        <f>VLOOKUP(E77,VIP!$A$2:$O9399,8,FALSE)</f>
        <v>Si</v>
      </c>
      <c r="K77" s="126" t="str">
        <f>VLOOKUP(E77,VIP!$A$2:$O12973,6,0)</f>
        <v>SI</v>
      </c>
      <c r="L77" s="130" t="s">
        <v>2488</v>
      </c>
      <c r="M77" s="197" t="s">
        <v>2631</v>
      </c>
      <c r="N77" s="121" t="s">
        <v>2472</v>
      </c>
      <c r="O77" s="145" t="s">
        <v>2502</v>
      </c>
      <c r="P77" s="125"/>
      <c r="Q77" s="196">
        <v>44298.587824074071</v>
      </c>
    </row>
    <row r="78" spans="1:17" ht="18" x14ac:dyDescent="0.25">
      <c r="A78" s="126" t="str">
        <f>VLOOKUP(E78,'LISTADO ATM'!$A$2:$C$901,3,0)</f>
        <v>NORTE</v>
      </c>
      <c r="B78" s="124" t="s">
        <v>2600</v>
      </c>
      <c r="C78" s="123">
        <v>44297.946493055555</v>
      </c>
      <c r="D78" s="126" t="s">
        <v>2190</v>
      </c>
      <c r="E78" s="127">
        <v>854</v>
      </c>
      <c r="F78" s="145" t="str">
        <f>VLOOKUP(E78,VIP!$A$2:$O12562,2,0)</f>
        <v>DRBR854</v>
      </c>
      <c r="G78" s="126" t="str">
        <f>VLOOKUP(E78,'LISTADO ATM'!$A$2:$B$900,2,0)</f>
        <v xml:space="preserve">ATM Centro Comercial Blanco Batista </v>
      </c>
      <c r="H78" s="126" t="str">
        <f>VLOOKUP(E78,VIP!$A$2:$O17483,7,FALSE)</f>
        <v>Si</v>
      </c>
      <c r="I78" s="126" t="str">
        <f>VLOOKUP(E78,VIP!$A$2:$O9448,8,FALSE)</f>
        <v>Si</v>
      </c>
      <c r="J78" s="126" t="str">
        <f>VLOOKUP(E78,VIP!$A$2:$O9398,8,FALSE)</f>
        <v>Si</v>
      </c>
      <c r="K78" s="126" t="str">
        <f>VLOOKUP(E78,VIP!$A$2:$O12972,6,0)</f>
        <v>NO</v>
      </c>
      <c r="L78" s="130" t="s">
        <v>2228</v>
      </c>
      <c r="M78" s="197" t="s">
        <v>2631</v>
      </c>
      <c r="N78" s="121" t="s">
        <v>2472</v>
      </c>
      <c r="O78" s="145" t="s">
        <v>2502</v>
      </c>
      <c r="P78" s="125"/>
      <c r="Q78" s="196">
        <v>44298.43546296296</v>
      </c>
    </row>
    <row r="79" spans="1:17" s="100" customFormat="1" ht="18" x14ac:dyDescent="0.25">
      <c r="A79" s="126" t="str">
        <f>VLOOKUP(E79,'LISTADO ATM'!$A$2:$C$901,3,0)</f>
        <v>ESTE</v>
      </c>
      <c r="B79" s="124" t="s">
        <v>2599</v>
      </c>
      <c r="C79" s="123">
        <v>44297.946979166663</v>
      </c>
      <c r="D79" s="126" t="s">
        <v>2189</v>
      </c>
      <c r="E79" s="127">
        <v>772</v>
      </c>
      <c r="F79" s="146" t="str">
        <f>VLOOKUP(E79,VIP!$A$2:$O12561,2,0)</f>
        <v>DRBR215</v>
      </c>
      <c r="G79" s="126" t="str">
        <f>VLOOKUP(E79,'LISTADO ATM'!$A$2:$B$900,2,0)</f>
        <v xml:space="preserve">ATM UNP Yamasá </v>
      </c>
      <c r="H79" s="126" t="str">
        <f>VLOOKUP(E79,VIP!$A$2:$O17482,7,FALSE)</f>
        <v>Si</v>
      </c>
      <c r="I79" s="126" t="str">
        <f>VLOOKUP(E79,VIP!$A$2:$O9447,8,FALSE)</f>
        <v>Si</v>
      </c>
      <c r="J79" s="126" t="str">
        <f>VLOOKUP(E79,VIP!$A$2:$O9397,8,FALSE)</f>
        <v>Si</v>
      </c>
      <c r="K79" s="126" t="str">
        <f>VLOOKUP(E79,VIP!$A$2:$O12971,6,0)</f>
        <v>NO</v>
      </c>
      <c r="L79" s="130" t="s">
        <v>2254</v>
      </c>
      <c r="M79" s="197" t="s">
        <v>2631</v>
      </c>
      <c r="N79" s="121" t="s">
        <v>2472</v>
      </c>
      <c r="O79" s="146" t="s">
        <v>2474</v>
      </c>
      <c r="P79" s="125"/>
      <c r="Q79" s="196">
        <v>44298.43546296296</v>
      </c>
    </row>
    <row r="80" spans="1:17" s="100" customFormat="1" ht="18" x14ac:dyDescent="0.25">
      <c r="A80" s="126" t="str">
        <f>VLOOKUP(E80,'LISTADO ATM'!$A$2:$C$901,3,0)</f>
        <v>DISTRITO NACIONAL</v>
      </c>
      <c r="B80" s="124" t="s">
        <v>2598</v>
      </c>
      <c r="C80" s="123">
        <v>44297.947858796295</v>
      </c>
      <c r="D80" s="126" t="s">
        <v>2189</v>
      </c>
      <c r="E80" s="127">
        <v>858</v>
      </c>
      <c r="F80" s="146" t="str">
        <f>VLOOKUP(E80,VIP!$A$2:$O12560,2,0)</f>
        <v>DRBR858</v>
      </c>
      <c r="G80" s="126" t="str">
        <f>VLOOKUP(E80,'LISTADO ATM'!$A$2:$B$900,2,0)</f>
        <v xml:space="preserve">ATM Cooperativa Maestros (COOPNAMA) </v>
      </c>
      <c r="H80" s="126" t="str">
        <f>VLOOKUP(E80,VIP!$A$2:$O17481,7,FALSE)</f>
        <v>Si</v>
      </c>
      <c r="I80" s="126" t="str">
        <f>VLOOKUP(E80,VIP!$A$2:$O9446,8,FALSE)</f>
        <v>No</v>
      </c>
      <c r="J80" s="126" t="str">
        <f>VLOOKUP(E80,VIP!$A$2:$O9396,8,FALSE)</f>
        <v>No</v>
      </c>
      <c r="K80" s="126" t="str">
        <f>VLOOKUP(E80,VIP!$A$2:$O12970,6,0)</f>
        <v>NO</v>
      </c>
      <c r="L80" s="130" t="s">
        <v>2228</v>
      </c>
      <c r="M80" s="197" t="s">
        <v>2631</v>
      </c>
      <c r="N80" s="121" t="s">
        <v>2472</v>
      </c>
      <c r="O80" s="146" t="s">
        <v>2474</v>
      </c>
      <c r="P80" s="125"/>
      <c r="Q80" s="196">
        <v>44298.43546296296</v>
      </c>
    </row>
    <row r="81" spans="1:17" s="100" customFormat="1" ht="18" x14ac:dyDescent="0.25">
      <c r="A81" s="126" t="str">
        <f>VLOOKUP(E81,'LISTADO ATM'!$A$2:$C$901,3,0)</f>
        <v>DISTRITO NACIONAL</v>
      </c>
      <c r="B81" s="124" t="s">
        <v>2608</v>
      </c>
      <c r="C81" s="123">
        <v>44297.978460648148</v>
      </c>
      <c r="D81" s="126" t="s">
        <v>2189</v>
      </c>
      <c r="E81" s="127">
        <v>415</v>
      </c>
      <c r="F81" s="146" t="str">
        <f>VLOOKUP(E81,VIP!$A$2:$O12573,2,0)</f>
        <v>DRBR415</v>
      </c>
      <c r="G81" s="126" t="str">
        <f>VLOOKUP(E81,'LISTADO ATM'!$A$2:$B$900,2,0)</f>
        <v xml:space="preserve">ATM Autobanco San Martín I </v>
      </c>
      <c r="H81" s="126" t="str">
        <f>VLOOKUP(E81,VIP!$A$2:$O17494,7,FALSE)</f>
        <v>Si</v>
      </c>
      <c r="I81" s="126" t="str">
        <f>VLOOKUP(E81,VIP!$A$2:$O9459,8,FALSE)</f>
        <v>Si</v>
      </c>
      <c r="J81" s="126" t="str">
        <f>VLOOKUP(E81,VIP!$A$2:$O9409,8,FALSE)</f>
        <v>Si</v>
      </c>
      <c r="K81" s="126" t="str">
        <f>VLOOKUP(E81,VIP!$A$2:$O12983,6,0)</f>
        <v>NO</v>
      </c>
      <c r="L81" s="130" t="s">
        <v>2228</v>
      </c>
      <c r="M81" s="197" t="s">
        <v>2631</v>
      </c>
      <c r="N81" s="121" t="s">
        <v>2472</v>
      </c>
      <c r="O81" s="146" t="s">
        <v>2474</v>
      </c>
      <c r="P81" s="125"/>
      <c r="Q81" s="196">
        <v>44298.587824074071</v>
      </c>
    </row>
    <row r="82" spans="1:17" s="100" customFormat="1" ht="18" x14ac:dyDescent="0.25">
      <c r="A82" s="126" t="str">
        <f>VLOOKUP(E82,'LISTADO ATM'!$A$2:$C$901,3,0)</f>
        <v>DISTRITO NACIONAL</v>
      </c>
      <c r="B82" s="124" t="s">
        <v>2607</v>
      </c>
      <c r="C82" s="123">
        <v>44297.979513888888</v>
      </c>
      <c r="D82" s="126" t="s">
        <v>2189</v>
      </c>
      <c r="E82" s="127">
        <v>670</v>
      </c>
      <c r="F82" s="148" t="str">
        <f>VLOOKUP(E82,VIP!$A$2:$O12572,2,0)</f>
        <v>DRBR670</v>
      </c>
      <c r="G82" s="126" t="str">
        <f>VLOOKUP(E82,'LISTADO ATM'!$A$2:$B$900,2,0)</f>
        <v>ATM Estación Texaco Algodón</v>
      </c>
      <c r="H82" s="126" t="str">
        <f>VLOOKUP(E82,VIP!$A$2:$O17493,7,FALSE)</f>
        <v>Si</v>
      </c>
      <c r="I82" s="126" t="str">
        <f>VLOOKUP(E82,VIP!$A$2:$O9458,8,FALSE)</f>
        <v>Si</v>
      </c>
      <c r="J82" s="126" t="str">
        <f>VLOOKUP(E82,VIP!$A$2:$O9408,8,FALSE)</f>
        <v>Si</v>
      </c>
      <c r="K82" s="126" t="str">
        <f>VLOOKUP(E82,VIP!$A$2:$O12982,6,0)</f>
        <v>NO</v>
      </c>
      <c r="L82" s="130" t="s">
        <v>2228</v>
      </c>
      <c r="M82" s="93" t="s">
        <v>2465</v>
      </c>
      <c r="N82" s="121" t="s">
        <v>2472</v>
      </c>
      <c r="O82" s="148" t="s">
        <v>2474</v>
      </c>
      <c r="P82" s="125"/>
      <c r="Q82" s="122" t="s">
        <v>2228</v>
      </c>
    </row>
    <row r="83" spans="1:17" s="100" customFormat="1" ht="18" x14ac:dyDescent="0.25">
      <c r="A83" s="126" t="str">
        <f>VLOOKUP(E83,'LISTADO ATM'!$A$2:$C$901,3,0)</f>
        <v>DISTRITO NACIONAL</v>
      </c>
      <c r="B83" s="124" t="s">
        <v>2606</v>
      </c>
      <c r="C83" s="123">
        <v>44297.981296296297</v>
      </c>
      <c r="D83" s="126" t="s">
        <v>2189</v>
      </c>
      <c r="E83" s="127">
        <v>966</v>
      </c>
      <c r="F83" s="148" t="str">
        <f>VLOOKUP(E83,VIP!$A$2:$O12571,2,0)</f>
        <v>DRBR966</v>
      </c>
      <c r="G83" s="126" t="str">
        <f>VLOOKUP(E83,'LISTADO ATM'!$A$2:$B$900,2,0)</f>
        <v>ATM Centro Medico Real</v>
      </c>
      <c r="H83" s="126" t="str">
        <f>VLOOKUP(E83,VIP!$A$2:$O17492,7,FALSE)</f>
        <v>Si</v>
      </c>
      <c r="I83" s="126" t="str">
        <f>VLOOKUP(E83,VIP!$A$2:$O9457,8,FALSE)</f>
        <v>Si</v>
      </c>
      <c r="J83" s="126" t="str">
        <f>VLOOKUP(E83,VIP!$A$2:$O9407,8,FALSE)</f>
        <v>Si</v>
      </c>
      <c r="K83" s="126" t="str">
        <f>VLOOKUP(E83,VIP!$A$2:$O12981,6,0)</f>
        <v>NO</v>
      </c>
      <c r="L83" s="130" t="s">
        <v>2510</v>
      </c>
      <c r="M83" s="93" t="s">
        <v>2465</v>
      </c>
      <c r="N83" s="121" t="s">
        <v>2472</v>
      </c>
      <c r="O83" s="148" t="s">
        <v>2474</v>
      </c>
      <c r="P83" s="125"/>
      <c r="Q83" s="122" t="s">
        <v>2510</v>
      </c>
    </row>
    <row r="84" spans="1:17" s="100" customFormat="1" ht="18" x14ac:dyDescent="0.25">
      <c r="A84" s="126" t="str">
        <f>VLOOKUP(E84,'LISTADO ATM'!$A$2:$C$901,3,0)</f>
        <v>DISTRITO NACIONAL</v>
      </c>
      <c r="B84" s="124" t="s">
        <v>2616</v>
      </c>
      <c r="C84" s="123">
        <v>44298.328368055554</v>
      </c>
      <c r="D84" s="126" t="s">
        <v>2468</v>
      </c>
      <c r="E84" s="127">
        <v>993</v>
      </c>
      <c r="F84" s="148" t="str">
        <f>VLOOKUP(E84,VIP!$A$2:$O12579,2,0)</f>
        <v>DRBR993</v>
      </c>
      <c r="G84" s="126" t="str">
        <f>VLOOKUP(E84,'LISTADO ATM'!$A$2:$B$900,2,0)</f>
        <v xml:space="preserve">ATM Centro Medico Integral II </v>
      </c>
      <c r="H84" s="126" t="str">
        <f>VLOOKUP(E84,VIP!$A$2:$O17500,7,FALSE)</f>
        <v>Si</v>
      </c>
      <c r="I84" s="126" t="str">
        <f>VLOOKUP(E84,VIP!$A$2:$O9465,8,FALSE)</f>
        <v>Si</v>
      </c>
      <c r="J84" s="126" t="str">
        <f>VLOOKUP(E84,VIP!$A$2:$O9415,8,FALSE)</f>
        <v>Si</v>
      </c>
      <c r="K84" s="126" t="str">
        <f>VLOOKUP(E84,VIP!$A$2:$O12989,6,0)</f>
        <v>NO</v>
      </c>
      <c r="L84" s="130" t="s">
        <v>2428</v>
      </c>
      <c r="M84" s="197" t="s">
        <v>2631</v>
      </c>
      <c r="N84" s="121" t="s">
        <v>2472</v>
      </c>
      <c r="O84" s="148" t="s">
        <v>2473</v>
      </c>
      <c r="P84" s="125"/>
      <c r="Q84" s="196">
        <v>44298.587824074071</v>
      </c>
    </row>
    <row r="85" spans="1:17" s="100" customFormat="1" ht="18" x14ac:dyDescent="0.25">
      <c r="A85" s="126" t="str">
        <f>VLOOKUP(E85,'LISTADO ATM'!$A$2:$C$901,3,0)</f>
        <v>NORTE</v>
      </c>
      <c r="B85" s="124" t="s">
        <v>2615</v>
      </c>
      <c r="C85" s="123">
        <v>44298.338460648149</v>
      </c>
      <c r="D85" s="126" t="s">
        <v>2561</v>
      </c>
      <c r="E85" s="127">
        <v>291</v>
      </c>
      <c r="F85" s="148" t="str">
        <f>VLOOKUP(E85,VIP!$A$2:$O12578,2,0)</f>
        <v>DRBR291</v>
      </c>
      <c r="G85" s="126" t="str">
        <f>VLOOKUP(E85,'LISTADO ATM'!$A$2:$B$900,2,0)</f>
        <v xml:space="preserve">ATM S/M Jumbo Las Colinas </v>
      </c>
      <c r="H85" s="126" t="str">
        <f>VLOOKUP(E85,VIP!$A$2:$O17499,7,FALSE)</f>
        <v>Si</v>
      </c>
      <c r="I85" s="126" t="str">
        <f>VLOOKUP(E85,VIP!$A$2:$O9464,8,FALSE)</f>
        <v>Si</v>
      </c>
      <c r="J85" s="126" t="str">
        <f>VLOOKUP(E85,VIP!$A$2:$O9414,8,FALSE)</f>
        <v>Si</v>
      </c>
      <c r="K85" s="126" t="str">
        <f>VLOOKUP(E85,VIP!$A$2:$O12988,6,0)</f>
        <v>NO</v>
      </c>
      <c r="L85" s="130" t="s">
        <v>2552</v>
      </c>
      <c r="M85" s="93" t="s">
        <v>2465</v>
      </c>
      <c r="N85" s="121" t="s">
        <v>2472</v>
      </c>
      <c r="O85" s="148" t="s">
        <v>2562</v>
      </c>
      <c r="P85" s="125"/>
      <c r="Q85" s="122" t="s">
        <v>2552</v>
      </c>
    </row>
    <row r="86" spans="1:17" s="100" customFormat="1" ht="18" x14ac:dyDescent="0.25">
      <c r="A86" s="126" t="str">
        <f>VLOOKUP(E86,'LISTADO ATM'!$A$2:$C$901,3,0)</f>
        <v>DISTRITO NACIONAL</v>
      </c>
      <c r="B86" s="124" t="s">
        <v>2614</v>
      </c>
      <c r="C86" s="123">
        <v>44298.344467592593</v>
      </c>
      <c r="D86" s="126" t="s">
        <v>2468</v>
      </c>
      <c r="E86" s="127">
        <v>232</v>
      </c>
      <c r="F86" s="148" t="str">
        <f>VLOOKUP(E86,VIP!$A$2:$O12577,2,0)</f>
        <v>DRBR232</v>
      </c>
      <c r="G86" s="126" t="str">
        <f>VLOOKUP(E86,'LISTADO ATM'!$A$2:$B$900,2,0)</f>
        <v xml:space="preserve">ATM S/M Nacional Charles de Gaulle </v>
      </c>
      <c r="H86" s="126" t="str">
        <f>VLOOKUP(E86,VIP!$A$2:$O17498,7,FALSE)</f>
        <v>Si</v>
      </c>
      <c r="I86" s="126" t="str">
        <f>VLOOKUP(E86,VIP!$A$2:$O9463,8,FALSE)</f>
        <v>Si</v>
      </c>
      <c r="J86" s="126" t="str">
        <f>VLOOKUP(E86,VIP!$A$2:$O9413,8,FALSE)</f>
        <v>Si</v>
      </c>
      <c r="K86" s="126" t="str">
        <f>VLOOKUP(E86,VIP!$A$2:$O12987,6,0)</f>
        <v>SI</v>
      </c>
      <c r="L86" s="130" t="s">
        <v>2459</v>
      </c>
      <c r="M86" s="93" t="s">
        <v>2465</v>
      </c>
      <c r="N86" s="121" t="s">
        <v>2472</v>
      </c>
      <c r="O86" s="148" t="s">
        <v>2473</v>
      </c>
      <c r="P86" s="125"/>
      <c r="Q86" s="122" t="s">
        <v>2459</v>
      </c>
    </row>
    <row r="87" spans="1:17" s="100" customFormat="1" ht="18" x14ac:dyDescent="0.25">
      <c r="A87" s="126" t="str">
        <f>VLOOKUP(E87,'LISTADO ATM'!$A$2:$C$901,3,0)</f>
        <v>DISTRITO NACIONAL</v>
      </c>
      <c r="B87" s="124" t="s">
        <v>2613</v>
      </c>
      <c r="C87" s="123">
        <v>44298.346539351849</v>
      </c>
      <c r="D87" s="126" t="s">
        <v>2189</v>
      </c>
      <c r="E87" s="127">
        <v>958</v>
      </c>
      <c r="F87" s="148" t="str">
        <f>VLOOKUP(E87,VIP!$A$2:$O12576,2,0)</f>
        <v>DRBR958</v>
      </c>
      <c r="G87" s="126" t="str">
        <f>VLOOKUP(E87,'LISTADO ATM'!$A$2:$B$900,2,0)</f>
        <v xml:space="preserve">ATM Olé Aut. San Isidro </v>
      </c>
      <c r="H87" s="126" t="str">
        <f>VLOOKUP(E87,VIP!$A$2:$O17497,7,FALSE)</f>
        <v>Si</v>
      </c>
      <c r="I87" s="126" t="str">
        <f>VLOOKUP(E87,VIP!$A$2:$O9462,8,FALSE)</f>
        <v>Si</v>
      </c>
      <c r="J87" s="126" t="str">
        <f>VLOOKUP(E87,VIP!$A$2:$O9412,8,FALSE)</f>
        <v>Si</v>
      </c>
      <c r="K87" s="126" t="str">
        <f>VLOOKUP(E87,VIP!$A$2:$O12986,6,0)</f>
        <v>NO</v>
      </c>
      <c r="L87" s="130" t="s">
        <v>2228</v>
      </c>
      <c r="M87" s="197" t="s">
        <v>2631</v>
      </c>
      <c r="N87" s="121" t="s">
        <v>2472</v>
      </c>
      <c r="O87" s="148" t="s">
        <v>2474</v>
      </c>
      <c r="P87" s="125"/>
      <c r="Q87" s="196">
        <v>44298.43546296296</v>
      </c>
    </row>
    <row r="88" spans="1:17" s="100" customFormat="1" ht="18" x14ac:dyDescent="0.25">
      <c r="A88" s="126" t="str">
        <f>VLOOKUP(E88,'LISTADO ATM'!$A$2:$C$901,3,0)</f>
        <v>DISTRITO NACIONAL</v>
      </c>
      <c r="B88" s="124" t="s">
        <v>2612</v>
      </c>
      <c r="C88" s="123">
        <v>44298.346770833334</v>
      </c>
      <c r="D88" s="126" t="s">
        <v>2468</v>
      </c>
      <c r="E88" s="127">
        <v>542</v>
      </c>
      <c r="F88" s="148" t="str">
        <f>VLOOKUP(E88,VIP!$A$2:$O12575,2,0)</f>
        <v>DRBR542</v>
      </c>
      <c r="G88" s="126" t="str">
        <f>VLOOKUP(E88,'LISTADO ATM'!$A$2:$B$900,2,0)</f>
        <v>ATM S/M la Cadena Carretera Mella</v>
      </c>
      <c r="H88" s="126" t="str">
        <f>VLOOKUP(E88,VIP!$A$2:$O17496,7,FALSE)</f>
        <v>NO</v>
      </c>
      <c r="I88" s="126" t="str">
        <f>VLOOKUP(E88,VIP!$A$2:$O9461,8,FALSE)</f>
        <v>SI</v>
      </c>
      <c r="J88" s="126" t="str">
        <f>VLOOKUP(E88,VIP!$A$2:$O9411,8,FALSE)</f>
        <v>SI</v>
      </c>
      <c r="K88" s="126" t="str">
        <f>VLOOKUP(E88,VIP!$A$2:$O12985,6,0)</f>
        <v>NO</v>
      </c>
      <c r="L88" s="130" t="s">
        <v>2459</v>
      </c>
      <c r="M88" s="197" t="s">
        <v>2631</v>
      </c>
      <c r="N88" s="121" t="s">
        <v>2472</v>
      </c>
      <c r="O88" s="148" t="s">
        <v>2473</v>
      </c>
      <c r="P88" s="125"/>
      <c r="Q88" s="196">
        <v>44298.587824074071</v>
      </c>
    </row>
    <row r="89" spans="1:17" s="100" customFormat="1" ht="18" x14ac:dyDescent="0.25">
      <c r="A89" s="126" t="str">
        <f>VLOOKUP(E89,'LISTADO ATM'!$A$2:$C$901,3,0)</f>
        <v>DISTRITO NACIONAL</v>
      </c>
      <c r="B89" s="124" t="s">
        <v>2611</v>
      </c>
      <c r="C89" s="123">
        <v>44298.348009259258</v>
      </c>
      <c r="D89" s="126" t="s">
        <v>2468</v>
      </c>
      <c r="E89" s="127">
        <v>225</v>
      </c>
      <c r="F89" s="148" t="str">
        <f>VLOOKUP(E89,VIP!$A$2:$O12574,2,0)</f>
        <v>DRBR225</v>
      </c>
      <c r="G89" s="126" t="str">
        <f>VLOOKUP(E89,'LISTADO ATM'!$A$2:$B$900,2,0)</f>
        <v xml:space="preserve">ATM S/M Nacional Arroyo Hondo </v>
      </c>
      <c r="H89" s="126" t="str">
        <f>VLOOKUP(E89,VIP!$A$2:$O17495,7,FALSE)</f>
        <v>Si</v>
      </c>
      <c r="I89" s="126" t="str">
        <f>VLOOKUP(E89,VIP!$A$2:$O9460,8,FALSE)</f>
        <v>Si</v>
      </c>
      <c r="J89" s="126" t="str">
        <f>VLOOKUP(E89,VIP!$A$2:$O9410,8,FALSE)</f>
        <v>Si</v>
      </c>
      <c r="K89" s="126" t="str">
        <f>VLOOKUP(E89,VIP!$A$2:$O12984,6,0)</f>
        <v>NO</v>
      </c>
      <c r="L89" s="130" t="s">
        <v>2459</v>
      </c>
      <c r="M89" s="93" t="s">
        <v>2465</v>
      </c>
      <c r="N89" s="121" t="s">
        <v>2472</v>
      </c>
      <c r="O89" s="148" t="s">
        <v>2473</v>
      </c>
      <c r="P89" s="125"/>
      <c r="Q89" s="122" t="s">
        <v>2459</v>
      </c>
    </row>
    <row r="90" spans="1:17" s="100" customFormat="1" ht="18" x14ac:dyDescent="0.25">
      <c r="A90" s="126" t="str">
        <f>VLOOKUP(E90,'LISTADO ATM'!$A$2:$C$901,3,0)</f>
        <v>NORTE</v>
      </c>
      <c r="B90" s="124" t="s">
        <v>2610</v>
      </c>
      <c r="C90" s="123">
        <v>44298.348807870374</v>
      </c>
      <c r="D90" s="126" t="s">
        <v>2561</v>
      </c>
      <c r="E90" s="127">
        <v>599</v>
      </c>
      <c r="F90" s="148" t="str">
        <f>VLOOKUP(E90,VIP!$A$2:$O12573,2,0)</f>
        <v>DRBR258</v>
      </c>
      <c r="G90" s="126" t="str">
        <f>VLOOKUP(E90,'LISTADO ATM'!$A$2:$B$900,2,0)</f>
        <v xml:space="preserve">ATM Oficina Plaza Internacional (Santiago) </v>
      </c>
      <c r="H90" s="126" t="str">
        <f>VLOOKUP(E90,VIP!$A$2:$O17494,7,FALSE)</f>
        <v>Si</v>
      </c>
      <c r="I90" s="126" t="str">
        <f>VLOOKUP(E90,VIP!$A$2:$O9459,8,FALSE)</f>
        <v>Si</v>
      </c>
      <c r="J90" s="126" t="str">
        <f>VLOOKUP(E90,VIP!$A$2:$O9409,8,FALSE)</f>
        <v>Si</v>
      </c>
      <c r="K90" s="126" t="str">
        <f>VLOOKUP(E90,VIP!$A$2:$O12983,6,0)</f>
        <v>NO</v>
      </c>
      <c r="L90" s="130" t="s">
        <v>2552</v>
      </c>
      <c r="M90" s="197" t="s">
        <v>2631</v>
      </c>
      <c r="N90" s="121" t="s">
        <v>2472</v>
      </c>
      <c r="O90" s="148" t="s">
        <v>2562</v>
      </c>
      <c r="P90" s="125"/>
      <c r="Q90" s="196">
        <v>44298.587824074071</v>
      </c>
    </row>
    <row r="91" spans="1:17" s="100" customFormat="1" ht="18" x14ac:dyDescent="0.25">
      <c r="A91" s="126" t="str">
        <f>VLOOKUP(E91,'LISTADO ATM'!$A$2:$C$901,3,0)</f>
        <v>DISTRITO NACIONAL</v>
      </c>
      <c r="B91" s="124" t="s">
        <v>2609</v>
      </c>
      <c r="C91" s="123">
        <v>44298.350416666668</v>
      </c>
      <c r="D91" s="126" t="s">
        <v>2189</v>
      </c>
      <c r="E91" s="127">
        <v>239</v>
      </c>
      <c r="F91" s="148" t="str">
        <f>VLOOKUP(E91,VIP!$A$2:$O12572,2,0)</f>
        <v>DRBR239</v>
      </c>
      <c r="G91" s="126" t="str">
        <f>VLOOKUP(E91,'LISTADO ATM'!$A$2:$B$900,2,0)</f>
        <v xml:space="preserve">ATM Autobanco Charles de Gaulle </v>
      </c>
      <c r="H91" s="126" t="str">
        <f>VLOOKUP(E91,VIP!$A$2:$O17493,7,FALSE)</f>
        <v>Si</v>
      </c>
      <c r="I91" s="126" t="str">
        <f>VLOOKUP(E91,VIP!$A$2:$O9458,8,FALSE)</f>
        <v>Si</v>
      </c>
      <c r="J91" s="126" t="str">
        <f>VLOOKUP(E91,VIP!$A$2:$O9408,8,FALSE)</f>
        <v>Si</v>
      </c>
      <c r="K91" s="126" t="str">
        <f>VLOOKUP(E91,VIP!$A$2:$O12982,6,0)</f>
        <v>SI</v>
      </c>
      <c r="L91" s="130" t="s">
        <v>2228</v>
      </c>
      <c r="M91" s="197" t="s">
        <v>2631</v>
      </c>
      <c r="N91" s="121" t="s">
        <v>2472</v>
      </c>
      <c r="O91" s="148" t="s">
        <v>2474</v>
      </c>
      <c r="P91" s="125"/>
      <c r="Q91" s="196">
        <v>44298.43546296296</v>
      </c>
    </row>
    <row r="92" spans="1:17" s="100" customFormat="1" ht="18" x14ac:dyDescent="0.25">
      <c r="A92" s="126" t="str">
        <f>VLOOKUP(E92,'LISTADO ATM'!$A$2:$C$901,3,0)</f>
        <v>DISTRITO NACIONAL</v>
      </c>
      <c r="B92" s="124" t="s">
        <v>2630</v>
      </c>
      <c r="C92" s="123">
        <v>44298.355682870373</v>
      </c>
      <c r="D92" s="126" t="s">
        <v>2468</v>
      </c>
      <c r="E92" s="127">
        <v>115</v>
      </c>
      <c r="F92" s="148" t="str">
        <f>VLOOKUP(E92,VIP!$A$2:$O12581,2,0)</f>
        <v>DRBR115</v>
      </c>
      <c r="G92" s="126" t="str">
        <f>VLOOKUP(E92,'LISTADO ATM'!$A$2:$B$900,2,0)</f>
        <v xml:space="preserve">ATM Oficina Megacentro I </v>
      </c>
      <c r="H92" s="126" t="str">
        <f>VLOOKUP(E92,VIP!$A$2:$O17502,7,FALSE)</f>
        <v>Si</v>
      </c>
      <c r="I92" s="126" t="str">
        <f>VLOOKUP(E92,VIP!$A$2:$O9467,8,FALSE)</f>
        <v>Si</v>
      </c>
      <c r="J92" s="126" t="str">
        <f>VLOOKUP(E92,VIP!$A$2:$O9417,8,FALSE)</f>
        <v>Si</v>
      </c>
      <c r="K92" s="126" t="str">
        <f>VLOOKUP(E92,VIP!$A$2:$O12991,6,0)</f>
        <v>SI</v>
      </c>
      <c r="L92" s="130" t="s">
        <v>2459</v>
      </c>
      <c r="M92" s="197" t="s">
        <v>2631</v>
      </c>
      <c r="N92" s="121" t="s">
        <v>2472</v>
      </c>
      <c r="O92" s="148" t="s">
        <v>2473</v>
      </c>
      <c r="P92" s="125"/>
      <c r="Q92" s="196">
        <v>44298.587824074071</v>
      </c>
    </row>
    <row r="93" spans="1:17" s="100" customFormat="1" ht="18" x14ac:dyDescent="0.25">
      <c r="A93" s="126" t="str">
        <f>VLOOKUP(E93,'LISTADO ATM'!$A$2:$C$901,3,0)</f>
        <v>ESTE</v>
      </c>
      <c r="B93" s="124" t="s">
        <v>2629</v>
      </c>
      <c r="C93" s="123">
        <v>44298.376898148148</v>
      </c>
      <c r="D93" s="126" t="s">
        <v>2189</v>
      </c>
      <c r="E93" s="127">
        <v>661</v>
      </c>
      <c r="F93" s="148" t="str">
        <f>VLOOKUP(E93,VIP!$A$2:$O12580,2,0)</f>
        <v>DRBR661</v>
      </c>
      <c r="G93" s="126" t="str">
        <f>VLOOKUP(E93,'LISTADO ATM'!$A$2:$B$900,2,0)</f>
        <v xml:space="preserve">ATM Almacenes Iberia (San Pedro) </v>
      </c>
      <c r="H93" s="126" t="str">
        <f>VLOOKUP(E93,VIP!$A$2:$O17501,7,FALSE)</f>
        <v>N/A</v>
      </c>
      <c r="I93" s="126" t="str">
        <f>VLOOKUP(E93,VIP!$A$2:$O9466,8,FALSE)</f>
        <v>N/A</v>
      </c>
      <c r="J93" s="126" t="str">
        <f>VLOOKUP(E93,VIP!$A$2:$O9416,8,FALSE)</f>
        <v>N/A</v>
      </c>
      <c r="K93" s="126" t="str">
        <f>VLOOKUP(E93,VIP!$A$2:$O12990,6,0)</f>
        <v>N/A</v>
      </c>
      <c r="L93" s="130" t="s">
        <v>2228</v>
      </c>
      <c r="M93" s="197" t="s">
        <v>2631</v>
      </c>
      <c r="N93" s="121" t="s">
        <v>2472</v>
      </c>
      <c r="O93" s="148" t="s">
        <v>2474</v>
      </c>
      <c r="P93" s="125"/>
      <c r="Q93" s="196">
        <v>44298.587824074071</v>
      </c>
    </row>
    <row r="94" spans="1:17" s="100" customFormat="1" ht="18" x14ac:dyDescent="0.25">
      <c r="A94" s="126" t="str">
        <f>VLOOKUP(E94,'LISTADO ATM'!$A$2:$C$901,3,0)</f>
        <v>NORTE</v>
      </c>
      <c r="B94" s="124" t="s">
        <v>2628</v>
      </c>
      <c r="C94" s="123">
        <v>44298.378101851849</v>
      </c>
      <c r="D94" s="126" t="s">
        <v>2492</v>
      </c>
      <c r="E94" s="127">
        <v>208</v>
      </c>
      <c r="F94" s="148" t="str">
        <f>VLOOKUP(E94,VIP!$A$2:$O12579,2,0)</f>
        <v>DRBR208</v>
      </c>
      <c r="G94" s="126" t="str">
        <f>VLOOKUP(E94,'LISTADO ATM'!$A$2:$B$900,2,0)</f>
        <v xml:space="preserve">ATM UNP Tireo </v>
      </c>
      <c r="H94" s="126" t="str">
        <f>VLOOKUP(E94,VIP!$A$2:$O17500,7,FALSE)</f>
        <v>Si</v>
      </c>
      <c r="I94" s="126" t="str">
        <f>VLOOKUP(E94,VIP!$A$2:$O9465,8,FALSE)</f>
        <v>Si</v>
      </c>
      <c r="J94" s="126" t="str">
        <f>VLOOKUP(E94,VIP!$A$2:$O9415,8,FALSE)</f>
        <v>Si</v>
      </c>
      <c r="K94" s="126" t="str">
        <f>VLOOKUP(E94,VIP!$A$2:$O12989,6,0)</f>
        <v>NO</v>
      </c>
      <c r="L94" s="130" t="s">
        <v>2459</v>
      </c>
      <c r="M94" s="93" t="s">
        <v>2465</v>
      </c>
      <c r="N94" s="121" t="s">
        <v>2472</v>
      </c>
      <c r="O94" s="148" t="s">
        <v>2493</v>
      </c>
      <c r="P94" s="125"/>
      <c r="Q94" s="122" t="s">
        <v>2459</v>
      </c>
    </row>
    <row r="95" spans="1:17" s="100" customFormat="1" ht="18" x14ac:dyDescent="0.25">
      <c r="A95" s="126" t="str">
        <f>VLOOKUP(E95,'LISTADO ATM'!$A$2:$C$901,3,0)</f>
        <v>DISTRITO NACIONAL</v>
      </c>
      <c r="B95" s="124" t="s">
        <v>2638</v>
      </c>
      <c r="C95" s="123">
        <v>44298.378495370373</v>
      </c>
      <c r="D95" s="126" t="s">
        <v>2492</v>
      </c>
      <c r="E95" s="127">
        <v>623</v>
      </c>
      <c r="F95" s="148" t="str">
        <f>VLOOKUP(E95,VIP!$A$2:$O12570,2,0)</f>
        <v>DRBR623</v>
      </c>
      <c r="G95" s="126" t="str">
        <f>VLOOKUP(E95,'LISTADO ATM'!$A$2:$B$900,2,0)</f>
        <v xml:space="preserve">ATM Operaciones Especiales (Manoguayabo) </v>
      </c>
      <c r="H95" s="126" t="str">
        <f>VLOOKUP(E95,VIP!$A$2:$O17491,7,FALSE)</f>
        <v>Si</v>
      </c>
      <c r="I95" s="126" t="str">
        <f>VLOOKUP(E95,VIP!$A$2:$O9456,8,FALSE)</f>
        <v>Si</v>
      </c>
      <c r="J95" s="126" t="str">
        <f>VLOOKUP(E95,VIP!$A$2:$O9406,8,FALSE)</f>
        <v>Si</v>
      </c>
      <c r="K95" s="126" t="str">
        <f>VLOOKUP(E95,VIP!$A$2:$O12980,6,0)</f>
        <v>No</v>
      </c>
      <c r="L95" s="130" t="s">
        <v>2642</v>
      </c>
      <c r="M95" s="197" t="s">
        <v>2631</v>
      </c>
      <c r="N95" s="198" t="s">
        <v>2639</v>
      </c>
      <c r="O95" s="148" t="s">
        <v>2641</v>
      </c>
      <c r="P95" s="125" t="s">
        <v>2643</v>
      </c>
      <c r="Q95" s="196" t="s">
        <v>2642</v>
      </c>
    </row>
    <row r="96" spans="1:17" s="100" customFormat="1" ht="18" x14ac:dyDescent="0.25">
      <c r="A96" s="126" t="str">
        <f>VLOOKUP(E96,'LISTADO ATM'!$A$2:$C$901,3,0)</f>
        <v>DISTRITO NACIONAL</v>
      </c>
      <c r="B96" s="124" t="s">
        <v>2627</v>
      </c>
      <c r="C96" s="123">
        <v>44298.381469907406</v>
      </c>
      <c r="D96" s="126" t="s">
        <v>2468</v>
      </c>
      <c r="E96" s="127">
        <v>18</v>
      </c>
      <c r="F96" s="148" t="str">
        <f>VLOOKUP(E96,VIP!$A$2:$O12578,2,0)</f>
        <v>DRBR018</v>
      </c>
      <c r="G96" s="126" t="str">
        <f>VLOOKUP(E96,'LISTADO ATM'!$A$2:$B$900,2,0)</f>
        <v xml:space="preserve">ATM Oficina Haina Occidental I </v>
      </c>
      <c r="H96" s="126" t="str">
        <f>VLOOKUP(E96,VIP!$A$2:$O17499,7,FALSE)</f>
        <v>Si</v>
      </c>
      <c r="I96" s="126" t="str">
        <f>VLOOKUP(E96,VIP!$A$2:$O9464,8,FALSE)</f>
        <v>Si</v>
      </c>
      <c r="J96" s="126" t="str">
        <f>VLOOKUP(E96,VIP!$A$2:$O9414,8,FALSE)</f>
        <v>Si</v>
      </c>
      <c r="K96" s="126" t="str">
        <f>VLOOKUP(E96,VIP!$A$2:$O12988,6,0)</f>
        <v>SI</v>
      </c>
      <c r="L96" s="130" t="s">
        <v>2459</v>
      </c>
      <c r="M96" s="197" t="s">
        <v>2631</v>
      </c>
      <c r="N96" s="121" t="s">
        <v>2472</v>
      </c>
      <c r="O96" s="148" t="s">
        <v>2473</v>
      </c>
      <c r="P96" s="125"/>
      <c r="Q96" s="196">
        <v>44298.587824074071</v>
      </c>
    </row>
    <row r="97" spans="1:17" s="100" customFormat="1" ht="18" x14ac:dyDescent="0.25">
      <c r="A97" s="126" t="str">
        <f>VLOOKUP(E97,'LISTADO ATM'!$A$2:$C$901,3,0)</f>
        <v>DISTRITO NACIONAL</v>
      </c>
      <c r="B97" s="124" t="s">
        <v>2637</v>
      </c>
      <c r="C97" s="123">
        <v>44298.385462962964</v>
      </c>
      <c r="D97" s="126" t="s">
        <v>2492</v>
      </c>
      <c r="E97" s="127">
        <v>243</v>
      </c>
      <c r="F97" s="148" t="str">
        <f>VLOOKUP(E97,VIP!$A$2:$O12569,2,0)</f>
        <v>DRBR243</v>
      </c>
      <c r="G97" s="126" t="str">
        <f>VLOOKUP(E97,'LISTADO ATM'!$A$2:$B$900,2,0)</f>
        <v xml:space="preserve">ATM Autoservicio Plaza Central  </v>
      </c>
      <c r="H97" s="126" t="str">
        <f>VLOOKUP(E97,VIP!$A$2:$O17490,7,FALSE)</f>
        <v>Si</v>
      </c>
      <c r="I97" s="126" t="str">
        <f>VLOOKUP(E97,VIP!$A$2:$O9455,8,FALSE)</f>
        <v>Si</v>
      </c>
      <c r="J97" s="126" t="str">
        <f>VLOOKUP(E97,VIP!$A$2:$O9405,8,FALSE)</f>
        <v>Si</v>
      </c>
      <c r="K97" s="126" t="str">
        <f>VLOOKUP(E97,VIP!$A$2:$O12979,6,0)</f>
        <v>SI</v>
      </c>
      <c r="L97" s="130" t="s">
        <v>2642</v>
      </c>
      <c r="M97" s="197" t="s">
        <v>2631</v>
      </c>
      <c r="N97" s="198" t="s">
        <v>2639</v>
      </c>
      <c r="O97" s="148" t="s">
        <v>2641</v>
      </c>
      <c r="P97" s="125" t="s">
        <v>2643</v>
      </c>
      <c r="Q97" s="196" t="s">
        <v>2642</v>
      </c>
    </row>
    <row r="98" spans="1:17" s="100" customFormat="1" ht="18" x14ac:dyDescent="0.25">
      <c r="A98" s="126" t="str">
        <f>VLOOKUP(E98,'LISTADO ATM'!$A$2:$C$901,3,0)</f>
        <v>ESTE</v>
      </c>
      <c r="B98" s="124" t="s">
        <v>2626</v>
      </c>
      <c r="C98" s="123">
        <v>44298.385925925926</v>
      </c>
      <c r="D98" s="126" t="s">
        <v>2189</v>
      </c>
      <c r="E98" s="127">
        <v>842</v>
      </c>
      <c r="F98" s="148" t="str">
        <f>VLOOKUP(E98,VIP!$A$2:$O12577,2,0)</f>
        <v>DRBR842</v>
      </c>
      <c r="G98" s="126" t="str">
        <f>VLOOKUP(E98,'LISTADO ATM'!$A$2:$B$900,2,0)</f>
        <v xml:space="preserve">ATM Plaza Orense II (La Romana) </v>
      </c>
      <c r="H98" s="126" t="str">
        <f>VLOOKUP(E98,VIP!$A$2:$O17498,7,FALSE)</f>
        <v>Si</v>
      </c>
      <c r="I98" s="126" t="str">
        <f>VLOOKUP(E98,VIP!$A$2:$O9463,8,FALSE)</f>
        <v>Si</v>
      </c>
      <c r="J98" s="126" t="str">
        <f>VLOOKUP(E98,VIP!$A$2:$O9413,8,FALSE)</f>
        <v>Si</v>
      </c>
      <c r="K98" s="126" t="str">
        <f>VLOOKUP(E98,VIP!$A$2:$O12987,6,0)</f>
        <v>NO</v>
      </c>
      <c r="L98" s="130" t="s">
        <v>2254</v>
      </c>
      <c r="M98" s="93" t="s">
        <v>2465</v>
      </c>
      <c r="N98" s="121" t="s">
        <v>2472</v>
      </c>
      <c r="O98" s="148" t="s">
        <v>2474</v>
      </c>
      <c r="P98" s="125"/>
      <c r="Q98" s="122" t="s">
        <v>2254</v>
      </c>
    </row>
    <row r="99" spans="1:17" s="100" customFormat="1" ht="18" x14ac:dyDescent="0.25">
      <c r="A99" s="126" t="str">
        <f>VLOOKUP(E99,'LISTADO ATM'!$A$2:$C$901,3,0)</f>
        <v>SUR</v>
      </c>
      <c r="B99" s="124" t="s">
        <v>2625</v>
      </c>
      <c r="C99" s="123">
        <v>44298.386562500003</v>
      </c>
      <c r="D99" s="126" t="s">
        <v>2189</v>
      </c>
      <c r="E99" s="127">
        <v>733</v>
      </c>
      <c r="F99" s="148" t="str">
        <f>VLOOKUP(E99,VIP!$A$2:$O12576,2,0)</f>
        <v>DRBR484</v>
      </c>
      <c r="G99" s="126" t="str">
        <f>VLOOKUP(E99,'LISTADO ATM'!$A$2:$B$900,2,0)</f>
        <v xml:space="preserve">ATM Zona Franca Perdenales </v>
      </c>
      <c r="H99" s="126" t="str">
        <f>VLOOKUP(E99,VIP!$A$2:$O17497,7,FALSE)</f>
        <v>Si</v>
      </c>
      <c r="I99" s="126" t="str">
        <f>VLOOKUP(E99,VIP!$A$2:$O9462,8,FALSE)</f>
        <v>Si</v>
      </c>
      <c r="J99" s="126" t="str">
        <f>VLOOKUP(E99,VIP!$A$2:$O9412,8,FALSE)</f>
        <v>Si</v>
      </c>
      <c r="K99" s="126" t="str">
        <f>VLOOKUP(E99,VIP!$A$2:$O12986,6,0)</f>
        <v>NO</v>
      </c>
      <c r="L99" s="130" t="s">
        <v>2254</v>
      </c>
      <c r="M99" s="197" t="s">
        <v>2631</v>
      </c>
      <c r="N99" s="121" t="s">
        <v>2472</v>
      </c>
      <c r="O99" s="148" t="s">
        <v>2474</v>
      </c>
      <c r="P99" s="125"/>
      <c r="Q99" s="196">
        <v>44298.587824074071</v>
      </c>
    </row>
    <row r="100" spans="1:17" s="100" customFormat="1" ht="18" x14ac:dyDescent="0.25">
      <c r="A100" s="126" t="str">
        <f>VLOOKUP(E100,'LISTADO ATM'!$A$2:$C$901,3,0)</f>
        <v>NORTE</v>
      </c>
      <c r="B100" s="124" t="s">
        <v>2636</v>
      </c>
      <c r="C100" s="123">
        <v>44298.388009259259</v>
      </c>
      <c r="D100" s="126" t="s">
        <v>2492</v>
      </c>
      <c r="E100" s="127">
        <v>290</v>
      </c>
      <c r="F100" s="148" t="str">
        <f>VLOOKUP(E100,VIP!$A$2:$O12568,2,0)</f>
        <v>DRBR290</v>
      </c>
      <c r="G100" s="126" t="str">
        <f>VLOOKUP(E100,'LISTADO ATM'!$A$2:$B$900,2,0)</f>
        <v xml:space="preserve">ATM Oficina San Francisco de Macorís </v>
      </c>
      <c r="H100" s="126" t="str">
        <f>VLOOKUP(E100,VIP!$A$2:$O17489,7,FALSE)</f>
        <v>Si</v>
      </c>
      <c r="I100" s="126" t="str">
        <f>VLOOKUP(E100,VIP!$A$2:$O9454,8,FALSE)</f>
        <v>Si</v>
      </c>
      <c r="J100" s="126" t="str">
        <f>VLOOKUP(E100,VIP!$A$2:$O9404,8,FALSE)</f>
        <v>Si</v>
      </c>
      <c r="K100" s="126" t="str">
        <f>VLOOKUP(E100,VIP!$A$2:$O12978,6,0)</f>
        <v>NO</v>
      </c>
      <c r="L100" s="130" t="s">
        <v>2642</v>
      </c>
      <c r="M100" s="197" t="s">
        <v>2631</v>
      </c>
      <c r="N100" s="198" t="s">
        <v>2639</v>
      </c>
      <c r="O100" s="148" t="s">
        <v>2641</v>
      </c>
      <c r="P100" s="125" t="s">
        <v>2643</v>
      </c>
      <c r="Q100" s="196" t="s">
        <v>2642</v>
      </c>
    </row>
    <row r="101" spans="1:17" s="100" customFormat="1" ht="18" x14ac:dyDescent="0.25">
      <c r="A101" s="126" t="str">
        <f>VLOOKUP(E101,'LISTADO ATM'!$A$2:$C$901,3,0)</f>
        <v>NORTE</v>
      </c>
      <c r="B101" s="124" t="s">
        <v>2635</v>
      </c>
      <c r="C101" s="123">
        <v>44298.390057870369</v>
      </c>
      <c r="D101" s="126" t="s">
        <v>2492</v>
      </c>
      <c r="E101" s="127">
        <v>728</v>
      </c>
      <c r="F101" s="148" t="str">
        <f>VLOOKUP(E101,VIP!$A$2:$O12567,2,0)</f>
        <v>DRBR051</v>
      </c>
      <c r="G101" s="126" t="str">
        <f>VLOOKUP(E101,'LISTADO ATM'!$A$2:$B$900,2,0)</f>
        <v xml:space="preserve">ATM UNP La Vega Oficina Regional Norcentral </v>
      </c>
      <c r="H101" s="126" t="str">
        <f>VLOOKUP(E101,VIP!$A$2:$O17488,7,FALSE)</f>
        <v>Si</v>
      </c>
      <c r="I101" s="126" t="str">
        <f>VLOOKUP(E101,VIP!$A$2:$O9453,8,FALSE)</f>
        <v>Si</v>
      </c>
      <c r="J101" s="126" t="str">
        <f>VLOOKUP(E101,VIP!$A$2:$O9403,8,FALSE)</f>
        <v>Si</v>
      </c>
      <c r="K101" s="126" t="str">
        <f>VLOOKUP(E101,VIP!$A$2:$O12977,6,0)</f>
        <v>SI</v>
      </c>
      <c r="L101" s="130" t="s">
        <v>2642</v>
      </c>
      <c r="M101" s="197" t="s">
        <v>2631</v>
      </c>
      <c r="N101" s="198" t="s">
        <v>2639</v>
      </c>
      <c r="O101" s="148" t="s">
        <v>2641</v>
      </c>
      <c r="P101" s="125" t="s">
        <v>2643</v>
      </c>
      <c r="Q101" s="196" t="s">
        <v>2642</v>
      </c>
    </row>
    <row r="102" spans="1:17" s="100" customFormat="1" ht="18" x14ac:dyDescent="0.25">
      <c r="A102" s="126" t="str">
        <f>VLOOKUP(E102,'LISTADO ATM'!$A$2:$C$901,3,0)</f>
        <v>DISTRITO NACIONAL</v>
      </c>
      <c r="B102" s="124" t="s">
        <v>2624</v>
      </c>
      <c r="C102" s="123">
        <v>44298.40320601852</v>
      </c>
      <c r="D102" s="126" t="s">
        <v>2468</v>
      </c>
      <c r="E102" s="127">
        <v>183</v>
      </c>
      <c r="F102" s="148" t="str">
        <f>VLOOKUP(E102,VIP!$A$2:$O12575,2,0)</f>
        <v>DRBR183</v>
      </c>
      <c r="G102" s="126" t="str">
        <f>VLOOKUP(E102,'LISTADO ATM'!$A$2:$B$900,2,0)</f>
        <v>ATM Estación Nativa Km. 22 Aut. Duarte.</v>
      </c>
      <c r="H102" s="126" t="str">
        <f>VLOOKUP(E102,VIP!$A$2:$O17496,7,FALSE)</f>
        <v>N/A</v>
      </c>
      <c r="I102" s="126" t="str">
        <f>VLOOKUP(E102,VIP!$A$2:$O9461,8,FALSE)</f>
        <v>N/A</v>
      </c>
      <c r="J102" s="126" t="str">
        <f>VLOOKUP(E102,VIP!$A$2:$O9411,8,FALSE)</f>
        <v>N/A</v>
      </c>
      <c r="K102" s="126" t="str">
        <f>VLOOKUP(E102,VIP!$A$2:$O12985,6,0)</f>
        <v>N/A</v>
      </c>
      <c r="L102" s="130" t="s">
        <v>2428</v>
      </c>
      <c r="M102" s="93" t="s">
        <v>2465</v>
      </c>
      <c r="N102" s="121" t="s">
        <v>2472</v>
      </c>
      <c r="O102" s="148" t="s">
        <v>2473</v>
      </c>
      <c r="P102" s="125"/>
      <c r="Q102" s="122" t="s">
        <v>2428</v>
      </c>
    </row>
    <row r="103" spans="1:17" s="100" customFormat="1" ht="18" x14ac:dyDescent="0.25">
      <c r="A103" s="126" t="str">
        <f>VLOOKUP(E103,'LISTADO ATM'!$A$2:$C$901,3,0)</f>
        <v>NORTE</v>
      </c>
      <c r="B103" s="124" t="s">
        <v>2634</v>
      </c>
      <c r="C103" s="123">
        <v>44298.412280092591</v>
      </c>
      <c r="D103" s="126" t="s">
        <v>2492</v>
      </c>
      <c r="E103" s="127">
        <v>888</v>
      </c>
      <c r="F103" s="148" t="str">
        <f>VLOOKUP(E103,VIP!$A$2:$O12566,2,0)</f>
        <v>DRBR888</v>
      </c>
      <c r="G103" s="126" t="str">
        <f>VLOOKUP(E103,'LISTADO ATM'!$A$2:$B$900,2,0)</f>
        <v>ATM Oficina galeria 56 II (SFM)</v>
      </c>
      <c r="H103" s="126" t="str">
        <f>VLOOKUP(E103,VIP!$A$2:$O17487,7,FALSE)</f>
        <v>Si</v>
      </c>
      <c r="I103" s="126" t="str">
        <f>VLOOKUP(E103,VIP!$A$2:$O9452,8,FALSE)</f>
        <v>Si</v>
      </c>
      <c r="J103" s="126" t="str">
        <f>VLOOKUP(E103,VIP!$A$2:$O9402,8,FALSE)</f>
        <v>Si</v>
      </c>
      <c r="K103" s="126" t="str">
        <f>VLOOKUP(E103,VIP!$A$2:$O12976,6,0)</f>
        <v>SI</v>
      </c>
      <c r="L103" s="130" t="s">
        <v>2642</v>
      </c>
      <c r="M103" s="197" t="s">
        <v>2631</v>
      </c>
      <c r="N103" s="198" t="s">
        <v>2639</v>
      </c>
      <c r="O103" s="148" t="s">
        <v>2640</v>
      </c>
      <c r="P103" s="125" t="s">
        <v>2643</v>
      </c>
      <c r="Q103" s="196" t="s">
        <v>2642</v>
      </c>
    </row>
    <row r="104" spans="1:17" s="100" customFormat="1" ht="18" x14ac:dyDescent="0.25">
      <c r="A104" s="126" t="str">
        <f>VLOOKUP(E104,'LISTADO ATM'!$A$2:$C$901,3,0)</f>
        <v>DISTRITO NACIONAL</v>
      </c>
      <c r="B104" s="124" t="s">
        <v>2633</v>
      </c>
      <c r="C104" s="123">
        <v>44298.41306712963</v>
      </c>
      <c r="D104" s="126" t="s">
        <v>2492</v>
      </c>
      <c r="E104" s="127">
        <v>958</v>
      </c>
      <c r="F104" s="148" t="str">
        <f>VLOOKUP(E104,VIP!$A$2:$O12565,2,0)</f>
        <v>DRBR958</v>
      </c>
      <c r="G104" s="126" t="str">
        <f>VLOOKUP(E104,'LISTADO ATM'!$A$2:$B$900,2,0)</f>
        <v xml:space="preserve">ATM Olé Aut. San Isidro </v>
      </c>
      <c r="H104" s="126" t="str">
        <f>VLOOKUP(E104,VIP!$A$2:$O17486,7,FALSE)</f>
        <v>Si</v>
      </c>
      <c r="I104" s="126" t="str">
        <f>VLOOKUP(E104,VIP!$A$2:$O9451,8,FALSE)</f>
        <v>Si</v>
      </c>
      <c r="J104" s="126" t="str">
        <f>VLOOKUP(E104,VIP!$A$2:$O9401,8,FALSE)</f>
        <v>Si</v>
      </c>
      <c r="K104" s="126" t="str">
        <f>VLOOKUP(E104,VIP!$A$2:$O12975,6,0)</f>
        <v>NO</v>
      </c>
      <c r="L104" s="130" t="s">
        <v>2642</v>
      </c>
      <c r="M104" s="197" t="s">
        <v>2631</v>
      </c>
      <c r="N104" s="198" t="s">
        <v>2639</v>
      </c>
      <c r="O104" s="148" t="s">
        <v>2640</v>
      </c>
      <c r="P104" s="125" t="s">
        <v>2643</v>
      </c>
      <c r="Q104" s="196" t="s">
        <v>2642</v>
      </c>
    </row>
    <row r="105" spans="1:17" s="100" customFormat="1" ht="18" x14ac:dyDescent="0.25">
      <c r="A105" s="126" t="str">
        <f>VLOOKUP(E105,'LISTADO ATM'!$A$2:$C$901,3,0)</f>
        <v>DISTRITO NACIONAL</v>
      </c>
      <c r="B105" s="124" t="s">
        <v>2623</v>
      </c>
      <c r="C105" s="123">
        <v>44298.41951388889</v>
      </c>
      <c r="D105" s="126" t="s">
        <v>2189</v>
      </c>
      <c r="E105" s="127">
        <v>20</v>
      </c>
      <c r="F105" s="148" t="str">
        <f>VLOOKUP(E105,VIP!$A$2:$O12574,2,0)</f>
        <v>DRBR049</v>
      </c>
      <c r="G105" s="126" t="str">
        <f>VLOOKUP(E105,'LISTADO ATM'!$A$2:$B$900,2,0)</f>
        <v>ATM S/M Aprezio Las Palmas</v>
      </c>
      <c r="H105" s="126" t="str">
        <f>VLOOKUP(E105,VIP!$A$2:$O17495,7,FALSE)</f>
        <v>Si</v>
      </c>
      <c r="I105" s="126" t="str">
        <f>VLOOKUP(E105,VIP!$A$2:$O9460,8,FALSE)</f>
        <v>Si</v>
      </c>
      <c r="J105" s="126" t="str">
        <f>VLOOKUP(E105,VIP!$A$2:$O9410,8,FALSE)</f>
        <v>Si</v>
      </c>
      <c r="K105" s="126" t="str">
        <f>VLOOKUP(E105,VIP!$A$2:$O12984,6,0)</f>
        <v>NO</v>
      </c>
      <c r="L105" s="130" t="s">
        <v>2228</v>
      </c>
      <c r="M105" s="93" t="s">
        <v>2465</v>
      </c>
      <c r="N105" s="121" t="s">
        <v>2472</v>
      </c>
      <c r="O105" s="148" t="s">
        <v>2474</v>
      </c>
      <c r="P105" s="125"/>
      <c r="Q105" s="122" t="s">
        <v>2228</v>
      </c>
    </row>
    <row r="106" spans="1:17" s="100" customFormat="1" ht="18" x14ac:dyDescent="0.25">
      <c r="A106" s="126" t="str">
        <f>VLOOKUP(E106,'LISTADO ATM'!$A$2:$C$901,3,0)</f>
        <v>NORTE</v>
      </c>
      <c r="B106" s="124" t="s">
        <v>2622</v>
      </c>
      <c r="C106" s="123">
        <v>44298.426979166667</v>
      </c>
      <c r="D106" s="126" t="s">
        <v>2190</v>
      </c>
      <c r="E106" s="127">
        <v>518</v>
      </c>
      <c r="F106" s="148" t="str">
        <f>VLOOKUP(E106,VIP!$A$2:$O12573,2,0)</f>
        <v>DRBR518</v>
      </c>
      <c r="G106" s="126" t="str">
        <f>VLOOKUP(E106,'LISTADO ATM'!$A$2:$B$900,2,0)</f>
        <v xml:space="preserve">ATM Autobanco Los Alamos </v>
      </c>
      <c r="H106" s="126" t="str">
        <f>VLOOKUP(E106,VIP!$A$2:$O17494,7,FALSE)</f>
        <v>Si</v>
      </c>
      <c r="I106" s="126" t="str">
        <f>VLOOKUP(E106,VIP!$A$2:$O9459,8,FALSE)</f>
        <v>Si</v>
      </c>
      <c r="J106" s="126" t="str">
        <f>VLOOKUP(E106,VIP!$A$2:$O9409,8,FALSE)</f>
        <v>Si</v>
      </c>
      <c r="K106" s="126" t="str">
        <f>VLOOKUP(E106,VIP!$A$2:$O12983,6,0)</f>
        <v>NO</v>
      </c>
      <c r="L106" s="130" t="s">
        <v>2228</v>
      </c>
      <c r="M106" s="197" t="s">
        <v>2631</v>
      </c>
      <c r="N106" s="121" t="s">
        <v>2472</v>
      </c>
      <c r="O106" s="148" t="s">
        <v>2502</v>
      </c>
      <c r="P106" s="125"/>
      <c r="Q106" s="196">
        <v>44298.587824074071</v>
      </c>
    </row>
    <row r="107" spans="1:17" s="100" customFormat="1" ht="18" x14ac:dyDescent="0.25">
      <c r="A107" s="126" t="str">
        <f>VLOOKUP(E107,'LISTADO ATM'!$A$2:$C$901,3,0)</f>
        <v>NORTE</v>
      </c>
      <c r="B107" s="124" t="s">
        <v>2632</v>
      </c>
      <c r="C107" s="123">
        <v>44298.43</v>
      </c>
      <c r="D107" s="126" t="s">
        <v>2492</v>
      </c>
      <c r="E107" s="127">
        <v>283</v>
      </c>
      <c r="F107" s="148" t="str">
        <f>VLOOKUP(E107,VIP!$A$2:$O12564,2,0)</f>
        <v>DRBR283</v>
      </c>
      <c r="G107" s="126" t="str">
        <f>VLOOKUP(E107,'LISTADO ATM'!$A$2:$B$900,2,0)</f>
        <v xml:space="preserve">ATM Oficina Nibaje </v>
      </c>
      <c r="H107" s="126" t="str">
        <f>VLOOKUP(E107,VIP!$A$2:$O17485,7,FALSE)</f>
        <v>Si</v>
      </c>
      <c r="I107" s="126" t="str">
        <f>VLOOKUP(E107,VIP!$A$2:$O9450,8,FALSE)</f>
        <v>Si</v>
      </c>
      <c r="J107" s="126" t="str">
        <f>VLOOKUP(E107,VIP!$A$2:$O9400,8,FALSE)</f>
        <v>Si</v>
      </c>
      <c r="K107" s="126" t="str">
        <f>VLOOKUP(E107,VIP!$A$2:$O12974,6,0)</f>
        <v>NO</v>
      </c>
      <c r="L107" s="130" t="s">
        <v>2642</v>
      </c>
      <c r="M107" s="197" t="s">
        <v>2631</v>
      </c>
      <c r="N107" s="198" t="s">
        <v>2639</v>
      </c>
      <c r="O107" s="148" t="s">
        <v>2640</v>
      </c>
      <c r="P107" s="125" t="s">
        <v>2643</v>
      </c>
      <c r="Q107" s="196" t="s">
        <v>2642</v>
      </c>
    </row>
    <row r="108" spans="1:17" s="100" customFormat="1" ht="18" x14ac:dyDescent="0.25">
      <c r="A108" s="126" t="str">
        <f>VLOOKUP(E108,'LISTADO ATM'!$A$2:$C$901,3,0)</f>
        <v>NORTE</v>
      </c>
      <c r="B108" s="124" t="s">
        <v>2621</v>
      </c>
      <c r="C108" s="123">
        <v>44298.430034722223</v>
      </c>
      <c r="D108" s="126" t="s">
        <v>2190</v>
      </c>
      <c r="E108" s="127">
        <v>689</v>
      </c>
      <c r="F108" s="148" t="str">
        <f>VLOOKUP(E108,VIP!$A$2:$O12572,2,0)</f>
        <v>DRBR689</v>
      </c>
      <c r="G108" s="126" t="str">
        <f>VLOOKUP(E108,'LISTADO ATM'!$A$2:$B$900,2,0)</f>
        <v>ATM Eco Petroleo Villa Gonzalez</v>
      </c>
      <c r="H108" s="126" t="str">
        <f>VLOOKUP(E108,VIP!$A$2:$O17493,7,FALSE)</f>
        <v>NO</v>
      </c>
      <c r="I108" s="126" t="str">
        <f>VLOOKUP(E108,VIP!$A$2:$O9458,8,FALSE)</f>
        <v>NO</v>
      </c>
      <c r="J108" s="126" t="str">
        <f>VLOOKUP(E108,VIP!$A$2:$O9408,8,FALSE)</f>
        <v>NO</v>
      </c>
      <c r="K108" s="126" t="str">
        <f>VLOOKUP(E108,VIP!$A$2:$O12982,6,0)</f>
        <v>NO</v>
      </c>
      <c r="L108" s="130" t="s">
        <v>2228</v>
      </c>
      <c r="M108" s="93" t="s">
        <v>2465</v>
      </c>
      <c r="N108" s="121" t="s">
        <v>2472</v>
      </c>
      <c r="O108" s="148" t="s">
        <v>2502</v>
      </c>
      <c r="P108" s="125"/>
      <c r="Q108" s="122" t="s">
        <v>2228</v>
      </c>
    </row>
    <row r="109" spans="1:17" s="100" customFormat="1" ht="18" x14ac:dyDescent="0.25">
      <c r="A109" s="126" t="str">
        <f>VLOOKUP(E109,'LISTADO ATM'!$A$2:$C$901,3,0)</f>
        <v>NORTE</v>
      </c>
      <c r="B109" s="124" t="s">
        <v>2620</v>
      </c>
      <c r="C109" s="123">
        <v>44298.434016203704</v>
      </c>
      <c r="D109" s="126" t="s">
        <v>2492</v>
      </c>
      <c r="E109" s="127">
        <v>746</v>
      </c>
      <c r="F109" s="148" t="str">
        <f>VLOOKUP(E109,VIP!$A$2:$O12571,2,0)</f>
        <v>DRBR156</v>
      </c>
      <c r="G109" s="126" t="str">
        <f>VLOOKUP(E109,'LISTADO ATM'!$A$2:$B$900,2,0)</f>
        <v xml:space="preserve">ATM Oficina Las Terrenas </v>
      </c>
      <c r="H109" s="126" t="str">
        <f>VLOOKUP(E109,VIP!$A$2:$O17492,7,FALSE)</f>
        <v>Si</v>
      </c>
      <c r="I109" s="126" t="str">
        <f>VLOOKUP(E109,VIP!$A$2:$O9457,8,FALSE)</f>
        <v>Si</v>
      </c>
      <c r="J109" s="126" t="str">
        <f>VLOOKUP(E109,VIP!$A$2:$O9407,8,FALSE)</f>
        <v>Si</v>
      </c>
      <c r="K109" s="126" t="str">
        <f>VLOOKUP(E109,VIP!$A$2:$O12981,6,0)</f>
        <v>SI</v>
      </c>
      <c r="L109" s="130" t="s">
        <v>2428</v>
      </c>
      <c r="M109" s="197" t="s">
        <v>2631</v>
      </c>
      <c r="N109" s="121" t="s">
        <v>2472</v>
      </c>
      <c r="O109" s="148" t="s">
        <v>2493</v>
      </c>
      <c r="P109" s="125"/>
      <c r="Q109" s="196">
        <v>44298.587824074071</v>
      </c>
    </row>
    <row r="110" spans="1:17" s="100" customFormat="1" ht="18" x14ac:dyDescent="0.25">
      <c r="A110" s="126" t="str">
        <f>VLOOKUP(E110,'LISTADO ATM'!$A$2:$C$901,3,0)</f>
        <v>DISTRITO NACIONAL</v>
      </c>
      <c r="B110" s="124" t="s">
        <v>2619</v>
      </c>
      <c r="C110" s="123">
        <v>44298.435474537036</v>
      </c>
      <c r="D110" s="126" t="s">
        <v>2492</v>
      </c>
      <c r="E110" s="127">
        <v>39</v>
      </c>
      <c r="F110" s="148" t="str">
        <f>VLOOKUP(E110,VIP!$A$2:$O12570,2,0)</f>
        <v>DRBR039</v>
      </c>
      <c r="G110" s="126" t="str">
        <f>VLOOKUP(E110,'LISTADO ATM'!$A$2:$B$900,2,0)</f>
        <v xml:space="preserve">ATM Oficina Ovando </v>
      </c>
      <c r="H110" s="126" t="str">
        <f>VLOOKUP(E110,VIP!$A$2:$O17491,7,FALSE)</f>
        <v>Si</v>
      </c>
      <c r="I110" s="126" t="str">
        <f>VLOOKUP(E110,VIP!$A$2:$O9456,8,FALSE)</f>
        <v>No</v>
      </c>
      <c r="J110" s="126" t="str">
        <f>VLOOKUP(E110,VIP!$A$2:$O9406,8,FALSE)</f>
        <v>No</v>
      </c>
      <c r="K110" s="126" t="str">
        <f>VLOOKUP(E110,VIP!$A$2:$O12980,6,0)</f>
        <v>NO</v>
      </c>
      <c r="L110" s="130" t="s">
        <v>2428</v>
      </c>
      <c r="M110" s="93" t="s">
        <v>2465</v>
      </c>
      <c r="N110" s="121" t="s">
        <v>2472</v>
      </c>
      <c r="O110" s="148" t="s">
        <v>2493</v>
      </c>
      <c r="P110" s="125"/>
      <c r="Q110" s="122" t="s">
        <v>2428</v>
      </c>
    </row>
    <row r="111" spans="1:17" s="100" customFormat="1" ht="18" x14ac:dyDescent="0.25">
      <c r="A111" s="126" t="str">
        <f>VLOOKUP(E111,'LISTADO ATM'!$A$2:$C$901,3,0)</f>
        <v>SUR</v>
      </c>
      <c r="B111" s="124" t="s">
        <v>2657</v>
      </c>
      <c r="C111" s="123">
        <v>44298.439629629633</v>
      </c>
      <c r="D111" s="126" t="s">
        <v>2189</v>
      </c>
      <c r="E111" s="127">
        <v>48</v>
      </c>
      <c r="F111" s="148" t="str">
        <f>VLOOKUP(E111,VIP!$A$2:$O12584,2,0)</f>
        <v>DRBR048</v>
      </c>
      <c r="G111" s="126" t="str">
        <f>VLOOKUP(E111,'LISTADO ATM'!$A$2:$B$900,2,0)</f>
        <v xml:space="preserve">ATM Autoservicio Neiba I </v>
      </c>
      <c r="H111" s="126" t="str">
        <f>VLOOKUP(E111,VIP!$A$2:$O17505,7,FALSE)</f>
        <v>Si</v>
      </c>
      <c r="I111" s="126" t="str">
        <f>VLOOKUP(E111,VIP!$A$2:$O9470,8,FALSE)</f>
        <v>Si</v>
      </c>
      <c r="J111" s="126" t="str">
        <f>VLOOKUP(E111,VIP!$A$2:$O9420,8,FALSE)</f>
        <v>Si</v>
      </c>
      <c r="K111" s="126" t="str">
        <f>VLOOKUP(E111,VIP!$A$2:$O12994,6,0)</f>
        <v>SI</v>
      </c>
      <c r="L111" s="130" t="s">
        <v>2428</v>
      </c>
      <c r="M111" s="93" t="s">
        <v>2465</v>
      </c>
      <c r="N111" s="121" t="s">
        <v>2511</v>
      </c>
      <c r="O111" s="148" t="s">
        <v>2474</v>
      </c>
      <c r="P111" s="125"/>
      <c r="Q111" s="122" t="s">
        <v>2428</v>
      </c>
    </row>
    <row r="112" spans="1:17" s="100" customFormat="1" ht="18" x14ac:dyDescent="0.25">
      <c r="A112" s="126" t="str">
        <f>VLOOKUP(E112,'LISTADO ATM'!$A$2:$C$901,3,0)</f>
        <v>DISTRITO NACIONAL</v>
      </c>
      <c r="B112" s="124" t="s">
        <v>2656</v>
      </c>
      <c r="C112" s="123">
        <v>44298.469201388885</v>
      </c>
      <c r="D112" s="126" t="s">
        <v>2189</v>
      </c>
      <c r="E112" s="127">
        <v>908</v>
      </c>
      <c r="F112" s="148" t="str">
        <f>VLOOKUP(E112,VIP!$A$2:$O12583,2,0)</f>
        <v>DRBR16D</v>
      </c>
      <c r="G112" s="126" t="str">
        <f>VLOOKUP(E112,'LISTADO ATM'!$A$2:$B$900,2,0)</f>
        <v xml:space="preserve">ATM Oficina Plaza Botánika </v>
      </c>
      <c r="H112" s="126" t="str">
        <f>VLOOKUP(E112,VIP!$A$2:$O17504,7,FALSE)</f>
        <v>Si</v>
      </c>
      <c r="I112" s="126" t="str">
        <f>VLOOKUP(E112,VIP!$A$2:$O9469,8,FALSE)</f>
        <v>Si</v>
      </c>
      <c r="J112" s="126" t="str">
        <f>VLOOKUP(E112,VIP!$A$2:$O9419,8,FALSE)</f>
        <v>Si</v>
      </c>
      <c r="K112" s="126" t="str">
        <f>VLOOKUP(E112,VIP!$A$2:$O12993,6,0)</f>
        <v>NO</v>
      </c>
      <c r="L112" s="130" t="s">
        <v>2228</v>
      </c>
      <c r="M112" s="93" t="s">
        <v>2465</v>
      </c>
      <c r="N112" s="121" t="s">
        <v>2511</v>
      </c>
      <c r="O112" s="148" t="s">
        <v>2474</v>
      </c>
      <c r="P112" s="125"/>
      <c r="Q112" s="122" t="s">
        <v>2228</v>
      </c>
    </row>
    <row r="113" spans="1:17" s="100" customFormat="1" ht="18" x14ac:dyDescent="0.25">
      <c r="A113" s="126" t="str">
        <f>VLOOKUP(E113,'LISTADO ATM'!$A$2:$C$901,3,0)</f>
        <v>ESTE</v>
      </c>
      <c r="B113" s="124" t="s">
        <v>2655</v>
      </c>
      <c r="C113" s="123">
        <v>44298.474756944444</v>
      </c>
      <c r="D113" s="126" t="s">
        <v>2189</v>
      </c>
      <c r="E113" s="127">
        <v>631</v>
      </c>
      <c r="F113" s="148" t="str">
        <f>VLOOKUP(E113,VIP!$A$2:$O12582,2,0)</f>
        <v>DRBR417</v>
      </c>
      <c r="G113" s="126" t="str">
        <f>VLOOKUP(E113,'LISTADO ATM'!$A$2:$B$900,2,0)</f>
        <v xml:space="preserve">ATM ASOCODEQUI (San Pedro) </v>
      </c>
      <c r="H113" s="126" t="str">
        <f>VLOOKUP(E113,VIP!$A$2:$O17503,7,FALSE)</f>
        <v>Si</v>
      </c>
      <c r="I113" s="126" t="str">
        <f>VLOOKUP(E113,VIP!$A$2:$O9468,8,FALSE)</f>
        <v>Si</v>
      </c>
      <c r="J113" s="126" t="str">
        <f>VLOOKUP(E113,VIP!$A$2:$O9418,8,FALSE)</f>
        <v>Si</v>
      </c>
      <c r="K113" s="126" t="str">
        <f>VLOOKUP(E113,VIP!$A$2:$O12992,6,0)</f>
        <v>NO</v>
      </c>
      <c r="L113" s="130" t="s">
        <v>2228</v>
      </c>
      <c r="M113" s="197" t="s">
        <v>2631</v>
      </c>
      <c r="N113" s="121" t="s">
        <v>2511</v>
      </c>
      <c r="O113" s="148" t="s">
        <v>2474</v>
      </c>
      <c r="P113" s="125"/>
      <c r="Q113" s="196">
        <v>44298.587824074071</v>
      </c>
    </row>
    <row r="114" spans="1:17" s="100" customFormat="1" ht="18" x14ac:dyDescent="0.25">
      <c r="A114" s="126" t="str">
        <f>VLOOKUP(E114,'LISTADO ATM'!$A$2:$C$901,3,0)</f>
        <v>DISTRITO NACIONAL</v>
      </c>
      <c r="B114" s="124" t="s">
        <v>2654</v>
      </c>
      <c r="C114" s="123">
        <v>44298.476493055554</v>
      </c>
      <c r="D114" s="126" t="s">
        <v>2189</v>
      </c>
      <c r="E114" s="127">
        <v>887</v>
      </c>
      <c r="F114" s="148" t="str">
        <f>VLOOKUP(E114,VIP!$A$2:$O12581,2,0)</f>
        <v>DRBR887</v>
      </c>
      <c r="G114" s="126" t="str">
        <f>VLOOKUP(E114,'LISTADO ATM'!$A$2:$B$900,2,0)</f>
        <v>ATM S/M Bravo Los Proceres</v>
      </c>
      <c r="H114" s="126" t="str">
        <f>VLOOKUP(E114,VIP!$A$2:$O17502,7,FALSE)</f>
        <v>Si</v>
      </c>
      <c r="I114" s="126" t="str">
        <f>VLOOKUP(E114,VIP!$A$2:$O9467,8,FALSE)</f>
        <v>Si</v>
      </c>
      <c r="J114" s="126" t="str">
        <f>VLOOKUP(E114,VIP!$A$2:$O9417,8,FALSE)</f>
        <v>Si</v>
      </c>
      <c r="K114" s="126" t="str">
        <f>VLOOKUP(E114,VIP!$A$2:$O12991,6,0)</f>
        <v>NO</v>
      </c>
      <c r="L114" s="130" t="s">
        <v>2488</v>
      </c>
      <c r="M114" s="93" t="s">
        <v>2465</v>
      </c>
      <c r="N114" s="121" t="s">
        <v>2511</v>
      </c>
      <c r="O114" s="148" t="s">
        <v>2474</v>
      </c>
      <c r="P114" s="125"/>
      <c r="Q114" s="122" t="s">
        <v>2488</v>
      </c>
    </row>
    <row r="115" spans="1:17" s="100" customFormat="1" ht="18" x14ac:dyDescent="0.25">
      <c r="A115" s="126" t="str">
        <f>VLOOKUP(E115,'LISTADO ATM'!$A$2:$C$901,3,0)</f>
        <v>DISTRITO NACIONAL</v>
      </c>
      <c r="B115" s="124" t="s">
        <v>2677</v>
      </c>
      <c r="C115" s="123">
        <v>44298.483159722222</v>
      </c>
      <c r="D115" s="126" t="s">
        <v>2492</v>
      </c>
      <c r="E115" s="127">
        <v>685</v>
      </c>
      <c r="F115" s="148" t="str">
        <f>VLOOKUP(E115,VIP!$A$2:$O12590,2,0)</f>
        <v>DRBR685</v>
      </c>
      <c r="G115" s="126" t="str">
        <f>VLOOKUP(E115,'LISTADO ATM'!$A$2:$B$900,2,0)</f>
        <v>ATM Autoservicio UASD</v>
      </c>
      <c r="H115" s="126" t="str">
        <f>VLOOKUP(E115,VIP!$A$2:$O17511,7,FALSE)</f>
        <v>NO</v>
      </c>
      <c r="I115" s="126" t="str">
        <f>VLOOKUP(E115,VIP!$A$2:$O9476,8,FALSE)</f>
        <v>SI</v>
      </c>
      <c r="J115" s="126" t="str">
        <f>VLOOKUP(E115,VIP!$A$2:$O9426,8,FALSE)</f>
        <v>SI</v>
      </c>
      <c r="K115" s="126" t="str">
        <f>VLOOKUP(E115,VIP!$A$2:$O13000,6,0)</f>
        <v>NO</v>
      </c>
      <c r="L115" s="130" t="s">
        <v>2642</v>
      </c>
      <c r="M115" s="93" t="s">
        <v>2465</v>
      </c>
      <c r="N115" s="121" t="s">
        <v>2639</v>
      </c>
      <c r="O115" s="148" t="s">
        <v>2640</v>
      </c>
      <c r="P115" s="125" t="s">
        <v>2643</v>
      </c>
      <c r="Q115" s="196" t="s">
        <v>2642</v>
      </c>
    </row>
    <row r="116" spans="1:17" s="100" customFormat="1" ht="18" x14ac:dyDescent="0.25">
      <c r="A116" s="126" t="str">
        <f>VLOOKUP(E116,'LISTADO ATM'!$A$2:$C$901,3,0)</f>
        <v>DISTRITO NACIONAL</v>
      </c>
      <c r="B116" s="124" t="s">
        <v>2676</v>
      </c>
      <c r="C116" s="123">
        <v>44298.484039351853</v>
      </c>
      <c r="D116" s="126" t="s">
        <v>2492</v>
      </c>
      <c r="E116" s="127">
        <v>562</v>
      </c>
      <c r="F116" s="148" t="str">
        <f>VLOOKUP(E116,VIP!$A$2:$O12589,2,0)</f>
        <v>DRBR226</v>
      </c>
      <c r="G116" s="126" t="str">
        <f>VLOOKUP(E116,'LISTADO ATM'!$A$2:$B$900,2,0)</f>
        <v xml:space="preserve">ATM S/M Jumbo Carretera Mella </v>
      </c>
      <c r="H116" s="126" t="str">
        <f>VLOOKUP(E116,VIP!$A$2:$O17510,7,FALSE)</f>
        <v>Si</v>
      </c>
      <c r="I116" s="126" t="str">
        <f>VLOOKUP(E116,VIP!$A$2:$O9475,8,FALSE)</f>
        <v>Si</v>
      </c>
      <c r="J116" s="126" t="str">
        <f>VLOOKUP(E116,VIP!$A$2:$O9425,8,FALSE)</f>
        <v>Si</v>
      </c>
      <c r="K116" s="126" t="str">
        <f>VLOOKUP(E116,VIP!$A$2:$O12999,6,0)</f>
        <v>SI</v>
      </c>
      <c r="L116" s="130" t="s">
        <v>2642</v>
      </c>
      <c r="M116" s="93" t="s">
        <v>2465</v>
      </c>
      <c r="N116" s="121" t="s">
        <v>2639</v>
      </c>
      <c r="O116" s="148" t="s">
        <v>2640</v>
      </c>
      <c r="P116" s="125" t="s">
        <v>2643</v>
      </c>
      <c r="Q116" s="196" t="s">
        <v>2642</v>
      </c>
    </row>
    <row r="117" spans="1:17" s="100" customFormat="1" ht="18" x14ac:dyDescent="0.25">
      <c r="A117" s="126" t="str">
        <f>VLOOKUP(E117,'LISTADO ATM'!$A$2:$C$901,3,0)</f>
        <v>ESTE</v>
      </c>
      <c r="B117" s="124" t="s">
        <v>2653</v>
      </c>
      <c r="C117" s="123">
        <v>44298.486215277779</v>
      </c>
      <c r="D117" s="126" t="s">
        <v>2189</v>
      </c>
      <c r="E117" s="127">
        <v>16</v>
      </c>
      <c r="F117" s="148" t="str">
        <f>VLOOKUP(E117,VIP!$A$2:$O12580,2,0)</f>
        <v>DRBR016</v>
      </c>
      <c r="G117" s="126" t="str">
        <f>VLOOKUP(E117,'LISTADO ATM'!$A$2:$B$900,2,0)</f>
        <v>ATM Estación Texaco Sabana de la Mar</v>
      </c>
      <c r="H117" s="126" t="str">
        <f>VLOOKUP(E117,VIP!$A$2:$O17501,7,FALSE)</f>
        <v>Si</v>
      </c>
      <c r="I117" s="126" t="str">
        <f>VLOOKUP(E117,VIP!$A$2:$O9466,8,FALSE)</f>
        <v>Si</v>
      </c>
      <c r="J117" s="126" t="str">
        <f>VLOOKUP(E117,VIP!$A$2:$O9416,8,FALSE)</f>
        <v>Si</v>
      </c>
      <c r="K117" s="126" t="str">
        <f>VLOOKUP(E117,VIP!$A$2:$O12990,6,0)</f>
        <v>NO</v>
      </c>
      <c r="L117" s="130" t="s">
        <v>2254</v>
      </c>
      <c r="M117" s="93" t="s">
        <v>2465</v>
      </c>
      <c r="N117" s="121" t="s">
        <v>2511</v>
      </c>
      <c r="O117" s="148" t="s">
        <v>2474</v>
      </c>
      <c r="P117" s="125"/>
      <c r="Q117" s="122" t="s">
        <v>2254</v>
      </c>
    </row>
    <row r="118" spans="1:17" s="100" customFormat="1" ht="18" x14ac:dyDescent="0.25">
      <c r="A118" s="126" t="str">
        <f>VLOOKUP(E118,'LISTADO ATM'!$A$2:$C$901,3,0)</f>
        <v>DISTRITO NACIONAL</v>
      </c>
      <c r="B118" s="124" t="s">
        <v>2652</v>
      </c>
      <c r="C118" s="123">
        <v>44298.487337962964</v>
      </c>
      <c r="D118" s="126" t="s">
        <v>2189</v>
      </c>
      <c r="E118" s="127">
        <v>785</v>
      </c>
      <c r="F118" s="148" t="str">
        <f>VLOOKUP(E118,VIP!$A$2:$O12579,2,0)</f>
        <v>DRBR785</v>
      </c>
      <c r="G118" s="126" t="str">
        <f>VLOOKUP(E118,'LISTADO ATM'!$A$2:$B$900,2,0)</f>
        <v xml:space="preserve">ATM S/M Nacional Máximo Gómez </v>
      </c>
      <c r="H118" s="126" t="str">
        <f>VLOOKUP(E118,VIP!$A$2:$O17500,7,FALSE)</f>
        <v>Si</v>
      </c>
      <c r="I118" s="126" t="str">
        <f>VLOOKUP(E118,VIP!$A$2:$O9465,8,FALSE)</f>
        <v>Si</v>
      </c>
      <c r="J118" s="126" t="str">
        <f>VLOOKUP(E118,VIP!$A$2:$O9415,8,FALSE)</f>
        <v>Si</v>
      </c>
      <c r="K118" s="126" t="str">
        <f>VLOOKUP(E118,VIP!$A$2:$O12989,6,0)</f>
        <v>NO</v>
      </c>
      <c r="L118" s="130" t="s">
        <v>2254</v>
      </c>
      <c r="M118" s="93" t="s">
        <v>2465</v>
      </c>
      <c r="N118" s="121" t="s">
        <v>2511</v>
      </c>
      <c r="O118" s="148" t="s">
        <v>2474</v>
      </c>
      <c r="P118" s="125"/>
      <c r="Q118" s="122" t="s">
        <v>2254</v>
      </c>
    </row>
    <row r="119" spans="1:17" s="100" customFormat="1" ht="18" x14ac:dyDescent="0.25">
      <c r="A119" s="126" t="str">
        <f>VLOOKUP(E119,'LISTADO ATM'!$A$2:$C$901,3,0)</f>
        <v>DISTRITO NACIONAL</v>
      </c>
      <c r="B119" s="124" t="s">
        <v>2651</v>
      </c>
      <c r="C119" s="123">
        <v>44298.488402777781</v>
      </c>
      <c r="D119" s="126" t="s">
        <v>2189</v>
      </c>
      <c r="E119" s="127">
        <v>272</v>
      </c>
      <c r="F119" s="148" t="str">
        <f>VLOOKUP(E119,VIP!$A$2:$O12578,2,0)</f>
        <v>DRBR272</v>
      </c>
      <c r="G119" s="126" t="str">
        <f>VLOOKUP(E119,'LISTADO ATM'!$A$2:$B$900,2,0)</f>
        <v xml:space="preserve">ATM Cámara de Diputados </v>
      </c>
      <c r="H119" s="126" t="str">
        <f>VLOOKUP(E119,VIP!$A$2:$O17499,7,FALSE)</f>
        <v>Si</v>
      </c>
      <c r="I119" s="126" t="str">
        <f>VLOOKUP(E119,VIP!$A$2:$O9464,8,FALSE)</f>
        <v>Si</v>
      </c>
      <c r="J119" s="126" t="str">
        <f>VLOOKUP(E119,VIP!$A$2:$O9414,8,FALSE)</f>
        <v>Si</v>
      </c>
      <c r="K119" s="126" t="str">
        <f>VLOOKUP(E119,VIP!$A$2:$O12988,6,0)</f>
        <v>NO</v>
      </c>
      <c r="L119" s="130" t="s">
        <v>2254</v>
      </c>
      <c r="M119" s="93" t="s">
        <v>2465</v>
      </c>
      <c r="N119" s="121" t="s">
        <v>2511</v>
      </c>
      <c r="O119" s="148" t="s">
        <v>2474</v>
      </c>
      <c r="P119" s="125"/>
      <c r="Q119" s="122" t="s">
        <v>2254</v>
      </c>
    </row>
    <row r="120" spans="1:17" s="100" customFormat="1" ht="18" x14ac:dyDescent="0.25">
      <c r="A120" s="126" t="str">
        <f>VLOOKUP(E120,'LISTADO ATM'!$A$2:$C$901,3,0)</f>
        <v>DISTRITO NACIONAL</v>
      </c>
      <c r="B120" s="124" t="s">
        <v>2650</v>
      </c>
      <c r="C120" s="123">
        <v>44298.498055555552</v>
      </c>
      <c r="D120" s="126" t="s">
        <v>2189</v>
      </c>
      <c r="E120" s="127">
        <v>160</v>
      </c>
      <c r="F120" s="148" t="str">
        <f>VLOOKUP(E120,VIP!$A$2:$O12577,2,0)</f>
        <v>DRBR160</v>
      </c>
      <c r="G120" s="126" t="str">
        <f>VLOOKUP(E120,'LISTADO ATM'!$A$2:$B$900,2,0)</f>
        <v xml:space="preserve">ATM Oficina Herrera </v>
      </c>
      <c r="H120" s="126" t="str">
        <f>VLOOKUP(E120,VIP!$A$2:$O17498,7,FALSE)</f>
        <v>Si</v>
      </c>
      <c r="I120" s="126" t="str">
        <f>VLOOKUP(E120,VIP!$A$2:$O9463,8,FALSE)</f>
        <v>Si</v>
      </c>
      <c r="J120" s="126" t="str">
        <f>VLOOKUP(E120,VIP!$A$2:$O9413,8,FALSE)</f>
        <v>Si</v>
      </c>
      <c r="K120" s="126" t="str">
        <f>VLOOKUP(E120,VIP!$A$2:$O12987,6,0)</f>
        <v>NO</v>
      </c>
      <c r="L120" s="130" t="s">
        <v>2228</v>
      </c>
      <c r="M120" s="197" t="s">
        <v>2631</v>
      </c>
      <c r="N120" s="121" t="s">
        <v>2472</v>
      </c>
      <c r="O120" s="148" t="s">
        <v>2474</v>
      </c>
      <c r="P120" s="125"/>
      <c r="Q120" s="196">
        <v>44298.587824074071</v>
      </c>
    </row>
    <row r="121" spans="1:17" s="100" customFormat="1" ht="18" x14ac:dyDescent="0.25">
      <c r="A121" s="126" t="str">
        <f>VLOOKUP(E121,'LISTADO ATM'!$A$2:$C$901,3,0)</f>
        <v>DISTRITO NACIONAL</v>
      </c>
      <c r="B121" s="124" t="s">
        <v>2649</v>
      </c>
      <c r="C121" s="123">
        <v>44298.498784722222</v>
      </c>
      <c r="D121" s="126" t="s">
        <v>2189</v>
      </c>
      <c r="E121" s="127">
        <v>865</v>
      </c>
      <c r="F121" s="148" t="str">
        <f>VLOOKUP(E121,VIP!$A$2:$O12576,2,0)</f>
        <v>DRBR865</v>
      </c>
      <c r="G121" s="126" t="str">
        <f>VLOOKUP(E121,'LISTADO ATM'!$A$2:$B$900,2,0)</f>
        <v xml:space="preserve">ATM Club Naco </v>
      </c>
      <c r="H121" s="126" t="str">
        <f>VLOOKUP(E121,VIP!$A$2:$O17497,7,FALSE)</f>
        <v>Si</v>
      </c>
      <c r="I121" s="126" t="str">
        <f>VLOOKUP(E121,VIP!$A$2:$O9462,8,FALSE)</f>
        <v>Si</v>
      </c>
      <c r="J121" s="126" t="str">
        <f>VLOOKUP(E121,VIP!$A$2:$O9412,8,FALSE)</f>
        <v>Si</v>
      </c>
      <c r="K121" s="126" t="str">
        <f>VLOOKUP(E121,VIP!$A$2:$O12986,6,0)</f>
        <v>NO</v>
      </c>
      <c r="L121" s="130" t="s">
        <v>2228</v>
      </c>
      <c r="M121" s="93" t="s">
        <v>2465</v>
      </c>
      <c r="N121" s="121" t="s">
        <v>2472</v>
      </c>
      <c r="O121" s="148" t="s">
        <v>2474</v>
      </c>
      <c r="P121" s="125"/>
      <c r="Q121" s="122" t="s">
        <v>2228</v>
      </c>
    </row>
    <row r="122" spans="1:17" s="100" customFormat="1" ht="18" x14ac:dyDescent="0.25">
      <c r="A122" s="126" t="str">
        <f>VLOOKUP(E122,'LISTADO ATM'!$A$2:$C$901,3,0)</f>
        <v>NORTE</v>
      </c>
      <c r="B122" s="124" t="s">
        <v>2648</v>
      </c>
      <c r="C122" s="123">
        <v>44298.502280092594</v>
      </c>
      <c r="D122" s="126" t="s">
        <v>2190</v>
      </c>
      <c r="E122" s="127">
        <v>895</v>
      </c>
      <c r="F122" s="148" t="str">
        <f>VLOOKUP(E122,VIP!$A$2:$O12575,2,0)</f>
        <v>DRBR895</v>
      </c>
      <c r="G122" s="126" t="str">
        <f>VLOOKUP(E122,'LISTADO ATM'!$A$2:$B$900,2,0)</f>
        <v xml:space="preserve">ATM S/M Bravo (Santiago) </v>
      </c>
      <c r="H122" s="126" t="str">
        <f>VLOOKUP(E122,VIP!$A$2:$O17496,7,FALSE)</f>
        <v>Si</v>
      </c>
      <c r="I122" s="126" t="str">
        <f>VLOOKUP(E122,VIP!$A$2:$O9461,8,FALSE)</f>
        <v>No</v>
      </c>
      <c r="J122" s="126" t="str">
        <f>VLOOKUP(E122,VIP!$A$2:$O9411,8,FALSE)</f>
        <v>No</v>
      </c>
      <c r="K122" s="126" t="str">
        <f>VLOOKUP(E122,VIP!$A$2:$O12985,6,0)</f>
        <v>NO</v>
      </c>
      <c r="L122" s="130" t="s">
        <v>2254</v>
      </c>
      <c r="M122" s="93" t="s">
        <v>2465</v>
      </c>
      <c r="N122" s="121" t="s">
        <v>2472</v>
      </c>
      <c r="O122" s="148" t="s">
        <v>2502</v>
      </c>
      <c r="P122" s="125"/>
      <c r="Q122" s="122" t="s">
        <v>2254</v>
      </c>
    </row>
    <row r="123" spans="1:17" s="100" customFormat="1" ht="18" x14ac:dyDescent="0.25">
      <c r="A123" s="126" t="str">
        <f>VLOOKUP(E123,'LISTADO ATM'!$A$2:$C$901,3,0)</f>
        <v>DISTRITO NACIONAL</v>
      </c>
      <c r="B123" s="124" t="s">
        <v>2647</v>
      </c>
      <c r="C123" s="123">
        <v>44298.50440972222</v>
      </c>
      <c r="D123" s="126" t="s">
        <v>2189</v>
      </c>
      <c r="E123" s="127">
        <v>149</v>
      </c>
      <c r="F123" s="148" t="str">
        <f>VLOOKUP(E123,VIP!$A$2:$O12574,2,0)</f>
        <v>DRBR149</v>
      </c>
      <c r="G123" s="126" t="str">
        <f>VLOOKUP(E123,'LISTADO ATM'!$A$2:$B$900,2,0)</f>
        <v>ATM Estación Metro Concepción</v>
      </c>
      <c r="H123" s="126" t="str">
        <f>VLOOKUP(E123,VIP!$A$2:$O17495,7,FALSE)</f>
        <v>N/A</v>
      </c>
      <c r="I123" s="126" t="str">
        <f>VLOOKUP(E123,VIP!$A$2:$O9460,8,FALSE)</f>
        <v>N/A</v>
      </c>
      <c r="J123" s="126" t="str">
        <f>VLOOKUP(E123,VIP!$A$2:$O9410,8,FALSE)</f>
        <v>N/A</v>
      </c>
      <c r="K123" s="126" t="str">
        <f>VLOOKUP(E123,VIP!$A$2:$O12984,6,0)</f>
        <v>N/A</v>
      </c>
      <c r="L123" s="130" t="s">
        <v>2228</v>
      </c>
      <c r="M123" s="93" t="s">
        <v>2465</v>
      </c>
      <c r="N123" s="121" t="s">
        <v>2472</v>
      </c>
      <c r="O123" s="148" t="s">
        <v>2474</v>
      </c>
      <c r="P123" s="125"/>
      <c r="Q123" s="122" t="s">
        <v>2228</v>
      </c>
    </row>
    <row r="124" spans="1:17" s="100" customFormat="1" ht="18" x14ac:dyDescent="0.25">
      <c r="A124" s="126" t="str">
        <f>VLOOKUP(E124,'LISTADO ATM'!$A$2:$C$901,3,0)</f>
        <v>DISTRITO NACIONAL</v>
      </c>
      <c r="B124" s="124" t="s">
        <v>2646</v>
      </c>
      <c r="C124" s="123">
        <v>44298.505868055552</v>
      </c>
      <c r="D124" s="126" t="s">
        <v>2189</v>
      </c>
      <c r="E124" s="127">
        <v>115</v>
      </c>
      <c r="F124" s="148" t="str">
        <f>VLOOKUP(E124,VIP!$A$2:$O12573,2,0)</f>
        <v>DRBR115</v>
      </c>
      <c r="G124" s="126" t="str">
        <f>VLOOKUP(E124,'LISTADO ATM'!$A$2:$B$900,2,0)</f>
        <v xml:space="preserve">ATM Oficina Megacentro I </v>
      </c>
      <c r="H124" s="126" t="str">
        <f>VLOOKUP(E124,VIP!$A$2:$O17494,7,FALSE)</f>
        <v>Si</v>
      </c>
      <c r="I124" s="126" t="str">
        <f>VLOOKUP(E124,VIP!$A$2:$O9459,8,FALSE)</f>
        <v>Si</v>
      </c>
      <c r="J124" s="126" t="str">
        <f>VLOOKUP(E124,VIP!$A$2:$O9409,8,FALSE)</f>
        <v>Si</v>
      </c>
      <c r="K124" s="126" t="str">
        <f>VLOOKUP(E124,VIP!$A$2:$O12983,6,0)</f>
        <v>SI</v>
      </c>
      <c r="L124" s="130" t="s">
        <v>2228</v>
      </c>
      <c r="M124" s="93" t="s">
        <v>2465</v>
      </c>
      <c r="N124" s="121" t="s">
        <v>2472</v>
      </c>
      <c r="O124" s="148" t="s">
        <v>2474</v>
      </c>
      <c r="P124" s="125"/>
      <c r="Q124" s="122" t="s">
        <v>2228</v>
      </c>
    </row>
    <row r="125" spans="1:17" s="100" customFormat="1" ht="18" x14ac:dyDescent="0.25">
      <c r="A125" s="126" t="str">
        <f>VLOOKUP(E125,'LISTADO ATM'!$A$2:$C$901,3,0)</f>
        <v>SUR</v>
      </c>
      <c r="B125" s="124" t="s">
        <v>2645</v>
      </c>
      <c r="C125" s="123">
        <v>44298.507245370369</v>
      </c>
      <c r="D125" s="126" t="s">
        <v>2189</v>
      </c>
      <c r="E125" s="127">
        <v>33</v>
      </c>
      <c r="F125" s="148" t="str">
        <f>VLOOKUP(E125,VIP!$A$2:$O12572,2,0)</f>
        <v>DRBR033</v>
      </c>
      <c r="G125" s="126" t="str">
        <f>VLOOKUP(E125,'LISTADO ATM'!$A$2:$B$900,2,0)</f>
        <v xml:space="preserve">ATM UNP Juan de Herrera </v>
      </c>
      <c r="H125" s="126" t="str">
        <f>VLOOKUP(E125,VIP!$A$2:$O17493,7,FALSE)</f>
        <v>Si</v>
      </c>
      <c r="I125" s="126" t="str">
        <f>VLOOKUP(E125,VIP!$A$2:$O9458,8,FALSE)</f>
        <v>Si</v>
      </c>
      <c r="J125" s="126" t="str">
        <f>VLOOKUP(E125,VIP!$A$2:$O9408,8,FALSE)</f>
        <v>Si</v>
      </c>
      <c r="K125" s="126" t="str">
        <f>VLOOKUP(E125,VIP!$A$2:$O12982,6,0)</f>
        <v>NO</v>
      </c>
      <c r="L125" s="130" t="s">
        <v>2228</v>
      </c>
      <c r="M125" s="93" t="s">
        <v>2465</v>
      </c>
      <c r="N125" s="121" t="s">
        <v>2472</v>
      </c>
      <c r="O125" s="148" t="s">
        <v>2474</v>
      </c>
      <c r="P125" s="125"/>
      <c r="Q125" s="122" t="s">
        <v>2228</v>
      </c>
    </row>
    <row r="126" spans="1:17" s="100" customFormat="1" ht="18" x14ac:dyDescent="0.25">
      <c r="A126" s="126" t="str">
        <f>VLOOKUP(E126,'LISTADO ATM'!$A$2:$C$901,3,0)</f>
        <v>DISTRITO NACIONAL</v>
      </c>
      <c r="B126" s="124" t="s">
        <v>2644</v>
      </c>
      <c r="C126" s="123">
        <v>44298.514490740738</v>
      </c>
      <c r="D126" s="126" t="s">
        <v>2189</v>
      </c>
      <c r="E126" s="127">
        <v>239</v>
      </c>
      <c r="F126" s="148" t="str">
        <f>VLOOKUP(E126,VIP!$A$2:$O12571,2,0)</f>
        <v>DRBR239</v>
      </c>
      <c r="G126" s="126" t="str">
        <f>VLOOKUP(E126,'LISTADO ATM'!$A$2:$B$900,2,0)</f>
        <v xml:space="preserve">ATM Autobanco Charles de Gaulle </v>
      </c>
      <c r="H126" s="126" t="str">
        <f>VLOOKUP(E126,VIP!$A$2:$O17492,7,FALSE)</f>
        <v>Si</v>
      </c>
      <c r="I126" s="126" t="str">
        <f>VLOOKUP(E126,VIP!$A$2:$O9457,8,FALSE)</f>
        <v>Si</v>
      </c>
      <c r="J126" s="126" t="str">
        <f>VLOOKUP(E126,VIP!$A$2:$O9407,8,FALSE)</f>
        <v>Si</v>
      </c>
      <c r="K126" s="126" t="str">
        <f>VLOOKUP(E126,VIP!$A$2:$O12981,6,0)</f>
        <v>SI</v>
      </c>
      <c r="L126" s="130" t="s">
        <v>2228</v>
      </c>
      <c r="M126" s="93" t="s">
        <v>2465</v>
      </c>
      <c r="N126" s="121" t="s">
        <v>2472</v>
      </c>
      <c r="O126" s="148" t="s">
        <v>2474</v>
      </c>
      <c r="P126" s="125"/>
      <c r="Q126" s="122" t="s">
        <v>2228</v>
      </c>
    </row>
    <row r="127" spans="1:17" s="100" customFormat="1" ht="18" x14ac:dyDescent="0.25">
      <c r="A127" s="126" t="str">
        <f>VLOOKUP(E127,'LISTADO ATM'!$A$2:$C$901,3,0)</f>
        <v>ESTE</v>
      </c>
      <c r="B127" s="124" t="s">
        <v>2669</v>
      </c>
      <c r="C127" s="123">
        <v>44298.516574074078</v>
      </c>
      <c r="D127" s="126" t="s">
        <v>2189</v>
      </c>
      <c r="E127" s="127">
        <v>899</v>
      </c>
      <c r="F127" s="148" t="str">
        <f>VLOOKUP(E127,VIP!$A$2:$O12583,2,0)</f>
        <v>DRBR899</v>
      </c>
      <c r="G127" s="126" t="str">
        <f>VLOOKUP(E127,'LISTADO ATM'!$A$2:$B$900,2,0)</f>
        <v xml:space="preserve">ATM Oficina Punta Cana </v>
      </c>
      <c r="H127" s="126" t="str">
        <f>VLOOKUP(E127,VIP!$A$2:$O17504,7,FALSE)</f>
        <v>Si</v>
      </c>
      <c r="I127" s="126" t="str">
        <f>VLOOKUP(E127,VIP!$A$2:$O9469,8,FALSE)</f>
        <v>Si</v>
      </c>
      <c r="J127" s="126" t="str">
        <f>VLOOKUP(E127,VIP!$A$2:$O9419,8,FALSE)</f>
        <v>Si</v>
      </c>
      <c r="K127" s="126" t="str">
        <f>VLOOKUP(E127,VIP!$A$2:$O12993,6,0)</f>
        <v>NO</v>
      </c>
      <c r="L127" s="130" t="s">
        <v>2228</v>
      </c>
      <c r="M127" s="93" t="s">
        <v>2465</v>
      </c>
      <c r="N127" s="121" t="s">
        <v>2511</v>
      </c>
      <c r="O127" s="148" t="s">
        <v>2474</v>
      </c>
      <c r="P127" s="125"/>
      <c r="Q127" s="122" t="s">
        <v>2228</v>
      </c>
    </row>
    <row r="128" spans="1:17" s="100" customFormat="1" ht="18" x14ac:dyDescent="0.25">
      <c r="A128" s="126" t="str">
        <f>VLOOKUP(E128,'LISTADO ATM'!$A$2:$C$901,3,0)</f>
        <v>DISTRITO NACIONAL</v>
      </c>
      <c r="B128" s="124" t="s">
        <v>2668</v>
      </c>
      <c r="C128" s="123">
        <v>44298.524733796294</v>
      </c>
      <c r="D128" s="126" t="s">
        <v>2468</v>
      </c>
      <c r="E128" s="127">
        <v>407</v>
      </c>
      <c r="F128" s="148" t="str">
        <f>VLOOKUP(E128,VIP!$A$2:$O12582,2,0)</f>
        <v>DRBR407</v>
      </c>
      <c r="G128" s="126" t="str">
        <f>VLOOKUP(E128,'LISTADO ATM'!$A$2:$B$900,2,0)</f>
        <v xml:space="preserve">ATM Multicentro La Sirena Villa Mella </v>
      </c>
      <c r="H128" s="126" t="str">
        <f>VLOOKUP(E128,VIP!$A$2:$O17503,7,FALSE)</f>
        <v>Si</v>
      </c>
      <c r="I128" s="126" t="str">
        <f>VLOOKUP(E128,VIP!$A$2:$O9468,8,FALSE)</f>
        <v>Si</v>
      </c>
      <c r="J128" s="126" t="str">
        <f>VLOOKUP(E128,VIP!$A$2:$O9418,8,FALSE)</f>
        <v>Si</v>
      </c>
      <c r="K128" s="126" t="str">
        <f>VLOOKUP(E128,VIP!$A$2:$O12992,6,0)</f>
        <v>NO</v>
      </c>
      <c r="L128" s="130" t="s">
        <v>2428</v>
      </c>
      <c r="M128" s="93" t="s">
        <v>2465</v>
      </c>
      <c r="N128" s="121" t="s">
        <v>2472</v>
      </c>
      <c r="O128" s="148" t="s">
        <v>2473</v>
      </c>
      <c r="P128" s="125"/>
      <c r="Q128" s="122" t="s">
        <v>2428</v>
      </c>
    </row>
    <row r="129" spans="1:17" s="100" customFormat="1" ht="18" x14ac:dyDescent="0.25">
      <c r="A129" s="126" t="str">
        <f>VLOOKUP(E129,'LISTADO ATM'!$A$2:$C$901,3,0)</f>
        <v>DISTRITO NACIONAL</v>
      </c>
      <c r="B129" s="124" t="s">
        <v>2667</v>
      </c>
      <c r="C129" s="123">
        <v>44298.530381944445</v>
      </c>
      <c r="D129" s="126" t="s">
        <v>2468</v>
      </c>
      <c r="E129" s="127">
        <v>717</v>
      </c>
      <c r="F129" s="148" t="str">
        <f>VLOOKUP(E129,VIP!$A$2:$O12581,2,0)</f>
        <v>DRBR24K</v>
      </c>
      <c r="G129" s="126" t="str">
        <f>VLOOKUP(E129,'LISTADO ATM'!$A$2:$B$900,2,0)</f>
        <v xml:space="preserve">ATM Oficina Los Alcarrizos </v>
      </c>
      <c r="H129" s="126" t="str">
        <f>VLOOKUP(E129,VIP!$A$2:$O17502,7,FALSE)</f>
        <v>Si</v>
      </c>
      <c r="I129" s="126" t="str">
        <f>VLOOKUP(E129,VIP!$A$2:$O9467,8,FALSE)</f>
        <v>Si</v>
      </c>
      <c r="J129" s="126" t="str">
        <f>VLOOKUP(E129,VIP!$A$2:$O9417,8,FALSE)</f>
        <v>Si</v>
      </c>
      <c r="K129" s="126" t="str">
        <f>VLOOKUP(E129,VIP!$A$2:$O12991,6,0)</f>
        <v>SI</v>
      </c>
      <c r="L129" s="130" t="s">
        <v>2428</v>
      </c>
      <c r="M129" s="93" t="s">
        <v>2465</v>
      </c>
      <c r="N129" s="121" t="s">
        <v>2472</v>
      </c>
      <c r="O129" s="148" t="s">
        <v>2473</v>
      </c>
      <c r="P129" s="125"/>
      <c r="Q129" s="122" t="s">
        <v>2428</v>
      </c>
    </row>
    <row r="130" spans="1:17" s="100" customFormat="1" ht="18" x14ac:dyDescent="0.25">
      <c r="A130" s="126" t="str">
        <f>VLOOKUP(E130,'LISTADO ATM'!$A$2:$C$901,3,0)</f>
        <v>NORTE</v>
      </c>
      <c r="B130" s="124" t="s">
        <v>2666</v>
      </c>
      <c r="C130" s="123">
        <v>44298.547060185185</v>
      </c>
      <c r="D130" s="126" t="s">
        <v>2190</v>
      </c>
      <c r="E130" s="127">
        <v>687</v>
      </c>
      <c r="F130" s="148" t="str">
        <f>VLOOKUP(E130,VIP!$A$2:$O12580,2,0)</f>
        <v>DRBR687</v>
      </c>
      <c r="G130" s="126" t="str">
        <f>VLOOKUP(E130,'LISTADO ATM'!$A$2:$B$900,2,0)</f>
        <v>ATM Oficina Monterrico II</v>
      </c>
      <c r="H130" s="126" t="str">
        <f>VLOOKUP(E130,VIP!$A$2:$O17501,7,FALSE)</f>
        <v>NO</v>
      </c>
      <c r="I130" s="126" t="str">
        <f>VLOOKUP(E130,VIP!$A$2:$O9466,8,FALSE)</f>
        <v>NO</v>
      </c>
      <c r="J130" s="126" t="str">
        <f>VLOOKUP(E130,VIP!$A$2:$O9416,8,FALSE)</f>
        <v>NO</v>
      </c>
      <c r="K130" s="126" t="str">
        <f>VLOOKUP(E130,VIP!$A$2:$O12990,6,0)</f>
        <v>SI</v>
      </c>
      <c r="L130" s="130" t="s">
        <v>2431</v>
      </c>
      <c r="M130" s="93" t="s">
        <v>2465</v>
      </c>
      <c r="N130" s="121" t="s">
        <v>2472</v>
      </c>
      <c r="O130" s="148" t="s">
        <v>2670</v>
      </c>
      <c r="P130" s="125"/>
      <c r="Q130" s="122" t="s">
        <v>2431</v>
      </c>
    </row>
    <row r="131" spans="1:17" s="100" customFormat="1" ht="18" x14ac:dyDescent="0.25">
      <c r="A131" s="126" t="str">
        <f>VLOOKUP(E131,'LISTADO ATM'!$A$2:$C$901,3,0)</f>
        <v>NORTE</v>
      </c>
      <c r="B131" s="124" t="s">
        <v>2665</v>
      </c>
      <c r="C131" s="123">
        <v>44298.547581018516</v>
      </c>
      <c r="D131" s="126" t="s">
        <v>2190</v>
      </c>
      <c r="E131" s="127">
        <v>950</v>
      </c>
      <c r="F131" s="148" t="str">
        <f>VLOOKUP(E131,VIP!$A$2:$O12579,2,0)</f>
        <v>DRBR12G</v>
      </c>
      <c r="G131" s="126" t="str">
        <f>VLOOKUP(E131,'LISTADO ATM'!$A$2:$B$900,2,0)</f>
        <v xml:space="preserve">ATM Oficina Monterrico </v>
      </c>
      <c r="H131" s="126" t="str">
        <f>VLOOKUP(E131,VIP!$A$2:$O17500,7,FALSE)</f>
        <v>Si</v>
      </c>
      <c r="I131" s="126" t="str">
        <f>VLOOKUP(E131,VIP!$A$2:$O9465,8,FALSE)</f>
        <v>Si</v>
      </c>
      <c r="J131" s="126" t="str">
        <f>VLOOKUP(E131,VIP!$A$2:$O9415,8,FALSE)</f>
        <v>Si</v>
      </c>
      <c r="K131" s="126" t="str">
        <f>VLOOKUP(E131,VIP!$A$2:$O12989,6,0)</f>
        <v>SI</v>
      </c>
      <c r="L131" s="130" t="s">
        <v>2431</v>
      </c>
      <c r="M131" s="93" t="s">
        <v>2465</v>
      </c>
      <c r="N131" s="121" t="s">
        <v>2472</v>
      </c>
      <c r="O131" s="148" t="s">
        <v>2509</v>
      </c>
      <c r="P131" s="125"/>
      <c r="Q131" s="122" t="s">
        <v>2431</v>
      </c>
    </row>
    <row r="132" spans="1:17" s="100" customFormat="1" ht="18" x14ac:dyDescent="0.25">
      <c r="A132" s="126" t="str">
        <f>VLOOKUP(E132,'LISTADO ATM'!$A$2:$C$901,3,0)</f>
        <v>SUR</v>
      </c>
      <c r="B132" s="124" t="s">
        <v>2664</v>
      </c>
      <c r="C132" s="123">
        <v>44298.548530092594</v>
      </c>
      <c r="D132" s="126" t="s">
        <v>2468</v>
      </c>
      <c r="E132" s="127">
        <v>780</v>
      </c>
      <c r="F132" s="148" t="str">
        <f>VLOOKUP(E132,VIP!$A$2:$O12578,2,0)</f>
        <v>DRBR041</v>
      </c>
      <c r="G132" s="126" t="str">
        <f>VLOOKUP(E132,'LISTADO ATM'!$A$2:$B$900,2,0)</f>
        <v xml:space="preserve">ATM Oficina Barahona I </v>
      </c>
      <c r="H132" s="126" t="str">
        <f>VLOOKUP(E132,VIP!$A$2:$O17499,7,FALSE)</f>
        <v>Si</v>
      </c>
      <c r="I132" s="126" t="str">
        <f>VLOOKUP(E132,VIP!$A$2:$O9464,8,FALSE)</f>
        <v>Si</v>
      </c>
      <c r="J132" s="126" t="str">
        <f>VLOOKUP(E132,VIP!$A$2:$O9414,8,FALSE)</f>
        <v>Si</v>
      </c>
      <c r="K132" s="126" t="str">
        <f>VLOOKUP(E132,VIP!$A$2:$O12988,6,0)</f>
        <v>SI</v>
      </c>
      <c r="L132" s="130" t="s">
        <v>2551</v>
      </c>
      <c r="M132" s="93" t="s">
        <v>2465</v>
      </c>
      <c r="N132" s="121" t="s">
        <v>2472</v>
      </c>
      <c r="O132" s="148" t="s">
        <v>2473</v>
      </c>
      <c r="P132" s="125"/>
      <c r="Q132" s="122" t="s">
        <v>2551</v>
      </c>
    </row>
    <row r="133" spans="1:17" s="100" customFormat="1" ht="18" x14ac:dyDescent="0.25">
      <c r="A133" s="126" t="str">
        <f>VLOOKUP(E133,'LISTADO ATM'!$A$2:$C$901,3,0)</f>
        <v>NORTE</v>
      </c>
      <c r="B133" s="124" t="s">
        <v>2675</v>
      </c>
      <c r="C133" s="123">
        <v>44298.551655092589</v>
      </c>
      <c r="D133" s="126" t="s">
        <v>2492</v>
      </c>
      <c r="E133" s="127">
        <v>154</v>
      </c>
      <c r="F133" s="148" t="str">
        <f>VLOOKUP(E133,VIP!$A$2:$O12588,2,0)</f>
        <v>DRBR154</v>
      </c>
      <c r="G133" s="126" t="str">
        <f>VLOOKUP(E133,'LISTADO ATM'!$A$2:$B$900,2,0)</f>
        <v xml:space="preserve">ATM Oficina Sánchez </v>
      </c>
      <c r="H133" s="126" t="str">
        <f>VLOOKUP(E133,VIP!$A$2:$O17509,7,FALSE)</f>
        <v>Si</v>
      </c>
      <c r="I133" s="126" t="str">
        <f>VLOOKUP(E133,VIP!$A$2:$O9474,8,FALSE)</f>
        <v>Si</v>
      </c>
      <c r="J133" s="126" t="str">
        <f>VLOOKUP(E133,VIP!$A$2:$O9424,8,FALSE)</f>
        <v>Si</v>
      </c>
      <c r="K133" s="126" t="str">
        <f>VLOOKUP(E133,VIP!$A$2:$O12998,6,0)</f>
        <v>SI</v>
      </c>
      <c r="L133" s="130" t="s">
        <v>2642</v>
      </c>
      <c r="M133" s="93" t="s">
        <v>2465</v>
      </c>
      <c r="N133" s="121" t="s">
        <v>2639</v>
      </c>
      <c r="O133" s="148" t="s">
        <v>2640</v>
      </c>
      <c r="P133" s="125" t="s">
        <v>2643</v>
      </c>
      <c r="Q133" s="196" t="s">
        <v>2642</v>
      </c>
    </row>
    <row r="134" spans="1:17" s="100" customFormat="1" ht="18" x14ac:dyDescent="0.25">
      <c r="A134" s="126" t="str">
        <f>VLOOKUP(E134,'LISTADO ATM'!$A$2:$C$901,3,0)</f>
        <v>NORTE</v>
      </c>
      <c r="B134" s="124" t="s">
        <v>2674</v>
      </c>
      <c r="C134" s="123">
        <v>44298.553217592591</v>
      </c>
      <c r="D134" s="126" t="s">
        <v>2492</v>
      </c>
      <c r="E134" s="127">
        <v>633</v>
      </c>
      <c r="F134" s="148" t="str">
        <f>VLOOKUP(E134,VIP!$A$2:$O12587,2,0)</f>
        <v>DRBR260</v>
      </c>
      <c r="G134" s="126" t="str">
        <f>VLOOKUP(E134,'LISTADO ATM'!$A$2:$B$900,2,0)</f>
        <v xml:space="preserve">ATM Autobanco Las Colinas </v>
      </c>
      <c r="H134" s="126" t="str">
        <f>VLOOKUP(E134,VIP!$A$2:$O17508,7,FALSE)</f>
        <v>Si</v>
      </c>
      <c r="I134" s="126" t="str">
        <f>VLOOKUP(E134,VIP!$A$2:$O9473,8,FALSE)</f>
        <v>Si</v>
      </c>
      <c r="J134" s="126" t="str">
        <f>VLOOKUP(E134,VIP!$A$2:$O9423,8,FALSE)</f>
        <v>Si</v>
      </c>
      <c r="K134" s="126" t="str">
        <f>VLOOKUP(E134,VIP!$A$2:$O12997,6,0)</f>
        <v>SI</v>
      </c>
      <c r="L134" s="130" t="s">
        <v>2642</v>
      </c>
      <c r="M134" s="93" t="s">
        <v>2465</v>
      </c>
      <c r="N134" s="121" t="s">
        <v>2639</v>
      </c>
      <c r="O134" s="148" t="s">
        <v>2640</v>
      </c>
      <c r="P134" s="125" t="s">
        <v>2643</v>
      </c>
      <c r="Q134" s="196" t="s">
        <v>2642</v>
      </c>
    </row>
    <row r="135" spans="1:17" s="100" customFormat="1" ht="18" x14ac:dyDescent="0.25">
      <c r="A135" s="126" t="str">
        <f>VLOOKUP(E135,'LISTADO ATM'!$A$2:$C$901,3,0)</f>
        <v>ESTE</v>
      </c>
      <c r="B135" s="124" t="s">
        <v>2663</v>
      </c>
      <c r="C135" s="123">
        <v>44298.566423611112</v>
      </c>
      <c r="D135" s="126" t="s">
        <v>2190</v>
      </c>
      <c r="E135" s="127">
        <v>798</v>
      </c>
      <c r="F135" s="148" t="str">
        <f>VLOOKUP(E135,VIP!$A$2:$O12577,2,0)</f>
        <v>DRBR798</v>
      </c>
      <c r="G135" s="126" t="str">
        <f>VLOOKUP(E135,'LISTADO ATM'!$A$2:$B$900,2,0)</f>
        <v>ATM Hotel Grand Paradise Samana</v>
      </c>
      <c r="H135" s="126" t="str">
        <f>VLOOKUP(E135,VIP!$A$2:$O17498,7,FALSE)</f>
        <v>Si</v>
      </c>
      <c r="I135" s="126" t="str">
        <f>VLOOKUP(E135,VIP!$A$2:$O9463,8,FALSE)</f>
        <v>Si</v>
      </c>
      <c r="J135" s="126" t="str">
        <f>VLOOKUP(E135,VIP!$A$2:$O9413,8,FALSE)</f>
        <v>Si</v>
      </c>
      <c r="K135" s="126" t="str">
        <f>VLOOKUP(E135,VIP!$A$2:$O12987,6,0)</f>
        <v>NO</v>
      </c>
      <c r="L135" s="130" t="s">
        <v>2510</v>
      </c>
      <c r="M135" s="93" t="s">
        <v>2465</v>
      </c>
      <c r="N135" s="121" t="s">
        <v>2472</v>
      </c>
      <c r="O135" s="148" t="s">
        <v>2502</v>
      </c>
      <c r="P135" s="125"/>
      <c r="Q135" s="122" t="s">
        <v>2510</v>
      </c>
    </row>
    <row r="136" spans="1:17" s="100" customFormat="1" ht="18" x14ac:dyDescent="0.25">
      <c r="A136" s="126" t="str">
        <f>VLOOKUP(E136,'LISTADO ATM'!$A$2:$C$901,3,0)</f>
        <v>DISTRITO NACIONAL</v>
      </c>
      <c r="B136" s="124" t="s">
        <v>2662</v>
      </c>
      <c r="C136" s="123">
        <v>44298.566851851851</v>
      </c>
      <c r="D136" s="126" t="s">
        <v>2189</v>
      </c>
      <c r="E136" s="127">
        <v>812</v>
      </c>
      <c r="F136" s="148" t="str">
        <f>VLOOKUP(E136,VIP!$A$2:$O12576,2,0)</f>
        <v>DRBR812</v>
      </c>
      <c r="G136" s="126" t="str">
        <f>VLOOKUP(E136,'LISTADO ATM'!$A$2:$B$900,2,0)</f>
        <v xml:space="preserve">ATM Canasta del Pueblo </v>
      </c>
      <c r="H136" s="126" t="str">
        <f>VLOOKUP(E136,VIP!$A$2:$O17497,7,FALSE)</f>
        <v>Si</v>
      </c>
      <c r="I136" s="126" t="str">
        <f>VLOOKUP(E136,VIP!$A$2:$O9462,8,FALSE)</f>
        <v>Si</v>
      </c>
      <c r="J136" s="126" t="str">
        <f>VLOOKUP(E136,VIP!$A$2:$O9412,8,FALSE)</f>
        <v>Si</v>
      </c>
      <c r="K136" s="126" t="str">
        <f>VLOOKUP(E136,VIP!$A$2:$O12986,6,0)</f>
        <v>NO</v>
      </c>
      <c r="L136" s="130" t="s">
        <v>2254</v>
      </c>
      <c r="M136" s="93" t="s">
        <v>2465</v>
      </c>
      <c r="N136" s="121" t="s">
        <v>2511</v>
      </c>
      <c r="O136" s="148" t="s">
        <v>2474</v>
      </c>
      <c r="P136" s="125"/>
      <c r="Q136" s="122" t="s">
        <v>2254</v>
      </c>
    </row>
    <row r="137" spans="1:17" s="100" customFormat="1" ht="18" x14ac:dyDescent="0.25">
      <c r="A137" s="126" t="str">
        <f>VLOOKUP(E137,'LISTADO ATM'!$A$2:$C$901,3,0)</f>
        <v>DISTRITO NACIONAL</v>
      </c>
      <c r="B137" s="124" t="s">
        <v>2661</v>
      </c>
      <c r="C137" s="123">
        <v>44298.569398148145</v>
      </c>
      <c r="D137" s="126" t="s">
        <v>2189</v>
      </c>
      <c r="E137" s="127">
        <v>753</v>
      </c>
      <c r="F137" s="148" t="str">
        <f>VLOOKUP(E137,VIP!$A$2:$O12575,2,0)</f>
        <v>DRBR753</v>
      </c>
      <c r="G137" s="126" t="str">
        <f>VLOOKUP(E137,'LISTADO ATM'!$A$2:$B$900,2,0)</f>
        <v xml:space="preserve">ATM S/M Nacional Tiradentes </v>
      </c>
      <c r="H137" s="126" t="str">
        <f>VLOOKUP(E137,VIP!$A$2:$O17496,7,FALSE)</f>
        <v>Si</v>
      </c>
      <c r="I137" s="126" t="str">
        <f>VLOOKUP(E137,VIP!$A$2:$O9461,8,FALSE)</f>
        <v>Si</v>
      </c>
      <c r="J137" s="126" t="str">
        <f>VLOOKUP(E137,VIP!$A$2:$O9411,8,FALSE)</f>
        <v>Si</v>
      </c>
      <c r="K137" s="126" t="str">
        <f>VLOOKUP(E137,VIP!$A$2:$O12985,6,0)</f>
        <v>NO</v>
      </c>
      <c r="L137" s="130" t="s">
        <v>2254</v>
      </c>
      <c r="M137" s="93" t="s">
        <v>2465</v>
      </c>
      <c r="N137" s="121" t="s">
        <v>2511</v>
      </c>
      <c r="O137" s="148" t="s">
        <v>2474</v>
      </c>
      <c r="P137" s="125"/>
      <c r="Q137" s="122" t="s">
        <v>2254</v>
      </c>
    </row>
    <row r="138" spans="1:17" s="100" customFormat="1" ht="18" x14ac:dyDescent="0.25">
      <c r="A138" s="126" t="str">
        <f>VLOOKUP(E138,'LISTADO ATM'!$A$2:$C$901,3,0)</f>
        <v>DISTRITO NACIONAL</v>
      </c>
      <c r="B138" s="124" t="s">
        <v>2673</v>
      </c>
      <c r="C138" s="123">
        <v>44298.573518518519</v>
      </c>
      <c r="D138" s="126" t="s">
        <v>2492</v>
      </c>
      <c r="E138" s="127">
        <v>958</v>
      </c>
      <c r="F138" s="148" t="str">
        <f>VLOOKUP(E138,VIP!$A$2:$O12586,2,0)</f>
        <v>DRBR958</v>
      </c>
      <c r="G138" s="126" t="str">
        <f>VLOOKUP(E138,'LISTADO ATM'!$A$2:$B$900,2,0)</f>
        <v xml:space="preserve">ATM Olé Aut. San Isidro </v>
      </c>
      <c r="H138" s="126" t="str">
        <f>VLOOKUP(E138,VIP!$A$2:$O17507,7,FALSE)</f>
        <v>Si</v>
      </c>
      <c r="I138" s="126" t="str">
        <f>VLOOKUP(E138,VIP!$A$2:$O9472,8,FALSE)</f>
        <v>Si</v>
      </c>
      <c r="J138" s="126" t="str">
        <f>VLOOKUP(E138,VIP!$A$2:$O9422,8,FALSE)</f>
        <v>Si</v>
      </c>
      <c r="K138" s="126" t="str">
        <f>VLOOKUP(E138,VIP!$A$2:$O12996,6,0)</f>
        <v>NO</v>
      </c>
      <c r="L138" s="130" t="s">
        <v>2679</v>
      </c>
      <c r="M138" s="197" t="s">
        <v>2631</v>
      </c>
      <c r="N138" s="121" t="s">
        <v>2639</v>
      </c>
      <c r="O138" s="148" t="s">
        <v>2640</v>
      </c>
      <c r="P138" s="125" t="s">
        <v>2680</v>
      </c>
      <c r="Q138" s="196" t="s">
        <v>2679</v>
      </c>
    </row>
    <row r="139" spans="1:17" s="100" customFormat="1" ht="18" x14ac:dyDescent="0.25">
      <c r="A139" s="126" t="str">
        <f>VLOOKUP(E139,'LISTADO ATM'!$A$2:$C$901,3,0)</f>
        <v>DISTRITO NACIONAL</v>
      </c>
      <c r="B139" s="124" t="s">
        <v>2660</v>
      </c>
      <c r="C139" s="123">
        <v>44298.576249999998</v>
      </c>
      <c r="D139" s="126" t="s">
        <v>2468</v>
      </c>
      <c r="E139" s="127">
        <v>642</v>
      </c>
      <c r="F139" s="148" t="str">
        <f>VLOOKUP(E139,VIP!$A$2:$O12574,2,0)</f>
        <v>DRBR24O</v>
      </c>
      <c r="G139" s="126" t="str">
        <f>VLOOKUP(E139,'LISTADO ATM'!$A$2:$B$900,2,0)</f>
        <v xml:space="preserve">ATM OMSA Sto. Dgo. </v>
      </c>
      <c r="H139" s="126" t="str">
        <f>VLOOKUP(E139,VIP!$A$2:$O17495,7,FALSE)</f>
        <v>Si</v>
      </c>
      <c r="I139" s="126" t="str">
        <f>VLOOKUP(E139,VIP!$A$2:$O9460,8,FALSE)</f>
        <v>Si</v>
      </c>
      <c r="J139" s="126" t="str">
        <f>VLOOKUP(E139,VIP!$A$2:$O9410,8,FALSE)</f>
        <v>Si</v>
      </c>
      <c r="K139" s="126" t="str">
        <f>VLOOKUP(E139,VIP!$A$2:$O12984,6,0)</f>
        <v>NO</v>
      </c>
      <c r="L139" s="130" t="s">
        <v>2459</v>
      </c>
      <c r="M139" s="93" t="s">
        <v>2465</v>
      </c>
      <c r="N139" s="121" t="s">
        <v>2472</v>
      </c>
      <c r="O139" s="148" t="s">
        <v>2473</v>
      </c>
      <c r="P139" s="125"/>
      <c r="Q139" s="122" t="s">
        <v>2459</v>
      </c>
    </row>
    <row r="140" spans="1:17" s="100" customFormat="1" ht="18" x14ac:dyDescent="0.25">
      <c r="A140" s="126" t="str">
        <f>VLOOKUP(E140,'LISTADO ATM'!$A$2:$C$901,3,0)</f>
        <v>DISTRITO NACIONAL</v>
      </c>
      <c r="B140" s="124" t="s">
        <v>2659</v>
      </c>
      <c r="C140" s="123">
        <v>44298.592939814815</v>
      </c>
      <c r="D140" s="126" t="s">
        <v>2189</v>
      </c>
      <c r="E140" s="127">
        <v>184</v>
      </c>
      <c r="F140" s="148" t="str">
        <f>VLOOKUP(E140,VIP!$A$2:$O12573,2,0)</f>
        <v>DRBR184</v>
      </c>
      <c r="G140" s="126" t="str">
        <f>VLOOKUP(E140,'LISTADO ATM'!$A$2:$B$900,2,0)</f>
        <v xml:space="preserve">ATM Hermanas Mirabal </v>
      </c>
      <c r="H140" s="126" t="str">
        <f>VLOOKUP(E140,VIP!$A$2:$O17494,7,FALSE)</f>
        <v>Si</v>
      </c>
      <c r="I140" s="126" t="str">
        <f>VLOOKUP(E140,VIP!$A$2:$O9459,8,FALSE)</f>
        <v>Si</v>
      </c>
      <c r="J140" s="126" t="str">
        <f>VLOOKUP(E140,VIP!$A$2:$O9409,8,FALSE)</f>
        <v>Si</v>
      </c>
      <c r="K140" s="126" t="str">
        <f>VLOOKUP(E140,VIP!$A$2:$O12983,6,0)</f>
        <v>SI</v>
      </c>
      <c r="L140" s="130" t="s">
        <v>2228</v>
      </c>
      <c r="M140" s="93" t="s">
        <v>2465</v>
      </c>
      <c r="N140" s="121" t="s">
        <v>2511</v>
      </c>
      <c r="O140" s="148" t="s">
        <v>2474</v>
      </c>
      <c r="P140" s="125"/>
      <c r="Q140" s="122" t="s">
        <v>2228</v>
      </c>
    </row>
    <row r="141" spans="1:17" s="100" customFormat="1" ht="18" x14ac:dyDescent="0.25">
      <c r="A141" s="126" t="str">
        <f>VLOOKUP(E141,'LISTADO ATM'!$A$2:$C$901,3,0)</f>
        <v>NORTE</v>
      </c>
      <c r="B141" s="124" t="s">
        <v>2658</v>
      </c>
      <c r="C141" s="123">
        <v>44298.595324074071</v>
      </c>
      <c r="D141" s="126" t="s">
        <v>2492</v>
      </c>
      <c r="E141" s="127">
        <v>746</v>
      </c>
      <c r="F141" s="148" t="str">
        <f>VLOOKUP(E141,VIP!$A$2:$O12572,2,0)</f>
        <v>DRBR156</v>
      </c>
      <c r="G141" s="126" t="str">
        <f>VLOOKUP(E141,'LISTADO ATM'!$A$2:$B$900,2,0)</f>
        <v xml:space="preserve">ATM Oficina Las Terrenas </v>
      </c>
      <c r="H141" s="126" t="str">
        <f>VLOOKUP(E141,VIP!$A$2:$O17493,7,FALSE)</f>
        <v>Si</v>
      </c>
      <c r="I141" s="126" t="str">
        <f>VLOOKUP(E141,VIP!$A$2:$O9458,8,FALSE)</f>
        <v>Si</v>
      </c>
      <c r="J141" s="126" t="str">
        <f>VLOOKUP(E141,VIP!$A$2:$O9408,8,FALSE)</f>
        <v>Si</v>
      </c>
      <c r="K141" s="126" t="str">
        <f>VLOOKUP(E141,VIP!$A$2:$O12982,6,0)</f>
        <v>SI</v>
      </c>
      <c r="L141" s="130" t="s">
        <v>2552</v>
      </c>
      <c r="M141" s="93" t="s">
        <v>2465</v>
      </c>
      <c r="N141" s="121" t="s">
        <v>2472</v>
      </c>
      <c r="O141" s="148" t="s">
        <v>2493</v>
      </c>
      <c r="P141" s="125"/>
      <c r="Q141" s="122" t="s">
        <v>2552</v>
      </c>
    </row>
    <row r="142" spans="1:17" s="100" customFormat="1" ht="18" x14ac:dyDescent="0.25">
      <c r="A142" s="126" t="str">
        <f>VLOOKUP(E142,'LISTADO ATM'!$A$2:$C$901,3,0)</f>
        <v>ESTE</v>
      </c>
      <c r="B142" s="124" t="s">
        <v>2672</v>
      </c>
      <c r="C142" s="123">
        <v>44298.596712962964</v>
      </c>
      <c r="D142" s="126" t="s">
        <v>2492</v>
      </c>
      <c r="E142" s="127">
        <v>219</v>
      </c>
      <c r="F142" s="148" t="str">
        <f>VLOOKUP(E142,VIP!$A$2:$O12585,2,0)</f>
        <v>DRBR219</v>
      </c>
      <c r="G142" s="126" t="str">
        <f>VLOOKUP(E142,'LISTADO ATM'!$A$2:$B$900,2,0)</f>
        <v xml:space="preserve">ATM Oficina La Altagracia (Higuey) </v>
      </c>
      <c r="H142" s="126" t="str">
        <f>VLOOKUP(E142,VIP!$A$2:$O17506,7,FALSE)</f>
        <v>Si</v>
      </c>
      <c r="I142" s="126" t="str">
        <f>VLOOKUP(E142,VIP!$A$2:$O9471,8,FALSE)</f>
        <v>Si</v>
      </c>
      <c r="J142" s="126" t="str">
        <f>VLOOKUP(E142,VIP!$A$2:$O9421,8,FALSE)</f>
        <v>Si</v>
      </c>
      <c r="K142" s="126" t="str">
        <f>VLOOKUP(E142,VIP!$A$2:$O12995,6,0)</f>
        <v>NO</v>
      </c>
      <c r="L142" s="130" t="s">
        <v>2642</v>
      </c>
      <c r="M142" s="93" t="s">
        <v>2465</v>
      </c>
      <c r="N142" s="121" t="s">
        <v>2639</v>
      </c>
      <c r="O142" s="148" t="s">
        <v>2640</v>
      </c>
      <c r="P142" s="125" t="s">
        <v>2643</v>
      </c>
      <c r="Q142" s="196" t="s">
        <v>2642</v>
      </c>
    </row>
    <row r="143" spans="1:17" s="100" customFormat="1" ht="18" x14ac:dyDescent="0.25">
      <c r="A143" s="126" t="str">
        <f>VLOOKUP(E143,'LISTADO ATM'!$A$2:$C$901,3,0)</f>
        <v>NORTE</v>
      </c>
      <c r="B143" s="124" t="s">
        <v>2671</v>
      </c>
      <c r="C143" s="123">
        <v>44298.597754629627</v>
      </c>
      <c r="D143" s="126" t="s">
        <v>2492</v>
      </c>
      <c r="E143" s="127">
        <v>518</v>
      </c>
      <c r="F143" s="148" t="str">
        <f>VLOOKUP(E143,VIP!$A$2:$O12584,2,0)</f>
        <v>DRBR518</v>
      </c>
      <c r="G143" s="126" t="str">
        <f>VLOOKUP(E143,'LISTADO ATM'!$A$2:$B$900,2,0)</f>
        <v xml:space="preserve">ATM Autobanco Los Alamos </v>
      </c>
      <c r="H143" s="126" t="str">
        <f>VLOOKUP(E143,VIP!$A$2:$O17505,7,FALSE)</f>
        <v>Si</v>
      </c>
      <c r="I143" s="126" t="str">
        <f>VLOOKUP(E143,VIP!$A$2:$O9470,8,FALSE)</f>
        <v>Si</v>
      </c>
      <c r="J143" s="126" t="str">
        <f>VLOOKUP(E143,VIP!$A$2:$O9420,8,FALSE)</f>
        <v>Si</v>
      </c>
      <c r="K143" s="126" t="str">
        <f>VLOOKUP(E143,VIP!$A$2:$O12994,6,0)</f>
        <v>NO</v>
      </c>
      <c r="L143" s="130" t="s">
        <v>2678</v>
      </c>
      <c r="M143" s="197" t="s">
        <v>2631</v>
      </c>
      <c r="N143" s="121" t="s">
        <v>2639</v>
      </c>
      <c r="O143" s="148" t="s">
        <v>2640</v>
      </c>
      <c r="P143" s="125" t="s">
        <v>2680</v>
      </c>
      <c r="Q143" s="196" t="s">
        <v>2678</v>
      </c>
    </row>
  </sheetData>
  <autoFilter ref="A4:Q4">
    <sortState ref="A5:Q14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4:E1048576 E1:E91">
    <cfRule type="duplicateValues" dxfId="181" priority="24"/>
  </conditionalFormatting>
  <conditionalFormatting sqref="B144:B1048576 B1:B91">
    <cfRule type="duplicateValues" dxfId="180" priority="23"/>
  </conditionalFormatting>
  <conditionalFormatting sqref="E92:E103">
    <cfRule type="duplicateValues" dxfId="179" priority="22"/>
  </conditionalFormatting>
  <conditionalFormatting sqref="B92:B103">
    <cfRule type="duplicateValues" dxfId="178" priority="21"/>
  </conditionalFormatting>
  <conditionalFormatting sqref="E104:E110">
    <cfRule type="duplicateValues" dxfId="177" priority="20"/>
  </conditionalFormatting>
  <conditionalFormatting sqref="B104:B110">
    <cfRule type="duplicateValues" dxfId="176" priority="19"/>
  </conditionalFormatting>
  <conditionalFormatting sqref="E144:E1048576 E1:E110">
    <cfRule type="duplicateValues" dxfId="175" priority="18"/>
  </conditionalFormatting>
  <conditionalFormatting sqref="E111:E124">
    <cfRule type="duplicateValues" dxfId="174" priority="17"/>
  </conditionalFormatting>
  <conditionalFormatting sqref="B111:B124">
    <cfRule type="duplicateValues" dxfId="173" priority="16"/>
  </conditionalFormatting>
  <conditionalFormatting sqref="E111:E124">
    <cfRule type="duplicateValues" dxfId="172" priority="15"/>
  </conditionalFormatting>
  <conditionalFormatting sqref="E144:E1048576 E1:E124">
    <cfRule type="duplicateValues" dxfId="171" priority="14"/>
  </conditionalFormatting>
  <conditionalFormatting sqref="E125:E136">
    <cfRule type="duplicateValues" dxfId="170" priority="13"/>
  </conditionalFormatting>
  <conditionalFormatting sqref="B125:B136">
    <cfRule type="duplicateValues" dxfId="169" priority="12"/>
  </conditionalFormatting>
  <conditionalFormatting sqref="E125:E136">
    <cfRule type="duplicateValues" dxfId="168" priority="11"/>
  </conditionalFormatting>
  <conditionalFormatting sqref="E125:E136">
    <cfRule type="duplicateValues" dxfId="167" priority="10"/>
  </conditionalFormatting>
  <conditionalFormatting sqref="E144:E1048576 E1:E136">
    <cfRule type="duplicateValues" dxfId="166" priority="9"/>
  </conditionalFormatting>
  <conditionalFormatting sqref="B144:B1048576 B1:B136">
    <cfRule type="duplicateValues" dxfId="165" priority="8"/>
  </conditionalFormatting>
  <conditionalFormatting sqref="E137:E143">
    <cfRule type="duplicateValues" dxfId="164" priority="7"/>
  </conditionalFormatting>
  <conditionalFormatting sqref="B137:B143">
    <cfRule type="duplicateValues" dxfId="163" priority="6"/>
  </conditionalFormatting>
  <conditionalFormatting sqref="E137:E143">
    <cfRule type="duplicateValues" dxfId="162" priority="5"/>
  </conditionalFormatting>
  <conditionalFormatting sqref="E137:E143">
    <cfRule type="duplicateValues" dxfId="161" priority="4"/>
  </conditionalFormatting>
  <conditionalFormatting sqref="E137:E143">
    <cfRule type="duplicateValues" dxfId="160" priority="3"/>
  </conditionalFormatting>
  <conditionalFormatting sqref="B137:B143">
    <cfRule type="duplicateValues" dxfId="159" priority="2"/>
  </conditionalFormatting>
  <conditionalFormatting sqref="E1:E1048576">
    <cfRule type="duplicateValues" dxfId="158" priority="1"/>
  </conditionalFormatting>
  <hyperlinks>
    <hyperlink ref="B38" r:id="rId7" display="http://s460-helpdesk/CAisd/pdmweb.exe?OP=SEARCH+FACTORY=in+SKIPLIST=1+QBE.EQ.id=3557045"/>
    <hyperlink ref="B37" r:id="rId8" display="http://s460-helpdesk/CAisd/pdmweb.exe?OP=SEARCH+FACTORY=in+SKIPLIST=1+QBE.EQ.id=3557044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opLeftCell="A97" zoomScaleNormal="100" workbookViewId="0">
      <selection activeCell="B111" sqref="B111"/>
    </sheetView>
  </sheetViews>
  <sheetFormatPr baseColWidth="10" defaultColWidth="23.42578125" defaultRowHeight="15" x14ac:dyDescent="0.25"/>
  <cols>
    <col min="1" max="1" width="27.140625" style="100" bestFit="1" customWidth="1"/>
    <col min="2" max="2" width="23.7109375" style="100" bestFit="1" customWidth="1"/>
    <col min="3" max="3" width="62.85546875" style="100" bestFit="1" customWidth="1"/>
    <col min="4" max="4" width="38.42578125" style="100" bestFit="1" customWidth="1"/>
    <col min="5" max="5" width="15.28515625" style="100" bestFit="1" customWidth="1"/>
    <col min="6" max="16384" width="23.42578125" style="100"/>
  </cols>
  <sheetData>
    <row r="1" spans="1:6" ht="22.5" x14ac:dyDescent="0.25">
      <c r="A1" s="160" t="s">
        <v>2158</v>
      </c>
      <c r="B1" s="161"/>
      <c r="C1" s="161"/>
      <c r="D1" s="161"/>
      <c r="E1" s="162"/>
    </row>
    <row r="2" spans="1:6" ht="25.5" x14ac:dyDescent="0.25">
      <c r="A2" s="163" t="s">
        <v>2470</v>
      </c>
      <c r="B2" s="164"/>
      <c r="C2" s="164"/>
      <c r="D2" s="164"/>
      <c r="E2" s="165"/>
    </row>
    <row r="3" spans="1:6" ht="18" x14ac:dyDescent="0.25">
      <c r="B3" s="102"/>
      <c r="C3" s="102"/>
      <c r="D3" s="102"/>
      <c r="E3" s="110"/>
    </row>
    <row r="4" spans="1:6" ht="18.75" thickBot="1" x14ac:dyDescent="0.3">
      <c r="A4" s="108" t="s">
        <v>2423</v>
      </c>
      <c r="B4" s="135">
        <v>44298.25</v>
      </c>
      <c r="C4" s="102"/>
      <c r="D4" s="102"/>
      <c r="E4" s="111"/>
    </row>
    <row r="5" spans="1:6" ht="18.75" thickBot="1" x14ac:dyDescent="0.3">
      <c r="A5" s="108" t="s">
        <v>2424</v>
      </c>
      <c r="B5" s="135">
        <v>44298.708333333336</v>
      </c>
      <c r="C5" s="109"/>
      <c r="D5" s="102"/>
      <c r="E5" s="111"/>
    </row>
    <row r="6" spans="1:6" ht="18" x14ac:dyDescent="0.25">
      <c r="B6" s="102"/>
      <c r="C6" s="102"/>
      <c r="D6" s="102"/>
      <c r="E6" s="113"/>
    </row>
    <row r="7" spans="1:6" ht="18" x14ac:dyDescent="0.25">
      <c r="A7" s="166" t="s">
        <v>2425</v>
      </c>
      <c r="B7" s="167"/>
      <c r="C7" s="167"/>
      <c r="D7" s="167"/>
      <c r="E7" s="168"/>
    </row>
    <row r="8" spans="1:6" ht="18" x14ac:dyDescent="0.25">
      <c r="A8" s="103" t="s">
        <v>15</v>
      </c>
      <c r="B8" s="103" t="s">
        <v>2426</v>
      </c>
      <c r="C8" s="103" t="s">
        <v>46</v>
      </c>
      <c r="D8" s="112" t="s">
        <v>2429</v>
      </c>
      <c r="E8" s="103" t="s">
        <v>2427</v>
      </c>
    </row>
    <row r="9" spans="1:6" ht="18.75" customHeight="1" x14ac:dyDescent="0.25">
      <c r="A9" s="101" t="str">
        <f>VLOOKUP(B9,'[1]LISTADO ATM'!$A$2:$C$821,3,0)</f>
        <v>SUR</v>
      </c>
      <c r="B9" s="136">
        <v>252</v>
      </c>
      <c r="C9" s="136" t="str">
        <f>VLOOKUP(B9,'[1]LISTADO ATM'!$A$2:$B$821,2,0)</f>
        <v xml:space="preserve">ATM Banco Agrícola (Barahona) </v>
      </c>
      <c r="D9" s="137" t="s">
        <v>2512</v>
      </c>
      <c r="E9" s="116">
        <v>335848975</v>
      </c>
    </row>
    <row r="10" spans="1:6" ht="18.75" customHeight="1" x14ac:dyDescent="0.25">
      <c r="A10" s="101" t="str">
        <f>VLOOKUP(B10,'[1]LISTADO ATM'!$A$2:$C$821,3,0)</f>
        <v>SUR</v>
      </c>
      <c r="B10" s="136">
        <v>616</v>
      </c>
      <c r="C10" s="136" t="str">
        <f>VLOOKUP(B10,'[1]LISTADO ATM'!$A$2:$B$821,2,0)</f>
        <v xml:space="preserve">ATM 5ta. Brigada Barahona </v>
      </c>
      <c r="D10" s="137" t="s">
        <v>2512</v>
      </c>
      <c r="E10" s="116">
        <v>335848666</v>
      </c>
      <c r="F10" s="100" t="s">
        <v>2618</v>
      </c>
    </row>
    <row r="11" spans="1:6" ht="18.75" customHeight="1" x14ac:dyDescent="0.25">
      <c r="A11" s="101" t="str">
        <f>VLOOKUP(B11,'[1]LISTADO ATM'!$A$2:$C$821,3,0)</f>
        <v>DISTRITO NACIONAL</v>
      </c>
      <c r="B11" s="136">
        <v>721</v>
      </c>
      <c r="C11" s="136" t="str">
        <f>VLOOKUP(B11,'[1]LISTADO ATM'!$A$2:$B$821,2,0)</f>
        <v xml:space="preserve">ATM Oficina Charles de Gaulle II </v>
      </c>
      <c r="D11" s="137" t="s">
        <v>2512</v>
      </c>
      <c r="E11" s="116">
        <v>335848970</v>
      </c>
      <c r="F11" s="100" t="s">
        <v>2618</v>
      </c>
    </row>
    <row r="12" spans="1:6" ht="18.75" customHeight="1" x14ac:dyDescent="0.25">
      <c r="A12" s="101" t="str">
        <f>VLOOKUP(B12,'[1]LISTADO ATM'!$A$2:$C$821,3,0)</f>
        <v>DISTRITO NACIONAL</v>
      </c>
      <c r="B12" s="136">
        <v>115</v>
      </c>
      <c r="C12" s="136" t="str">
        <f>VLOOKUP(B12,'[1]LISTADO ATM'!$A$2:$B$821,2,0)</f>
        <v xml:space="preserve">ATM Oficina Megacentro I </v>
      </c>
      <c r="D12" s="137" t="s">
        <v>2512</v>
      </c>
      <c r="E12" s="116">
        <v>335849174</v>
      </c>
    </row>
    <row r="13" spans="1:6" ht="18.75" customHeight="1" x14ac:dyDescent="0.25">
      <c r="A13" s="101" t="str">
        <f>VLOOKUP(B13,'[1]LISTADO ATM'!$A$2:$C$821,3,0)</f>
        <v>NORTE</v>
      </c>
      <c r="B13" s="136">
        <v>903</v>
      </c>
      <c r="C13" s="136" t="str">
        <f>VLOOKUP(B13,'[1]LISTADO ATM'!$A$2:$B$821,2,0)</f>
        <v xml:space="preserve">ATM Oficina La Vega Real I </v>
      </c>
      <c r="D13" s="137" t="s">
        <v>2512</v>
      </c>
      <c r="E13" s="116">
        <v>335849014</v>
      </c>
    </row>
    <row r="14" spans="1:6" ht="18.75" customHeight="1" x14ac:dyDescent="0.25">
      <c r="A14" s="101" t="str">
        <f>VLOOKUP(B14,'[1]LISTADO ATM'!$A$2:$C$821,3,0)</f>
        <v>DISTRITO NACIONAL</v>
      </c>
      <c r="B14" s="136">
        <v>911</v>
      </c>
      <c r="C14" s="136" t="str">
        <f>VLOOKUP(B14,'[1]LISTADO ATM'!$A$2:$B$821,2,0)</f>
        <v xml:space="preserve">ATM Oficina Venezuela II </v>
      </c>
      <c r="D14" s="137" t="s">
        <v>2512</v>
      </c>
      <c r="E14" s="116">
        <v>335848936</v>
      </c>
    </row>
    <row r="15" spans="1:6" ht="18.75" customHeight="1" x14ac:dyDescent="0.25">
      <c r="A15" s="101" t="str">
        <f>VLOOKUP(B15,'[1]LISTADO ATM'!$A$2:$C$821,3,0)</f>
        <v>NORTE</v>
      </c>
      <c r="B15" s="136">
        <v>157</v>
      </c>
      <c r="C15" s="136" t="str">
        <f>VLOOKUP(B15,'[1]LISTADO ATM'!$A$2:$B$821,2,0)</f>
        <v xml:space="preserve">ATM Oficina Samaná </v>
      </c>
      <c r="D15" s="137" t="s">
        <v>2512</v>
      </c>
      <c r="E15" s="116">
        <v>335849018</v>
      </c>
      <c r="F15" s="100" t="s">
        <v>2618</v>
      </c>
    </row>
    <row r="16" spans="1:6" ht="18.75" customHeight="1" x14ac:dyDescent="0.25">
      <c r="A16" s="101" t="str">
        <f>VLOOKUP(B16,'[1]LISTADO ATM'!$A$2:$C$821,3,0)</f>
        <v>DISTRITO NACIONAL</v>
      </c>
      <c r="B16" s="136">
        <v>377</v>
      </c>
      <c r="C16" s="136" t="str">
        <f>VLOOKUP(B16,'[1]LISTADO ATM'!$A$2:$B$821,2,0)</f>
        <v>ATM Estación del Metro Eduardo Brito</v>
      </c>
      <c r="D16" s="137" t="s">
        <v>2512</v>
      </c>
      <c r="E16" s="115">
        <v>335840700</v>
      </c>
      <c r="F16" s="100" t="s">
        <v>2618</v>
      </c>
    </row>
    <row r="17" spans="1:6" ht="18.75" customHeight="1" x14ac:dyDescent="0.25">
      <c r="A17" s="101" t="str">
        <f>VLOOKUP(B17,'[1]LISTADO ATM'!$A$2:$C$821,3,0)</f>
        <v>DISTRITO NACIONAL</v>
      </c>
      <c r="B17" s="136">
        <v>18</v>
      </c>
      <c r="C17" s="136" t="str">
        <f>VLOOKUP(B17,'[1]LISTADO ATM'!$A$2:$B$821,2,0)</f>
        <v xml:space="preserve">ATM Oficina Haina Occidental I </v>
      </c>
      <c r="D17" s="137" t="s">
        <v>2512</v>
      </c>
      <c r="E17" s="116">
        <v>335849274</v>
      </c>
    </row>
    <row r="18" spans="1:6" ht="18.75" customHeight="1" x14ac:dyDescent="0.25">
      <c r="A18" s="101" t="str">
        <f>VLOOKUP(B18,'[1]LISTADO ATM'!$A$2:$C$821,3,0)</f>
        <v>DISTRITO NACIONAL</v>
      </c>
      <c r="B18" s="136">
        <v>542</v>
      </c>
      <c r="C18" s="136" t="str">
        <f>VLOOKUP(B18,'[1]LISTADO ATM'!$A$2:$B$821,2,0)</f>
        <v>ATM S/M la Cadena Carretera Mella</v>
      </c>
      <c r="D18" s="137" t="s">
        <v>2512</v>
      </c>
      <c r="E18" s="116">
        <v>335849122</v>
      </c>
    </row>
    <row r="19" spans="1:6" ht="18.75" customHeight="1" x14ac:dyDescent="0.25">
      <c r="A19" s="101" t="str">
        <f>VLOOKUP(B19,'[1]LISTADO ATM'!$A$2:$C$821,3,0)</f>
        <v>NORTE</v>
      </c>
      <c r="B19" s="136">
        <v>746</v>
      </c>
      <c r="C19" s="136" t="str">
        <f>VLOOKUP(B19,'[1]LISTADO ATM'!$A$2:$B$821,2,0)</f>
        <v xml:space="preserve">ATM Oficina Las Terrenas </v>
      </c>
      <c r="D19" s="137" t="s">
        <v>2512</v>
      </c>
      <c r="E19" s="116">
        <v>335849618</v>
      </c>
      <c r="F19" s="100" t="s">
        <v>2618</v>
      </c>
    </row>
    <row r="20" spans="1:6" ht="18.75" customHeight="1" x14ac:dyDescent="0.25">
      <c r="A20" s="101" t="str">
        <f>VLOOKUP(B20,'[1]LISTADO ATM'!$A$2:$C$821,3,0)</f>
        <v>DISTRITO NACIONAL</v>
      </c>
      <c r="B20" s="136">
        <v>993</v>
      </c>
      <c r="C20" s="136" t="str">
        <f>VLOOKUP(B20,'[1]LISTADO ATM'!$A$2:$B$821,2,0)</f>
        <v xml:space="preserve">ATM Centro Medico Integral II </v>
      </c>
      <c r="D20" s="137" t="s">
        <v>2512</v>
      </c>
      <c r="E20" s="116">
        <v>335849054</v>
      </c>
    </row>
    <row r="21" spans="1:6" ht="18.75" customHeight="1" x14ac:dyDescent="0.25">
      <c r="A21" s="101" t="str">
        <f>VLOOKUP(B21,'[1]LISTADO ATM'!$A$2:$C$821,3,0)</f>
        <v>DISTRITO NACIONAL</v>
      </c>
      <c r="B21" s="136">
        <v>32</v>
      </c>
      <c r="C21" s="136" t="str">
        <f>VLOOKUP(B21,'[1]LISTADO ATM'!$A$2:$B$821,2,0)</f>
        <v xml:space="preserve">ATM Oficina San Martín II </v>
      </c>
      <c r="D21" s="137" t="s">
        <v>2512</v>
      </c>
      <c r="E21" s="116">
        <v>335849017</v>
      </c>
    </row>
    <row r="22" spans="1:6" ht="18.75" customHeight="1" x14ac:dyDescent="0.25">
      <c r="A22" s="101" t="str">
        <f>VLOOKUP(B22,'[1]LISTADO ATM'!$A$2:$C$821,3,0)</f>
        <v>DISTRITO NACIONAL</v>
      </c>
      <c r="B22" s="136">
        <v>325</v>
      </c>
      <c r="C22" s="136" t="str">
        <f>VLOOKUP(B22,'[1]LISTADO ATM'!$A$2:$B$821,2,0)</f>
        <v>ATM Casa Edwin</v>
      </c>
      <c r="D22" s="137" t="s">
        <v>2512</v>
      </c>
      <c r="E22" s="116">
        <v>335848924</v>
      </c>
    </row>
    <row r="23" spans="1:6" ht="18.75" customHeight="1" x14ac:dyDescent="0.25">
      <c r="A23" s="101" t="str">
        <f>VLOOKUP(B23,'[1]LISTADO ATM'!$A$2:$C$821,3,0)</f>
        <v>DISTRITO NACIONAL</v>
      </c>
      <c r="B23" s="136">
        <v>706</v>
      </c>
      <c r="C23" s="136" t="str">
        <f>VLOOKUP(B23,'[1]LISTADO ATM'!$A$2:$B$821,2,0)</f>
        <v xml:space="preserve">ATM S/M Pristine </v>
      </c>
      <c r="D23" s="137" t="s">
        <v>2512</v>
      </c>
      <c r="E23" s="116">
        <v>335848884</v>
      </c>
    </row>
    <row r="24" spans="1:6" ht="18.75" customHeight="1" x14ac:dyDescent="0.25">
      <c r="A24" s="101" t="str">
        <f>VLOOKUP(B24,'[1]LISTADO ATM'!$A$2:$C$821,3,0)</f>
        <v>NORTE</v>
      </c>
      <c r="B24" s="136">
        <v>894</v>
      </c>
      <c r="C24" s="136" t="str">
        <f>VLOOKUP(B24,'[1]LISTADO ATM'!$A$2:$B$821,2,0)</f>
        <v>ATM Eco Petroleo Estero Hondo</v>
      </c>
      <c r="D24" s="137" t="s">
        <v>2512</v>
      </c>
      <c r="E24" s="116">
        <v>335849016</v>
      </c>
    </row>
    <row r="25" spans="1:6" ht="18.75" customHeight="1" x14ac:dyDescent="0.25">
      <c r="A25" s="101" t="str">
        <f>VLOOKUP(B25,'[1]LISTADO ATM'!$A$2:$C$821,3,0)</f>
        <v>SUR</v>
      </c>
      <c r="B25" s="136">
        <v>311</v>
      </c>
      <c r="C25" s="136" t="str">
        <f>VLOOKUP(B25,'[1]LISTADO ATM'!$A$2:$B$821,2,0)</f>
        <v>ATM Plaza Eroski</v>
      </c>
      <c r="D25" s="137" t="s">
        <v>2512</v>
      </c>
      <c r="E25" s="116">
        <v>335848935</v>
      </c>
    </row>
    <row r="26" spans="1:6" ht="18.75" customHeight="1" x14ac:dyDescent="0.25">
      <c r="A26" s="101" t="e">
        <f>VLOOKUP(B26,'[1]LISTADO ATM'!$A$2:$C$821,3,0)</f>
        <v>#N/A</v>
      </c>
      <c r="B26" s="136"/>
      <c r="C26" s="136" t="e">
        <f>VLOOKUP(B26,'[1]LISTADO ATM'!$A$2:$B$821,2,0)</f>
        <v>#N/A</v>
      </c>
      <c r="D26" s="137" t="s">
        <v>2512</v>
      </c>
      <c r="E26" s="116"/>
    </row>
    <row r="27" spans="1:6" ht="18.75" customHeight="1" x14ac:dyDescent="0.25">
      <c r="A27" s="101" t="e">
        <f>VLOOKUP(B27,'[1]LISTADO ATM'!$A$2:$C$821,3,0)</f>
        <v>#N/A</v>
      </c>
      <c r="B27" s="136"/>
      <c r="C27" s="136" t="e">
        <f>VLOOKUP(B27,'[1]LISTADO ATM'!$A$2:$B$821,2,0)</f>
        <v>#N/A</v>
      </c>
      <c r="D27" s="137" t="s">
        <v>2512</v>
      </c>
      <c r="E27" s="116"/>
    </row>
    <row r="28" spans="1:6" ht="18.75" customHeight="1" x14ac:dyDescent="0.25">
      <c r="A28" s="101" t="e">
        <f>VLOOKUP(B28,'[1]LISTADO ATM'!$A$2:$C$821,3,0)</f>
        <v>#N/A</v>
      </c>
      <c r="B28" s="136"/>
      <c r="C28" s="136" t="e">
        <f>VLOOKUP(B28,'[1]LISTADO ATM'!$A$2:$B$821,2,0)</f>
        <v>#N/A</v>
      </c>
      <c r="D28" s="137" t="s">
        <v>2512</v>
      </c>
      <c r="E28" s="116"/>
    </row>
    <row r="29" spans="1:6" ht="18.75" customHeight="1" x14ac:dyDescent="0.25">
      <c r="A29" s="101" t="e">
        <f>VLOOKUP(B29,'[1]LISTADO ATM'!$A$2:$C$821,3,0)</f>
        <v>#N/A</v>
      </c>
      <c r="B29" s="136"/>
      <c r="C29" s="136" t="e">
        <f>VLOOKUP(B29,'[1]LISTADO ATM'!$A$2:$B$821,2,0)</f>
        <v>#N/A</v>
      </c>
      <c r="D29" s="137" t="s">
        <v>2512</v>
      </c>
      <c r="E29" s="116"/>
    </row>
    <row r="30" spans="1:6" ht="18.75" customHeight="1" x14ac:dyDescent="0.25">
      <c r="A30" s="101" t="e">
        <f>VLOOKUP(B30,'[1]LISTADO ATM'!$A$2:$C$821,3,0)</f>
        <v>#N/A</v>
      </c>
      <c r="B30" s="136"/>
      <c r="C30" s="136" t="e">
        <f>VLOOKUP(B30,'[1]LISTADO ATM'!$A$2:$B$821,2,0)</f>
        <v>#N/A</v>
      </c>
      <c r="D30" s="137" t="s">
        <v>2512</v>
      </c>
      <c r="E30" s="116"/>
    </row>
    <row r="31" spans="1:6" ht="18.75" customHeight="1" thickBot="1" x14ac:dyDescent="0.3">
      <c r="A31" s="101" t="e">
        <f>VLOOKUP(B31,'[1]LISTADO ATM'!$A$2:$C$821,3,0)</f>
        <v>#N/A</v>
      </c>
      <c r="B31" s="136"/>
      <c r="C31" s="136" t="e">
        <f>VLOOKUP(B31,'[1]LISTADO ATM'!$A$2:$B$821,2,0)</f>
        <v>#N/A</v>
      </c>
      <c r="D31" s="137" t="s">
        <v>2512</v>
      </c>
      <c r="E31" s="116"/>
    </row>
    <row r="32" spans="1:6" ht="18.75" thickBot="1" x14ac:dyDescent="0.3">
      <c r="A32" s="104" t="s">
        <v>2495</v>
      </c>
      <c r="B32" s="149">
        <f>COUNT(B9:B31)</f>
        <v>17</v>
      </c>
      <c r="C32" s="169"/>
      <c r="D32" s="170"/>
      <c r="E32" s="171"/>
    </row>
    <row r="33" spans="1:6" x14ac:dyDescent="0.25">
      <c r="B33" s="106"/>
      <c r="E33" s="106"/>
    </row>
    <row r="34" spans="1:6" ht="18" x14ac:dyDescent="0.25">
      <c r="A34" s="166" t="s">
        <v>2496</v>
      </c>
      <c r="B34" s="167"/>
      <c r="C34" s="167"/>
      <c r="D34" s="167"/>
      <c r="E34" s="168"/>
    </row>
    <row r="35" spans="1:6" ht="18" x14ac:dyDescent="0.25">
      <c r="A35" s="103" t="s">
        <v>15</v>
      </c>
      <c r="B35" s="103" t="s">
        <v>2426</v>
      </c>
      <c r="C35" s="103" t="s">
        <v>46</v>
      </c>
      <c r="D35" s="103" t="s">
        <v>2429</v>
      </c>
      <c r="E35" s="103" t="s">
        <v>2427</v>
      </c>
    </row>
    <row r="36" spans="1:6" ht="18" x14ac:dyDescent="0.25">
      <c r="A36" s="101" t="str">
        <f>VLOOKUP(B36,'[1]LISTADO ATM'!$A$2:$C$821,3,0)</f>
        <v>DISTRITO NACIONAL</v>
      </c>
      <c r="B36" s="136">
        <v>722</v>
      </c>
      <c r="C36" s="136" t="str">
        <f>VLOOKUP(B36,'[1]LISTADO ATM'!$A$2:$B$821,2,0)</f>
        <v xml:space="preserve">ATM Oficina Charles de Gaulle III </v>
      </c>
      <c r="D36" s="137" t="s">
        <v>2504</v>
      </c>
      <c r="E36" s="142">
        <v>335848915</v>
      </c>
      <c r="F36" s="100" t="s">
        <v>2618</v>
      </c>
    </row>
    <row r="37" spans="1:6" ht="18" x14ac:dyDescent="0.25">
      <c r="A37" s="101" t="str">
        <f>VLOOKUP(B37,'[1]LISTADO ATM'!$A$2:$C$821,3,0)</f>
        <v>NORTE</v>
      </c>
      <c r="B37" s="136">
        <v>3</v>
      </c>
      <c r="C37" s="136" t="str">
        <f>VLOOKUP(B37,'[1]LISTADO ATM'!$A$2:$B$821,2,0)</f>
        <v>ATM Autoservicio La Vega Real</v>
      </c>
      <c r="D37" s="137" t="s">
        <v>2504</v>
      </c>
      <c r="E37" s="142">
        <v>335849013</v>
      </c>
      <c r="F37" s="100" t="s">
        <v>2618</v>
      </c>
    </row>
    <row r="38" spans="1:6" ht="18" x14ac:dyDescent="0.25">
      <c r="A38" s="101" t="str">
        <f>VLOOKUP(B38,'[1]LISTADO ATM'!$A$2:$C$821,3,0)</f>
        <v>DISTRITO NACIONAL</v>
      </c>
      <c r="B38" s="136">
        <v>980</v>
      </c>
      <c r="C38" s="136" t="str">
        <f>VLOOKUP(B38,'[1]LISTADO ATM'!$A$2:$B$821,2,0)</f>
        <v xml:space="preserve">ATM Oficina Bella Vista Mall II </v>
      </c>
      <c r="D38" s="137" t="s">
        <v>2504</v>
      </c>
      <c r="E38" s="142">
        <v>335848913</v>
      </c>
    </row>
    <row r="39" spans="1:6" ht="18" x14ac:dyDescent="0.25">
      <c r="A39" s="101" t="str">
        <f>VLOOKUP(B39,'[1]LISTADO ATM'!$A$2:$C$821,3,0)</f>
        <v>NORTE</v>
      </c>
      <c r="B39" s="136">
        <v>599</v>
      </c>
      <c r="C39" s="136" t="str">
        <f>VLOOKUP(B39,'[1]LISTADO ATM'!$A$2:$B$821,2,0)</f>
        <v xml:space="preserve">ATM Oficina Plaza Internacional (Santiago) </v>
      </c>
      <c r="D39" s="137" t="s">
        <v>2504</v>
      </c>
      <c r="E39" s="142">
        <v>335849142</v>
      </c>
    </row>
    <row r="40" spans="1:6" ht="18" x14ac:dyDescent="0.25">
      <c r="A40" s="101" t="str">
        <f>VLOOKUP(B40,'[1]LISTADO ATM'!$A$2:$C$821,3,0)</f>
        <v>DISTRITO NACIONAL</v>
      </c>
      <c r="B40" s="136">
        <v>640</v>
      </c>
      <c r="C40" s="136" t="str">
        <f>VLOOKUP(B40,'[1]LISTADO ATM'!$A$2:$B$821,2,0)</f>
        <v xml:space="preserve">ATM Ministerio Obras Públicas </v>
      </c>
      <c r="D40" s="137" t="s">
        <v>2504</v>
      </c>
      <c r="E40" s="142">
        <v>335847402</v>
      </c>
      <c r="F40" s="100" t="s">
        <v>2618</v>
      </c>
    </row>
    <row r="41" spans="1:6" ht="18" x14ac:dyDescent="0.25">
      <c r="A41" s="101" t="str">
        <f>VLOOKUP(B41,'[1]LISTADO ATM'!$A$2:$C$821,3,0)</f>
        <v>DISTRITO NACIONAL</v>
      </c>
      <c r="B41" s="136">
        <v>493</v>
      </c>
      <c r="C41" s="136" t="str">
        <f>VLOOKUP(B41,'[1]LISTADO ATM'!$A$2:$B$821,2,0)</f>
        <v xml:space="preserve">ATM Oficina Haina Occidental II </v>
      </c>
      <c r="D41" s="137" t="s">
        <v>2504</v>
      </c>
      <c r="E41" s="142">
        <v>335848920</v>
      </c>
    </row>
    <row r="42" spans="1:6" ht="18" x14ac:dyDescent="0.25">
      <c r="A42" s="101" t="str">
        <f>VLOOKUP(B42,'[1]LISTADO ATM'!$A$2:$C$821,3,0)</f>
        <v>DISTRITO NACIONAL</v>
      </c>
      <c r="B42" s="136">
        <v>70</v>
      </c>
      <c r="C42" s="136" t="str">
        <f>VLOOKUP(B42,'[1]LISTADO ATM'!$A$2:$B$821,2,0)</f>
        <v xml:space="preserve">ATM Autoservicio Plaza Lama Zona Oriental </v>
      </c>
      <c r="D42" s="137" t="s">
        <v>2504</v>
      </c>
      <c r="E42" s="142">
        <v>335848947</v>
      </c>
    </row>
    <row r="43" spans="1:6" ht="18" x14ac:dyDescent="0.25">
      <c r="A43" s="101" t="e">
        <f>VLOOKUP(B43,'[1]LISTADO ATM'!$A$2:$C$821,3,0)</f>
        <v>#N/A</v>
      </c>
      <c r="B43" s="136"/>
      <c r="C43" s="136" t="e">
        <f>VLOOKUP(B43,'[1]LISTADO ATM'!$A$2:$B$821,2,0)</f>
        <v>#N/A</v>
      </c>
      <c r="D43" s="137" t="s">
        <v>2504</v>
      </c>
      <c r="E43" s="129"/>
    </row>
    <row r="44" spans="1:6" ht="18" x14ac:dyDescent="0.25">
      <c r="A44" s="101" t="e">
        <f>VLOOKUP(B44,'[1]LISTADO ATM'!$A$2:$C$821,3,0)</f>
        <v>#N/A</v>
      </c>
      <c r="B44" s="136"/>
      <c r="C44" s="136" t="e">
        <f>VLOOKUP(B44,'[1]LISTADO ATM'!$A$2:$B$821,2,0)</f>
        <v>#N/A</v>
      </c>
      <c r="D44" s="137" t="s">
        <v>2504</v>
      </c>
      <c r="E44" s="129"/>
    </row>
    <row r="45" spans="1:6" ht="18" x14ac:dyDescent="0.25">
      <c r="A45" s="101" t="e">
        <f>VLOOKUP(B45,'[1]LISTADO ATM'!$A$2:$C$821,3,0)</f>
        <v>#N/A</v>
      </c>
      <c r="B45" s="136"/>
      <c r="C45" s="136" t="e">
        <f>VLOOKUP(B45,'[1]LISTADO ATM'!$A$2:$B$821,2,0)</f>
        <v>#N/A</v>
      </c>
      <c r="D45" s="137" t="s">
        <v>2504</v>
      </c>
      <c r="E45" s="129"/>
    </row>
    <row r="46" spans="1:6" ht="18.75" thickBot="1" x14ac:dyDescent="0.3">
      <c r="A46" s="101" t="e">
        <f>VLOOKUP(B46,'[1]LISTADO ATM'!$A$2:$C$821,3,0)</f>
        <v>#N/A</v>
      </c>
      <c r="B46" s="136"/>
      <c r="C46" s="136" t="e">
        <f>VLOOKUP(B46,'[1]LISTADO ATM'!$A$2:$B$821,2,0)</f>
        <v>#N/A</v>
      </c>
      <c r="D46" s="137" t="s">
        <v>2504</v>
      </c>
      <c r="E46" s="129"/>
    </row>
    <row r="47" spans="1:6" ht="18.75" thickBot="1" x14ac:dyDescent="0.3">
      <c r="A47" s="104" t="s">
        <v>2495</v>
      </c>
      <c r="B47" s="149">
        <f>COUNT(B36:B46)</f>
        <v>7</v>
      </c>
      <c r="C47" s="156"/>
      <c r="D47" s="172"/>
      <c r="E47" s="157"/>
    </row>
    <row r="48" spans="1:6" ht="15.75" thickBot="1" x14ac:dyDescent="0.3">
      <c r="B48" s="106"/>
      <c r="E48" s="106"/>
    </row>
    <row r="49" spans="1:5" ht="18.75" thickBot="1" x14ac:dyDescent="0.3">
      <c r="A49" s="173" t="s">
        <v>2497</v>
      </c>
      <c r="B49" s="174"/>
      <c r="C49" s="174"/>
      <c r="D49" s="174"/>
      <c r="E49" s="175"/>
    </row>
    <row r="50" spans="1:5" ht="18" x14ac:dyDescent="0.25">
      <c r="A50" s="103" t="s">
        <v>15</v>
      </c>
      <c r="B50" s="103" t="s">
        <v>2426</v>
      </c>
      <c r="C50" s="103" t="s">
        <v>46</v>
      </c>
      <c r="D50" s="103" t="s">
        <v>2429</v>
      </c>
      <c r="E50" s="103" t="s">
        <v>2427</v>
      </c>
    </row>
    <row r="51" spans="1:5" ht="18" x14ac:dyDescent="0.25">
      <c r="A51" s="136" t="str">
        <f>VLOOKUP(B51,'[1]LISTADO ATM'!$A$2:$C$821,3,0)</f>
        <v>DISTRITO NACIONAL</v>
      </c>
      <c r="B51" s="136">
        <v>24</v>
      </c>
      <c r="C51" s="117" t="str">
        <f>VLOOKUP(B51,'[1]LISTADO ATM'!$A$2:$B$821,2,0)</f>
        <v xml:space="preserve">ATM Oficina Eusebio Manzueta </v>
      </c>
      <c r="D51" s="138" t="s">
        <v>2451</v>
      </c>
      <c r="E51" s="116">
        <v>335845247</v>
      </c>
    </row>
    <row r="52" spans="1:5" ht="18" x14ac:dyDescent="0.25">
      <c r="A52" s="136" t="str">
        <f>VLOOKUP(B52,'[1]LISTADO ATM'!$A$2:$C$821,3,0)</f>
        <v>NORTE</v>
      </c>
      <c r="B52" s="136">
        <v>944</v>
      </c>
      <c r="C52" s="117" t="str">
        <f>VLOOKUP(B52,'[1]LISTADO ATM'!$A$2:$B$821,2,0)</f>
        <v xml:space="preserve">ATM UNP Mao </v>
      </c>
      <c r="D52" s="138" t="s">
        <v>2451</v>
      </c>
      <c r="E52" s="116" t="s">
        <v>2617</v>
      </c>
    </row>
    <row r="53" spans="1:5" ht="18" x14ac:dyDescent="0.25">
      <c r="A53" s="136" t="str">
        <f>VLOOKUP(B53,'[1]LISTADO ATM'!$A$2:$C$821,3,0)</f>
        <v>DISTRITO NACIONAL</v>
      </c>
      <c r="B53" s="136">
        <v>696</v>
      </c>
      <c r="C53" s="117" t="str">
        <f>VLOOKUP(B53,'[1]LISTADO ATM'!$A$2:$B$821,2,0)</f>
        <v>ATM Olé Jacobo Majluta</v>
      </c>
      <c r="D53" s="138" t="s">
        <v>2451</v>
      </c>
      <c r="E53" s="116">
        <v>335849003</v>
      </c>
    </row>
    <row r="54" spans="1:5" ht="18" x14ac:dyDescent="0.25">
      <c r="A54" s="136" t="str">
        <f>VLOOKUP(B54,'[1]LISTADO ATM'!$A$2:$C$821,3,0)</f>
        <v>NORTE</v>
      </c>
      <c r="B54" s="136">
        <v>857</v>
      </c>
      <c r="C54" s="117" t="str">
        <f>VLOOKUP(B54,'[1]LISTADO ATM'!$A$2:$B$821,2,0)</f>
        <v xml:space="preserve">ATM Oficina Los Alamos </v>
      </c>
      <c r="D54" s="138" t="s">
        <v>2451</v>
      </c>
      <c r="E54" s="116">
        <v>335849015</v>
      </c>
    </row>
    <row r="55" spans="1:5" ht="18" x14ac:dyDescent="0.25">
      <c r="A55" s="136" t="str">
        <f>VLOOKUP(B55,'[1]LISTADO ATM'!$A$2:$C$821,3,0)</f>
        <v>DISTRITO NACIONAL</v>
      </c>
      <c r="B55" s="136">
        <v>183</v>
      </c>
      <c r="C55" s="117" t="str">
        <f>VLOOKUP(B55,'[1]LISTADO ATM'!$A$2:$B$821,2,0)</f>
        <v>ATM Estación Nativa Km. 22 Aut. Duarte.</v>
      </c>
      <c r="D55" s="138" t="s">
        <v>2451</v>
      </c>
      <c r="E55" s="116">
        <v>335849421</v>
      </c>
    </row>
    <row r="56" spans="1:5" ht="18" x14ac:dyDescent="0.25">
      <c r="A56" s="136" t="str">
        <f>VLOOKUP(B56,'[1]LISTADO ATM'!$A$2:$C$821,3,0)</f>
        <v>DISTRITO NACIONAL</v>
      </c>
      <c r="B56" s="136">
        <v>39</v>
      </c>
      <c r="C56" s="117" t="str">
        <f>VLOOKUP(B56,'[1]LISTADO ATM'!$A$2:$B$821,2,0)</f>
        <v xml:space="preserve">ATM Oficina Ovando </v>
      </c>
      <c r="D56" s="138" t="s">
        <v>2451</v>
      </c>
      <c r="E56" s="116">
        <v>335849625</v>
      </c>
    </row>
    <row r="57" spans="1:5" ht="18" x14ac:dyDescent="0.25">
      <c r="A57" s="136" t="str">
        <f>VLOOKUP(B57,'[1]LISTADO ATM'!$A$2:$C$821,3,0)</f>
        <v>SUR</v>
      </c>
      <c r="B57" s="136">
        <v>48</v>
      </c>
      <c r="C57" s="117" t="str">
        <f>VLOOKUP(B57,'[1]LISTADO ATM'!$A$2:$B$821,2,0)</f>
        <v xml:space="preserve">ATM Autoservicio Neiba I </v>
      </c>
      <c r="D57" s="138" t="s">
        <v>2451</v>
      </c>
      <c r="E57" s="116">
        <v>335849644</v>
      </c>
    </row>
    <row r="58" spans="1:5" ht="18" x14ac:dyDescent="0.25">
      <c r="A58" s="136" t="str">
        <f>VLOOKUP(B58,'[1]LISTADO ATM'!$A$2:$C$821,3,0)</f>
        <v>DISTRITO NACIONAL</v>
      </c>
      <c r="B58" s="136">
        <v>407</v>
      </c>
      <c r="C58" s="117" t="str">
        <f>VLOOKUP(B58,'[1]LISTADO ATM'!$A$2:$B$821,2,0)</f>
        <v xml:space="preserve">ATM Multicentro La Sirena Villa Mella </v>
      </c>
      <c r="D58" s="138" t="s">
        <v>2451</v>
      </c>
      <c r="E58" s="116">
        <v>335850001</v>
      </c>
    </row>
    <row r="59" spans="1:5" ht="18" x14ac:dyDescent="0.25">
      <c r="A59" s="136" t="str">
        <f>VLOOKUP(B59,'[1]LISTADO ATM'!$A$2:$C$821,3,0)</f>
        <v>DISTRITO NACIONAL</v>
      </c>
      <c r="B59" s="136">
        <v>717</v>
      </c>
      <c r="C59" s="117" t="str">
        <f>VLOOKUP(B59,'[1]LISTADO ATM'!$A$2:$B$821,2,0)</f>
        <v xml:space="preserve">ATM Oficina Los Alcarrizos </v>
      </c>
      <c r="D59" s="138" t="s">
        <v>2451</v>
      </c>
      <c r="E59" s="116">
        <v>335850015</v>
      </c>
    </row>
    <row r="60" spans="1:5" ht="18" x14ac:dyDescent="0.25">
      <c r="A60" s="136" t="e">
        <f>VLOOKUP(B60,'[1]LISTADO ATM'!$A$2:$C$821,3,0)</f>
        <v>#N/A</v>
      </c>
      <c r="B60" s="136"/>
      <c r="C60" s="117" t="e">
        <f>VLOOKUP(B60,'[1]LISTADO ATM'!$A$2:$B$821,2,0)</f>
        <v>#N/A</v>
      </c>
      <c r="D60" s="138" t="s">
        <v>2451</v>
      </c>
      <c r="E60" s="116"/>
    </row>
    <row r="61" spans="1:5" ht="18.75" thickBot="1" x14ac:dyDescent="0.3">
      <c r="A61" s="139" t="s">
        <v>2495</v>
      </c>
      <c r="B61" s="195">
        <f>COUNT(B51:B60)</f>
        <v>9</v>
      </c>
      <c r="C61" s="114"/>
      <c r="D61" s="114"/>
      <c r="E61" s="114"/>
    </row>
    <row r="62" spans="1:5" ht="15.75" thickBot="1" x14ac:dyDescent="0.3">
      <c r="B62" s="106"/>
      <c r="E62" s="106"/>
    </row>
    <row r="63" spans="1:5" ht="18.75" thickBot="1" x14ac:dyDescent="0.3">
      <c r="A63" s="173" t="s">
        <v>2498</v>
      </c>
      <c r="B63" s="174"/>
      <c r="C63" s="174"/>
      <c r="D63" s="174"/>
      <c r="E63" s="175"/>
    </row>
    <row r="64" spans="1:5" ht="18" x14ac:dyDescent="0.25">
      <c r="A64" s="103" t="s">
        <v>15</v>
      </c>
      <c r="B64" s="103" t="s">
        <v>2426</v>
      </c>
      <c r="C64" s="103" t="s">
        <v>46</v>
      </c>
      <c r="D64" s="103" t="s">
        <v>2429</v>
      </c>
      <c r="E64" s="103" t="s">
        <v>2427</v>
      </c>
    </row>
    <row r="65" spans="1:5" ht="18" x14ac:dyDescent="0.25">
      <c r="A65" s="101" t="str">
        <f>VLOOKUP(B65,'[1]LISTADO ATM'!$A$2:$C$821,3,0)</f>
        <v>DISTRITO NACIONAL</v>
      </c>
      <c r="B65" s="136">
        <v>810</v>
      </c>
      <c r="C65" s="136" t="str">
        <f>VLOOKUP(B65,'[1]LISTADO ATM'!$A$2:$B$821,2,0)</f>
        <v xml:space="preserve">ATM UNP Multicentro La Sirena José Contreras </v>
      </c>
      <c r="D65" s="136" t="s">
        <v>2555</v>
      </c>
      <c r="E65" s="116">
        <v>335849004</v>
      </c>
    </row>
    <row r="66" spans="1:5" ht="18" x14ac:dyDescent="0.25">
      <c r="A66" s="101" t="str">
        <f>VLOOKUP(B66,'[1]LISTADO ATM'!$A$2:$C$821,3,0)</f>
        <v>DISTRITO NACIONAL</v>
      </c>
      <c r="B66" s="136">
        <v>232</v>
      </c>
      <c r="C66" s="136" t="str">
        <f>VLOOKUP(B66,'[1]LISTADO ATM'!$A$2:$B$821,2,0)</f>
        <v xml:space="preserve">ATM S/M Nacional Charles de Gaulle </v>
      </c>
      <c r="D66" s="136" t="s">
        <v>2555</v>
      </c>
      <c r="E66" s="116">
        <v>335849089</v>
      </c>
    </row>
    <row r="67" spans="1:5" ht="18" x14ac:dyDescent="0.25">
      <c r="A67" s="101" t="str">
        <f>VLOOKUP(B67,'[1]LISTADO ATM'!$A$2:$C$821,3,0)</f>
        <v>DISTRITO NACIONAL</v>
      </c>
      <c r="B67" s="136">
        <v>225</v>
      </c>
      <c r="C67" s="136" t="str">
        <f>VLOOKUP(B67,'[1]LISTADO ATM'!$A$2:$B$821,2,0)</f>
        <v xml:space="preserve">ATM S/M Nacional Arroyo Hondo </v>
      </c>
      <c r="D67" s="136" t="s">
        <v>2555</v>
      </c>
      <c r="E67" s="116">
        <v>335849133</v>
      </c>
    </row>
    <row r="68" spans="1:5" ht="18" x14ac:dyDescent="0.25">
      <c r="A68" s="101" t="str">
        <f>VLOOKUP(B68,'[1]LISTADO ATM'!$A$2:$C$821,3,0)</f>
        <v>NORTE</v>
      </c>
      <c r="B68" s="136">
        <v>208</v>
      </c>
      <c r="C68" s="136" t="str">
        <f>VLOOKUP(B68,'[1]LISTADO ATM'!$A$2:$B$821,2,0)</f>
        <v xml:space="preserve">ATM UNP Tireo </v>
      </c>
      <c r="D68" s="136" t="s">
        <v>2555</v>
      </c>
      <c r="E68" s="116">
        <v>335849259</v>
      </c>
    </row>
    <row r="69" spans="1:5" ht="18" x14ac:dyDescent="0.25">
      <c r="A69" s="101" t="str">
        <f>VLOOKUP(B69,'[1]LISTADO ATM'!$A$2:$C$821,3,0)</f>
        <v>DISTRITO NACIONAL</v>
      </c>
      <c r="B69" s="136">
        <v>642</v>
      </c>
      <c r="C69" s="136" t="str">
        <f>VLOOKUP(B69,'[1]LISTADO ATM'!$A$2:$B$821,2,0)</f>
        <v xml:space="preserve">ATM OMSA Sto. Dgo. </v>
      </c>
      <c r="D69" s="136" t="s">
        <v>2555</v>
      </c>
      <c r="E69" s="116">
        <v>335850141</v>
      </c>
    </row>
    <row r="70" spans="1:5" ht="18" x14ac:dyDescent="0.25">
      <c r="A70" s="101" t="e">
        <f>VLOOKUP(B70,'[1]LISTADO ATM'!$A$2:$C$821,3,0)</f>
        <v>#N/A</v>
      </c>
      <c r="B70" s="136"/>
      <c r="C70" s="136" t="e">
        <f>VLOOKUP(B70,'[1]LISTADO ATM'!$A$2:$B$821,2,0)</f>
        <v>#N/A</v>
      </c>
      <c r="D70" s="136" t="s">
        <v>2555</v>
      </c>
      <c r="E70" s="116"/>
    </row>
    <row r="71" spans="1:5" ht="18" x14ac:dyDescent="0.25">
      <c r="A71" s="101" t="e">
        <f>VLOOKUP(B71,'[1]LISTADO ATM'!$A$2:$C$821,3,0)</f>
        <v>#N/A</v>
      </c>
      <c r="B71" s="136"/>
      <c r="C71" s="136" t="e">
        <f>VLOOKUP(B71,'[1]LISTADO ATM'!$A$2:$B$821,2,0)</f>
        <v>#N/A</v>
      </c>
      <c r="D71" s="136" t="s">
        <v>2555</v>
      </c>
      <c r="E71" s="116"/>
    </row>
    <row r="72" spans="1:5" ht="18" x14ac:dyDescent="0.25">
      <c r="A72" s="101" t="e">
        <f>VLOOKUP(B72,'[1]LISTADO ATM'!$A$2:$C$821,3,0)</f>
        <v>#N/A</v>
      </c>
      <c r="B72" s="136"/>
      <c r="C72" s="136" t="e">
        <f>VLOOKUP(B72,'[1]LISTADO ATM'!$A$2:$B$821,2,0)</f>
        <v>#N/A</v>
      </c>
      <c r="D72" s="136" t="s">
        <v>2555</v>
      </c>
      <c r="E72" s="116"/>
    </row>
    <row r="73" spans="1:5" ht="18" x14ac:dyDescent="0.25">
      <c r="A73" s="101" t="e">
        <f>VLOOKUP(B73,'[1]LISTADO ATM'!$A$2:$C$821,3,0)</f>
        <v>#N/A</v>
      </c>
      <c r="B73" s="136"/>
      <c r="C73" s="136" t="e">
        <f>VLOOKUP(B73,'[1]LISTADO ATM'!$A$2:$B$821,2,0)</f>
        <v>#N/A</v>
      </c>
      <c r="D73" s="136" t="s">
        <v>2555</v>
      </c>
      <c r="E73" s="116"/>
    </row>
    <row r="74" spans="1:5" ht="18.75" thickBot="1" x14ac:dyDescent="0.3">
      <c r="A74" s="104" t="s">
        <v>2495</v>
      </c>
      <c r="B74" s="195">
        <f>COUNT(B65:B73)</f>
        <v>5</v>
      </c>
      <c r="C74" s="114"/>
      <c r="D74" s="151"/>
      <c r="E74" s="152"/>
    </row>
    <row r="75" spans="1:5" ht="15.75" thickBot="1" x14ac:dyDescent="0.3">
      <c r="B75" s="106"/>
      <c r="E75" s="106"/>
    </row>
    <row r="76" spans="1:5" ht="18" customHeight="1" x14ac:dyDescent="0.25">
      <c r="A76" s="176" t="s">
        <v>2499</v>
      </c>
      <c r="B76" s="177"/>
      <c r="C76" s="177"/>
      <c r="D76" s="177"/>
      <c r="E76" s="178"/>
    </row>
    <row r="77" spans="1:5" ht="18.75" customHeight="1" x14ac:dyDescent="0.25">
      <c r="A77" s="107" t="s">
        <v>15</v>
      </c>
      <c r="B77" s="103" t="s">
        <v>2426</v>
      </c>
      <c r="C77" s="105" t="s">
        <v>46</v>
      </c>
      <c r="D77" s="140" t="s">
        <v>2429</v>
      </c>
      <c r="E77" s="103" t="s">
        <v>2427</v>
      </c>
    </row>
    <row r="78" spans="1:5" ht="18" x14ac:dyDescent="0.25">
      <c r="A78" s="101" t="str">
        <f>VLOOKUP(B78,'[1]LISTADO ATM'!$A$2:$C$821,3,0)</f>
        <v>DISTRITO NACIONAL</v>
      </c>
      <c r="B78" s="136">
        <v>946</v>
      </c>
      <c r="C78" s="136" t="str">
        <f>VLOOKUP(B78,'[1]LISTADO ATM'!$A$2:$B$821,2,0)</f>
        <v xml:space="preserve">ATM Oficina Núñez de Cáceres I </v>
      </c>
      <c r="D78" s="143" t="s">
        <v>2535</v>
      </c>
      <c r="E78" s="142">
        <v>335848914</v>
      </c>
    </row>
    <row r="79" spans="1:5" ht="18" x14ac:dyDescent="0.25">
      <c r="A79" s="101" t="str">
        <f>VLOOKUP(B79,'[1]LISTADO ATM'!$A$2:$C$821,3,0)</f>
        <v>DISTRITO NACIONAL</v>
      </c>
      <c r="B79" s="136">
        <v>238</v>
      </c>
      <c r="C79" s="136" t="str">
        <f>VLOOKUP(B79,'[1]LISTADO ATM'!$A$2:$B$821,2,0)</f>
        <v xml:space="preserve">ATM Multicentro La Sirena Charles de Gaulle </v>
      </c>
      <c r="D79" s="143" t="s">
        <v>2535</v>
      </c>
      <c r="E79" s="142">
        <v>335848942</v>
      </c>
    </row>
    <row r="80" spans="1:5" ht="18" x14ac:dyDescent="0.25">
      <c r="A80" s="101" t="str">
        <f>VLOOKUP(B80,'[1]LISTADO ATM'!$A$2:$C$821,3,0)</f>
        <v>NORTE</v>
      </c>
      <c r="B80" s="136">
        <v>291</v>
      </c>
      <c r="C80" s="136" t="str">
        <f>VLOOKUP(B80,'[1]LISTADO ATM'!$A$2:$B$821,2,0)</f>
        <v xml:space="preserve">ATM S/M Jumbo Las Colinas </v>
      </c>
      <c r="D80" s="143" t="s">
        <v>2535</v>
      </c>
      <c r="E80" s="142">
        <v>335849071</v>
      </c>
    </row>
    <row r="81" spans="1:5" ht="18" x14ac:dyDescent="0.25">
      <c r="A81" s="101" t="str">
        <f>VLOOKUP(B81,'[1]LISTADO ATM'!$A$2:$C$821,3,0)</f>
        <v>NORTE</v>
      </c>
      <c r="B81" s="136">
        <v>746</v>
      </c>
      <c r="C81" s="136" t="str">
        <f>VLOOKUP(B81,'[1]LISTADO ATM'!$A$2:$B$821,2,0)</f>
        <v xml:space="preserve">ATM Oficina Las Terrenas </v>
      </c>
      <c r="D81" s="143" t="s">
        <v>2535</v>
      </c>
      <c r="E81" s="142">
        <v>335850196</v>
      </c>
    </row>
    <row r="82" spans="1:5" ht="18" x14ac:dyDescent="0.25">
      <c r="A82" s="101" t="str">
        <f>VLOOKUP(B82,'[1]LISTADO ATM'!$A$2:$C$821,3,0)</f>
        <v>DISTRITO NACIONAL</v>
      </c>
      <c r="B82" s="136">
        <v>908</v>
      </c>
      <c r="C82" s="136" t="str">
        <f>VLOOKUP(B82,'[1]LISTADO ATM'!$A$2:$B$821,2,0)</f>
        <v xml:space="preserve">ATM Oficina Plaza Botánika </v>
      </c>
      <c r="D82" s="143" t="s">
        <v>2535</v>
      </c>
      <c r="E82" s="142">
        <v>335850241</v>
      </c>
    </row>
    <row r="83" spans="1:5" ht="18" x14ac:dyDescent="0.25">
      <c r="A83" s="101" t="str">
        <f>VLOOKUP(B83,'[1]LISTADO ATM'!$A$2:$C$821,3,0)</f>
        <v>DISTRITO NACIONAL</v>
      </c>
      <c r="B83" s="136">
        <v>686</v>
      </c>
      <c r="C83" s="136" t="str">
        <f>VLOOKUP(B83,'[1]LISTADO ATM'!$A$2:$B$821,2,0)</f>
        <v>ATM Autoservicio Oficina Máximo Gómez</v>
      </c>
      <c r="D83" s="141" t="s">
        <v>2536</v>
      </c>
      <c r="E83" s="142">
        <v>335847434</v>
      </c>
    </row>
    <row r="84" spans="1:5" ht="18" x14ac:dyDescent="0.25">
      <c r="A84" s="101" t="str">
        <f>VLOOKUP(B84,'[1]LISTADO ATM'!$A$2:$C$821,3,0)</f>
        <v>SUR</v>
      </c>
      <c r="B84" s="136">
        <v>780</v>
      </c>
      <c r="C84" s="136" t="str">
        <f>VLOOKUP(B84,'[1]LISTADO ATM'!$A$2:$B$821,2,0)</f>
        <v xml:space="preserve">ATM Oficina Barahona I </v>
      </c>
      <c r="D84" s="141" t="s">
        <v>2536</v>
      </c>
      <c r="E84" s="142">
        <v>335850069</v>
      </c>
    </row>
    <row r="85" spans="1:5" ht="18" x14ac:dyDescent="0.25">
      <c r="A85" s="101" t="e">
        <f>VLOOKUP(B85,'[1]LISTADO ATM'!$A$2:$C$821,3,0)</f>
        <v>#N/A</v>
      </c>
      <c r="B85" s="136"/>
      <c r="C85" s="136" t="e">
        <f>VLOOKUP(B85,'[1]LISTADO ATM'!$A$2:$B$821,2,0)</f>
        <v>#N/A</v>
      </c>
      <c r="D85" s="143"/>
      <c r="E85" s="142"/>
    </row>
    <row r="86" spans="1:5" ht="18.75" thickBot="1" x14ac:dyDescent="0.3">
      <c r="A86" s="104" t="s">
        <v>2495</v>
      </c>
      <c r="B86" s="195">
        <f>COUNT(B78:B85)</f>
        <v>7</v>
      </c>
      <c r="C86" s="114"/>
      <c r="D86" s="144"/>
      <c r="E86" s="144"/>
    </row>
    <row r="87" spans="1:5" ht="15.75" thickBot="1" x14ac:dyDescent="0.3">
      <c r="B87" s="106"/>
      <c r="E87" s="106"/>
    </row>
    <row r="88" spans="1:5" ht="18.75" thickBot="1" x14ac:dyDescent="0.3">
      <c r="A88" s="179" t="s">
        <v>2500</v>
      </c>
      <c r="B88" s="180"/>
      <c r="D88" s="106"/>
      <c r="E88" s="106"/>
    </row>
    <row r="89" spans="1:5" ht="18.75" thickBot="1" x14ac:dyDescent="0.3">
      <c r="A89" s="181">
        <f>+B61+B74+B86</f>
        <v>21</v>
      </c>
      <c r="B89" s="182"/>
    </row>
    <row r="90" spans="1:5" ht="15.75" thickBot="1" x14ac:dyDescent="0.3">
      <c r="B90" s="106"/>
      <c r="E90" s="106"/>
    </row>
    <row r="91" spans="1:5" ht="18.75" thickBot="1" x14ac:dyDescent="0.3">
      <c r="A91" s="173" t="s">
        <v>2501</v>
      </c>
      <c r="B91" s="174"/>
      <c r="C91" s="174"/>
      <c r="D91" s="174"/>
      <c r="E91" s="175"/>
    </row>
    <row r="92" spans="1:5" ht="18" x14ac:dyDescent="0.25">
      <c r="A92" s="107" t="s">
        <v>15</v>
      </c>
      <c r="B92" s="103" t="s">
        <v>2426</v>
      </c>
      <c r="C92" s="105" t="s">
        <v>46</v>
      </c>
      <c r="D92" s="183" t="s">
        <v>2429</v>
      </c>
      <c r="E92" s="184"/>
    </row>
    <row r="93" spans="1:5" ht="18" customHeight="1" x14ac:dyDescent="0.25">
      <c r="A93" s="136" t="str">
        <f>VLOOKUP(B93,'[1]LISTADO ATM'!$A$2:$C$821,3,0)</f>
        <v>DISTRITO NACIONAL</v>
      </c>
      <c r="B93" s="136">
        <v>573</v>
      </c>
      <c r="C93" s="136" t="str">
        <f>VLOOKUP(B93,'[1]LISTADO ATM'!$A$2:$B$821,2,0)</f>
        <v xml:space="preserve">ATM IDSS </v>
      </c>
      <c r="D93" s="158" t="s">
        <v>2503</v>
      </c>
      <c r="E93" s="159"/>
    </row>
    <row r="94" spans="1:5" ht="18" customHeight="1" x14ac:dyDescent="0.25">
      <c r="A94" s="136" t="str">
        <f>VLOOKUP(B94,'[1]LISTADO ATM'!$A$2:$C$821,3,0)</f>
        <v>DISTRITO NACIONAL</v>
      </c>
      <c r="B94" s="136">
        <v>549</v>
      </c>
      <c r="C94" s="136" t="str">
        <f>VLOOKUP(B94,'[1]LISTADO ATM'!$A$2:$B$821,2,0)</f>
        <v xml:space="preserve">ATM Ministerio de Turismo (Oficinas Gubernamentales) </v>
      </c>
      <c r="D94" s="158" t="s">
        <v>2505</v>
      </c>
      <c r="E94" s="159"/>
    </row>
    <row r="95" spans="1:5" ht="18" x14ac:dyDescent="0.25">
      <c r="A95" s="136" t="str">
        <f>VLOOKUP(B95,'[1]LISTADO ATM'!$A$2:$C$821,3,0)</f>
        <v>DISTRITO NACIONAL</v>
      </c>
      <c r="B95" s="136">
        <v>557</v>
      </c>
      <c r="C95" s="136" t="str">
        <f>VLOOKUP(B95,'[1]LISTADO ATM'!$A$2:$B$821,2,0)</f>
        <v xml:space="preserve">ATM Multicentro La Sirena Ave. Mella </v>
      </c>
      <c r="D95" s="158" t="s">
        <v>2505</v>
      </c>
      <c r="E95" s="159"/>
    </row>
    <row r="96" spans="1:5" ht="18" x14ac:dyDescent="0.25">
      <c r="A96" s="136" t="str">
        <f>VLOOKUP(B96,'[1]LISTADO ATM'!$A$2:$C$821,3,0)</f>
        <v>DISTRITO NACIONAL</v>
      </c>
      <c r="B96" s="136">
        <v>60</v>
      </c>
      <c r="C96" s="136" t="str">
        <f>VLOOKUP(B96,'[1]LISTADO ATM'!$A$2:$B$821,2,0)</f>
        <v xml:space="preserve">ATM Autobanco 27 de Febrero </v>
      </c>
      <c r="D96" s="158" t="s">
        <v>2503</v>
      </c>
      <c r="E96" s="159"/>
    </row>
    <row r="97" spans="1:5" ht="18" x14ac:dyDescent="0.25">
      <c r="A97" s="136" t="str">
        <f>VLOOKUP(B97,'[1]LISTADO ATM'!$A$2:$C$821,3,0)</f>
        <v>DISTRITO NACIONAL</v>
      </c>
      <c r="B97" s="136">
        <v>585</v>
      </c>
      <c r="C97" s="136" t="str">
        <f>VLOOKUP(B97,'[1]LISTADO ATM'!$A$2:$B$821,2,0)</f>
        <v xml:space="preserve">ATM Oficina Haina Oriental </v>
      </c>
      <c r="D97" s="158" t="s">
        <v>2505</v>
      </c>
      <c r="E97" s="159"/>
    </row>
    <row r="98" spans="1:5" ht="18" x14ac:dyDescent="0.25">
      <c r="A98" s="136" t="str">
        <f>VLOOKUP(B98,'[1]LISTADO ATM'!$A$2:$C$821,3,0)</f>
        <v>NORTE</v>
      </c>
      <c r="B98" s="136">
        <v>261</v>
      </c>
      <c r="C98" s="136" t="str">
        <f>VLOOKUP(B98,'[1]LISTADO ATM'!$A$2:$B$821,2,0)</f>
        <v xml:space="preserve">ATM UNP Aeropuerto Cibao (Santiago) </v>
      </c>
      <c r="D98" s="158" t="s">
        <v>2503</v>
      </c>
      <c r="E98" s="159"/>
    </row>
    <row r="99" spans="1:5" ht="18" x14ac:dyDescent="0.25">
      <c r="A99" s="136" t="str">
        <f>VLOOKUP(B99,'[1]LISTADO ATM'!$A$2:$C$821,3,0)</f>
        <v>DISTRITO NACIONAL</v>
      </c>
      <c r="B99" s="136">
        <v>382</v>
      </c>
      <c r="C99" s="136" t="str">
        <f>VLOOKUP(B99,'[1]LISTADO ATM'!$A$2:$B$821,2,0)</f>
        <v>ATM Estación del Metro María Montés</v>
      </c>
      <c r="D99" s="158" t="s">
        <v>2503</v>
      </c>
      <c r="E99" s="159"/>
    </row>
    <row r="100" spans="1:5" ht="18" x14ac:dyDescent="0.25">
      <c r="A100" s="136" t="str">
        <f>VLOOKUP(B100,'[1]LISTADO ATM'!$A$2:$C$821,3,0)</f>
        <v>DISTRITO NACIONAL</v>
      </c>
      <c r="B100" s="136">
        <v>184</v>
      </c>
      <c r="C100" s="136" t="str">
        <f>VLOOKUP(B100,'[1]LISTADO ATM'!$A$2:$B$821,2,0)</f>
        <v xml:space="preserve">ATM Hermanas Mirabal </v>
      </c>
      <c r="D100" s="158" t="s">
        <v>2505</v>
      </c>
      <c r="E100" s="159"/>
    </row>
    <row r="101" spans="1:5" ht="18" x14ac:dyDescent="0.25">
      <c r="A101" s="136" t="str">
        <f>VLOOKUP(B101,'[1]LISTADO ATM'!$A$2:$C$821,3,0)</f>
        <v>DISTRITO NACIONAL</v>
      </c>
      <c r="B101" s="136">
        <v>20</v>
      </c>
      <c r="C101" s="136" t="str">
        <f>VLOOKUP(B101,'[1]LISTADO ATM'!$A$2:$B$821,2,0)</f>
        <v>ATM S/M Aprezio Las Palmas</v>
      </c>
      <c r="D101" s="158" t="s">
        <v>2503</v>
      </c>
      <c r="E101" s="159"/>
    </row>
    <row r="102" spans="1:5" ht="18" x14ac:dyDescent="0.25">
      <c r="A102" s="136" t="str">
        <f>VLOOKUP(B102,'[1]LISTADO ATM'!$A$2:$C$821,3,0)</f>
        <v>DISTRITO NACIONAL</v>
      </c>
      <c r="B102" s="136">
        <v>813</v>
      </c>
      <c r="C102" s="136" t="str">
        <f>VLOOKUP(B102,'[1]LISTADO ATM'!$A$2:$B$821,2,0)</f>
        <v>ATM Oficina Occidental Mall</v>
      </c>
      <c r="D102" s="158" t="s">
        <v>2503</v>
      </c>
      <c r="E102" s="159"/>
    </row>
    <row r="103" spans="1:5" ht="18" x14ac:dyDescent="0.25">
      <c r="A103" s="136" t="e">
        <f>VLOOKUP(B103,'[1]LISTADO ATM'!$A$2:$C$821,3,0)</f>
        <v>#N/A</v>
      </c>
      <c r="B103" s="136"/>
      <c r="C103" s="136" t="e">
        <f>VLOOKUP(B103,'[1]LISTADO ATM'!$A$2:$B$821,2,0)</f>
        <v>#N/A</v>
      </c>
      <c r="D103" s="147"/>
      <c r="E103" s="148"/>
    </row>
    <row r="104" spans="1:5" ht="18" x14ac:dyDescent="0.25">
      <c r="A104" s="136" t="e">
        <f>VLOOKUP(B104,'[1]LISTADO ATM'!$A$2:$C$821,3,0)</f>
        <v>#N/A</v>
      </c>
      <c r="B104" s="136"/>
      <c r="C104" s="136" t="e">
        <f>VLOOKUP(B104,'[1]LISTADO ATM'!$A$2:$B$821,2,0)</f>
        <v>#N/A</v>
      </c>
      <c r="D104" s="147"/>
      <c r="E104" s="148"/>
    </row>
    <row r="105" spans="1:5" ht="18" x14ac:dyDescent="0.25">
      <c r="A105" s="136" t="e">
        <f>VLOOKUP(B105,'[1]LISTADO ATM'!$A$2:$C$821,3,0)</f>
        <v>#N/A</v>
      </c>
      <c r="B105" s="136"/>
      <c r="C105" s="136" t="e">
        <f>VLOOKUP(B105,'[1]LISTADO ATM'!$A$2:$B$821,2,0)</f>
        <v>#N/A</v>
      </c>
      <c r="D105" s="147"/>
      <c r="E105" s="148"/>
    </row>
    <row r="106" spans="1:5" ht="18" x14ac:dyDescent="0.25">
      <c r="A106" s="136" t="e">
        <f>VLOOKUP(B106,'[1]LISTADO ATM'!$A$2:$C$821,3,0)</f>
        <v>#N/A</v>
      </c>
      <c r="B106" s="136"/>
      <c r="C106" s="136" t="e">
        <f>VLOOKUP(B106,'[1]LISTADO ATM'!$A$2:$B$821,2,0)</f>
        <v>#N/A</v>
      </c>
      <c r="D106" s="147"/>
      <c r="E106" s="148"/>
    </row>
    <row r="107" spans="1:5" ht="18" x14ac:dyDescent="0.25">
      <c r="A107" s="136" t="e">
        <f>VLOOKUP(B107,'[1]LISTADO ATM'!$A$2:$C$821,3,0)</f>
        <v>#N/A</v>
      </c>
      <c r="B107" s="136"/>
      <c r="C107" s="136" t="e">
        <f>VLOOKUP(B107,'[1]LISTADO ATM'!$A$2:$B$821,2,0)</f>
        <v>#N/A</v>
      </c>
      <c r="D107" s="147"/>
      <c r="E107" s="148"/>
    </row>
    <row r="108" spans="1:5" ht="18" x14ac:dyDescent="0.25">
      <c r="A108" s="136" t="e">
        <f>VLOOKUP(B108,'[1]LISTADO ATM'!$A$2:$C$821,3,0)</f>
        <v>#N/A</v>
      </c>
      <c r="B108" s="136"/>
      <c r="C108" s="136" t="e">
        <f>VLOOKUP(B108,'[1]LISTADO ATM'!$A$2:$B$821,2,0)</f>
        <v>#N/A</v>
      </c>
      <c r="D108" s="147"/>
      <c r="E108" s="148"/>
    </row>
    <row r="109" spans="1:5" ht="18" x14ac:dyDescent="0.25">
      <c r="A109" s="136" t="e">
        <f>VLOOKUP(B109,'[1]LISTADO ATM'!$A$2:$C$821,3,0)</f>
        <v>#N/A</v>
      </c>
      <c r="B109" s="136"/>
      <c r="C109" s="136" t="e">
        <f>VLOOKUP(B109,'[1]LISTADO ATM'!$A$2:$B$821,2,0)</f>
        <v>#N/A</v>
      </c>
      <c r="D109" s="147"/>
      <c r="E109" s="148"/>
    </row>
    <row r="110" spans="1:5" ht="18.75" thickBot="1" x14ac:dyDescent="0.3">
      <c r="A110" s="104" t="s">
        <v>2495</v>
      </c>
      <c r="B110" s="195">
        <f>COUNT(B93:B102)</f>
        <v>10</v>
      </c>
      <c r="C110" s="150"/>
      <c r="D110" s="156"/>
      <c r="E110" s="157"/>
    </row>
  </sheetData>
  <autoFilter ref="A77:E85">
    <sortState ref="A78:E86">
      <sortCondition ref="D77:D85"/>
    </sortState>
  </autoFilter>
  <mergeCells count="24">
    <mergeCell ref="D110:E110"/>
    <mergeCell ref="C32:E32"/>
    <mergeCell ref="A34:E34"/>
    <mergeCell ref="C47:E47"/>
    <mergeCell ref="A49:E49"/>
    <mergeCell ref="A63:E63"/>
    <mergeCell ref="A76:E76"/>
    <mergeCell ref="A88:B88"/>
    <mergeCell ref="A89:B89"/>
    <mergeCell ref="A91:E91"/>
    <mergeCell ref="D101:E101"/>
    <mergeCell ref="D102:E102"/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  <mergeCell ref="A1:E1"/>
    <mergeCell ref="A2:E2"/>
    <mergeCell ref="A7:E7"/>
  </mergeCells>
  <phoneticPr fontId="46" type="noConversion"/>
  <conditionalFormatting sqref="E110:E1048576 E1:E7 E51 E47:E49 E86:E92 E74:E76 E61:E63 E10 E12:E34">
    <cfRule type="duplicateValues" dxfId="157" priority="93"/>
  </conditionalFormatting>
  <conditionalFormatting sqref="E110:E1048576 E1:E7 E47:E49 E74:E76 E51 E61:E63 E10 E78:E80 E86:E93 E12:E34">
    <cfRule type="duplicateValues" dxfId="156" priority="92"/>
  </conditionalFormatting>
  <conditionalFormatting sqref="E110:E1048576 E74:E76 E1:E7 E51 E61:E63 E10 E78:E80 E86:E93 E37:E49 E12:E34">
    <cfRule type="duplicateValues" dxfId="155" priority="91"/>
  </conditionalFormatting>
  <conditionalFormatting sqref="E94">
    <cfRule type="duplicateValues" dxfId="154" priority="90"/>
  </conditionalFormatting>
  <conditionalFormatting sqref="E94">
    <cfRule type="duplicateValues" dxfId="153" priority="89"/>
  </conditionalFormatting>
  <conditionalFormatting sqref="E94">
    <cfRule type="duplicateValues" dxfId="152" priority="88"/>
  </conditionalFormatting>
  <conditionalFormatting sqref="E110:E1048576 E74:E76 E1:E7 E51 E61:E63 E10 E78:E80 E86:E94 E37:E49 E12:E34">
    <cfRule type="duplicateValues" dxfId="151" priority="87"/>
  </conditionalFormatting>
  <conditionalFormatting sqref="E93">
    <cfRule type="duplicateValues" dxfId="150" priority="94"/>
  </conditionalFormatting>
  <conditionalFormatting sqref="E110:E1048576 E1:E7 E78:E80 E51 E61:E63 E86:E94 E74:E76 E10 E37:E49 E12:E34">
    <cfRule type="duplicateValues" dxfId="149" priority="86"/>
  </conditionalFormatting>
  <conditionalFormatting sqref="E95">
    <cfRule type="duplicateValues" dxfId="148" priority="85"/>
  </conditionalFormatting>
  <conditionalFormatting sqref="E95">
    <cfRule type="duplicateValues" dxfId="147" priority="84"/>
  </conditionalFormatting>
  <conditionalFormatting sqref="E95">
    <cfRule type="duplicateValues" dxfId="146" priority="83"/>
  </conditionalFormatting>
  <conditionalFormatting sqref="E95">
    <cfRule type="duplicateValues" dxfId="145" priority="82"/>
  </conditionalFormatting>
  <conditionalFormatting sqref="E95">
    <cfRule type="duplicateValues" dxfId="144" priority="81"/>
  </conditionalFormatting>
  <conditionalFormatting sqref="E96">
    <cfRule type="duplicateValues" dxfId="143" priority="79"/>
  </conditionalFormatting>
  <conditionalFormatting sqref="E96">
    <cfRule type="duplicateValues" dxfId="142" priority="78"/>
  </conditionalFormatting>
  <conditionalFormatting sqref="E96">
    <cfRule type="duplicateValues" dxfId="141" priority="77"/>
  </conditionalFormatting>
  <conditionalFormatting sqref="E96">
    <cfRule type="duplicateValues" dxfId="140" priority="80"/>
  </conditionalFormatting>
  <conditionalFormatting sqref="E96">
    <cfRule type="duplicateValues" dxfId="139" priority="76"/>
  </conditionalFormatting>
  <conditionalFormatting sqref="E97">
    <cfRule type="duplicateValues" dxfId="138" priority="75"/>
  </conditionalFormatting>
  <conditionalFormatting sqref="E97">
    <cfRule type="duplicateValues" dxfId="137" priority="74"/>
  </conditionalFormatting>
  <conditionalFormatting sqref="E97">
    <cfRule type="duplicateValues" dxfId="136" priority="73"/>
  </conditionalFormatting>
  <conditionalFormatting sqref="E97">
    <cfRule type="duplicateValues" dxfId="135" priority="72"/>
  </conditionalFormatting>
  <conditionalFormatting sqref="E97">
    <cfRule type="duplicateValues" dxfId="134" priority="71"/>
  </conditionalFormatting>
  <conditionalFormatting sqref="E52">
    <cfRule type="duplicateValues" dxfId="133" priority="69"/>
  </conditionalFormatting>
  <conditionalFormatting sqref="E52">
    <cfRule type="duplicateValues" dxfId="132" priority="70"/>
  </conditionalFormatting>
  <conditionalFormatting sqref="E98">
    <cfRule type="duplicateValues" dxfId="131" priority="67"/>
  </conditionalFormatting>
  <conditionalFormatting sqref="E98">
    <cfRule type="duplicateValues" dxfId="130" priority="66"/>
  </conditionalFormatting>
  <conditionalFormatting sqref="E98">
    <cfRule type="duplicateValues" dxfId="129" priority="65"/>
  </conditionalFormatting>
  <conditionalFormatting sqref="E98">
    <cfRule type="duplicateValues" dxfId="128" priority="68"/>
  </conditionalFormatting>
  <conditionalFormatting sqref="E98">
    <cfRule type="duplicateValues" dxfId="127" priority="64"/>
  </conditionalFormatting>
  <conditionalFormatting sqref="E99">
    <cfRule type="duplicateValues" dxfId="126" priority="62"/>
  </conditionalFormatting>
  <conditionalFormatting sqref="E99">
    <cfRule type="duplicateValues" dxfId="125" priority="61"/>
  </conditionalFormatting>
  <conditionalFormatting sqref="E99">
    <cfRule type="duplicateValues" dxfId="124" priority="60"/>
  </conditionalFormatting>
  <conditionalFormatting sqref="E99">
    <cfRule type="duplicateValues" dxfId="123" priority="63"/>
  </conditionalFormatting>
  <conditionalFormatting sqref="E99">
    <cfRule type="duplicateValues" dxfId="122" priority="59"/>
  </conditionalFormatting>
  <conditionalFormatting sqref="E65">
    <cfRule type="duplicateValues" dxfId="121" priority="58"/>
  </conditionalFormatting>
  <conditionalFormatting sqref="B1:B1048576">
    <cfRule type="duplicateValues" dxfId="120" priority="7"/>
    <cfRule type="duplicateValues" dxfId="119" priority="57"/>
  </conditionalFormatting>
  <conditionalFormatting sqref="E65">
    <cfRule type="duplicateValues" dxfId="118" priority="95"/>
  </conditionalFormatting>
  <conditionalFormatting sqref="E53">
    <cfRule type="duplicateValues" dxfId="117" priority="96"/>
  </conditionalFormatting>
  <conditionalFormatting sqref="E103:E109">
    <cfRule type="duplicateValues" dxfId="116" priority="55"/>
  </conditionalFormatting>
  <conditionalFormatting sqref="E103:E109">
    <cfRule type="duplicateValues" dxfId="115" priority="54"/>
  </conditionalFormatting>
  <conditionalFormatting sqref="E103:E109">
    <cfRule type="duplicateValues" dxfId="114" priority="53"/>
  </conditionalFormatting>
  <conditionalFormatting sqref="E103:E109">
    <cfRule type="duplicateValues" dxfId="113" priority="56"/>
  </conditionalFormatting>
  <conditionalFormatting sqref="E103:E109">
    <cfRule type="duplicateValues" dxfId="112" priority="52"/>
  </conditionalFormatting>
  <conditionalFormatting sqref="E54">
    <cfRule type="duplicateValues" dxfId="111" priority="97"/>
  </conditionalFormatting>
  <conditionalFormatting sqref="E100">
    <cfRule type="duplicateValues" dxfId="110" priority="51"/>
  </conditionalFormatting>
  <conditionalFormatting sqref="E100">
    <cfRule type="duplicateValues" dxfId="109" priority="50"/>
  </conditionalFormatting>
  <conditionalFormatting sqref="E100">
    <cfRule type="duplicateValues" dxfId="108" priority="49"/>
  </conditionalFormatting>
  <conditionalFormatting sqref="E100">
    <cfRule type="duplicateValues" dxfId="107" priority="48"/>
  </conditionalFormatting>
  <conditionalFormatting sqref="E100">
    <cfRule type="duplicateValues" dxfId="106" priority="47"/>
  </conditionalFormatting>
  <conditionalFormatting sqref="E9">
    <cfRule type="duplicateValues" dxfId="105" priority="46"/>
  </conditionalFormatting>
  <conditionalFormatting sqref="E10">
    <cfRule type="duplicateValues" dxfId="104" priority="44"/>
  </conditionalFormatting>
  <conditionalFormatting sqref="E10">
    <cfRule type="duplicateValues" dxfId="103" priority="45"/>
  </conditionalFormatting>
  <conditionalFormatting sqref="E37:E46">
    <cfRule type="duplicateValues" dxfId="102" priority="98"/>
  </conditionalFormatting>
  <conditionalFormatting sqref="E36">
    <cfRule type="duplicateValues" dxfId="101" priority="42"/>
  </conditionalFormatting>
  <conditionalFormatting sqref="E36">
    <cfRule type="duplicateValues" dxfId="100" priority="41"/>
  </conditionalFormatting>
  <conditionalFormatting sqref="E36">
    <cfRule type="duplicateValues" dxfId="99" priority="40"/>
  </conditionalFormatting>
  <conditionalFormatting sqref="E36">
    <cfRule type="duplicateValues" dxfId="98" priority="39"/>
  </conditionalFormatting>
  <conditionalFormatting sqref="E36">
    <cfRule type="duplicateValues" dxfId="97" priority="43"/>
  </conditionalFormatting>
  <conditionalFormatting sqref="E11">
    <cfRule type="duplicateValues" dxfId="96" priority="37"/>
  </conditionalFormatting>
  <conditionalFormatting sqref="E11">
    <cfRule type="duplicateValues" dxfId="95" priority="38"/>
  </conditionalFormatting>
  <conditionalFormatting sqref="E103:E1048576 E1:E101">
    <cfRule type="duplicateValues" dxfId="94" priority="36"/>
  </conditionalFormatting>
  <conditionalFormatting sqref="E12">
    <cfRule type="duplicateValues" dxfId="93" priority="34"/>
  </conditionalFormatting>
  <conditionalFormatting sqref="E12">
    <cfRule type="duplicateValues" dxfId="92" priority="35"/>
  </conditionalFormatting>
  <conditionalFormatting sqref="E13">
    <cfRule type="duplicateValues" dxfId="91" priority="32"/>
  </conditionalFormatting>
  <conditionalFormatting sqref="E13">
    <cfRule type="duplicateValues" dxfId="90" priority="33"/>
  </conditionalFormatting>
  <conditionalFormatting sqref="E14">
    <cfRule type="duplicateValues" dxfId="89" priority="31"/>
  </conditionalFormatting>
  <conditionalFormatting sqref="E37">
    <cfRule type="duplicateValues" dxfId="88" priority="29"/>
  </conditionalFormatting>
  <conditionalFormatting sqref="E37">
    <cfRule type="duplicateValues" dxfId="87" priority="30"/>
  </conditionalFormatting>
  <conditionalFormatting sqref="E38">
    <cfRule type="duplicateValues" dxfId="86" priority="27"/>
  </conditionalFormatting>
  <conditionalFormatting sqref="E38">
    <cfRule type="duplicateValues" dxfId="85" priority="28"/>
  </conditionalFormatting>
  <conditionalFormatting sqref="E39">
    <cfRule type="duplicateValues" dxfId="84" priority="25"/>
  </conditionalFormatting>
  <conditionalFormatting sqref="E39">
    <cfRule type="duplicateValues" dxfId="83" priority="26"/>
  </conditionalFormatting>
  <conditionalFormatting sqref="E78:E80">
    <cfRule type="duplicateValues" dxfId="82" priority="99"/>
  </conditionalFormatting>
  <conditionalFormatting sqref="E40">
    <cfRule type="duplicateValues" dxfId="81" priority="23"/>
  </conditionalFormatting>
  <conditionalFormatting sqref="E40">
    <cfRule type="duplicateValues" dxfId="80" priority="22"/>
  </conditionalFormatting>
  <conditionalFormatting sqref="E40">
    <cfRule type="duplicateValues" dxfId="79" priority="21"/>
  </conditionalFormatting>
  <conditionalFormatting sqref="E40">
    <cfRule type="duplicateValues" dxfId="78" priority="20"/>
  </conditionalFormatting>
  <conditionalFormatting sqref="E40">
    <cfRule type="duplicateValues" dxfId="77" priority="24"/>
  </conditionalFormatting>
  <conditionalFormatting sqref="E15">
    <cfRule type="duplicateValues" dxfId="76" priority="19"/>
  </conditionalFormatting>
  <conditionalFormatting sqref="E17">
    <cfRule type="duplicateValues" dxfId="75" priority="18"/>
  </conditionalFormatting>
  <conditionalFormatting sqref="E18">
    <cfRule type="duplicateValues" dxfId="74" priority="17"/>
  </conditionalFormatting>
  <conditionalFormatting sqref="E102">
    <cfRule type="duplicateValues" dxfId="73" priority="16"/>
  </conditionalFormatting>
  <conditionalFormatting sqref="E19">
    <cfRule type="duplicateValues" dxfId="72" priority="15"/>
  </conditionalFormatting>
  <conditionalFormatting sqref="E20">
    <cfRule type="duplicateValues" dxfId="71" priority="14"/>
  </conditionalFormatting>
  <conditionalFormatting sqref="E21">
    <cfRule type="duplicateValues" dxfId="70" priority="13"/>
  </conditionalFormatting>
  <conditionalFormatting sqref="E22">
    <cfRule type="duplicateValues" dxfId="69" priority="11"/>
  </conditionalFormatting>
  <conditionalFormatting sqref="E22">
    <cfRule type="duplicateValues" dxfId="68" priority="12"/>
  </conditionalFormatting>
  <conditionalFormatting sqref="E23:E30">
    <cfRule type="duplicateValues" dxfId="67" priority="10"/>
  </conditionalFormatting>
  <conditionalFormatting sqref="E55:E60">
    <cfRule type="duplicateValues" dxfId="66" priority="100"/>
  </conditionalFormatting>
  <conditionalFormatting sqref="E24">
    <cfRule type="duplicateValues" dxfId="65" priority="9"/>
  </conditionalFormatting>
  <conditionalFormatting sqref="E25">
    <cfRule type="duplicateValues" dxfId="64" priority="8"/>
  </conditionalFormatting>
  <conditionalFormatting sqref="E66:E73">
    <cfRule type="duplicateValues" dxfId="63" priority="101"/>
  </conditionalFormatting>
  <conditionalFormatting sqref="E41:E45">
    <cfRule type="duplicateValues" dxfId="62" priority="5"/>
  </conditionalFormatting>
  <conditionalFormatting sqref="E41:E45">
    <cfRule type="duplicateValues" dxfId="61" priority="4"/>
  </conditionalFormatting>
  <conditionalFormatting sqref="E41:E45">
    <cfRule type="duplicateValues" dxfId="60" priority="3"/>
  </conditionalFormatting>
  <conditionalFormatting sqref="E41:E45">
    <cfRule type="duplicateValues" dxfId="59" priority="2"/>
  </conditionalFormatting>
  <conditionalFormatting sqref="E41:E45">
    <cfRule type="duplicateValues" dxfId="58" priority="6"/>
  </conditionalFormatting>
  <conditionalFormatting sqref="E42">
    <cfRule type="duplicateValues" dxfId="57" priority="1"/>
  </conditionalFormatting>
  <conditionalFormatting sqref="E81:E85">
    <cfRule type="duplicateValues" dxfId="56" priority="10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205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186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185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185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184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183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144.5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143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143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149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102.15079861111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41.6746064814797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2021-04-12T19:08:31Z</dcterms:modified>
</cp:coreProperties>
</file>