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3" i="1" l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63" i="1"/>
  <c r="A162" i="1"/>
  <c r="A161" i="1"/>
  <c r="A160" i="1"/>
  <c r="A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8" i="1"/>
  <c r="A157" i="1"/>
  <c r="A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C30" i="16" l="1"/>
  <c r="C31" i="16"/>
  <c r="C32" i="16"/>
  <c r="C33" i="16"/>
  <c r="A30" i="16"/>
  <c r="A31" i="16"/>
  <c r="A32" i="16"/>
  <c r="B106" i="16"/>
  <c r="B48" i="16"/>
  <c r="C45" i="16"/>
  <c r="C46" i="16"/>
  <c r="C47" i="16"/>
  <c r="B86" i="16"/>
  <c r="C72" i="16"/>
  <c r="C73" i="16"/>
  <c r="C74" i="16"/>
  <c r="A143" i="1" l="1"/>
  <c r="A142" i="1"/>
  <c r="A141" i="1"/>
  <c r="A140" i="1"/>
  <c r="A139" i="1"/>
  <c r="A138" i="1"/>
  <c r="A13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B34" i="16"/>
  <c r="A28" i="16"/>
  <c r="A29" i="16"/>
  <c r="A33" i="16"/>
  <c r="C25" i="16"/>
  <c r="C26" i="16"/>
  <c r="C27" i="16"/>
  <c r="C28" i="16"/>
  <c r="C29" i="16"/>
  <c r="B60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A74" i="16"/>
  <c r="A73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47" i="16"/>
  <c r="A46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27" i="16"/>
  <c r="A26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9" i="16" l="1"/>
  <c r="A136" i="1"/>
  <c r="A135" i="1"/>
  <c r="A134" i="1"/>
  <c r="A133" i="1"/>
  <c r="A132" i="1"/>
  <c r="A129" i="1"/>
  <c r="A128" i="1"/>
  <c r="A109" i="1"/>
  <c r="A108" i="1"/>
  <c r="A10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31" i="1"/>
  <c r="A13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7" i="1" l="1"/>
  <c r="A126" i="1"/>
  <c r="A125" i="1"/>
  <c r="A124" i="1"/>
  <c r="A12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/>
  <c r="A121" i="1"/>
  <c r="A120" i="1"/>
  <c r="A119" i="1"/>
  <c r="A118" i="1"/>
  <c r="A117" i="1"/>
  <c r="A11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 l="1"/>
  <c r="A114" i="1"/>
  <c r="A113" i="1"/>
  <c r="A112" i="1"/>
  <c r="A111" i="1"/>
  <c r="A110" i="1"/>
  <c r="H115" i="1"/>
  <c r="I115" i="1"/>
  <c r="J115" i="1"/>
  <c r="K115" i="1"/>
  <c r="H114" i="1"/>
  <c r="I114" i="1"/>
  <c r="J114" i="1"/>
  <c r="K114" i="1"/>
  <c r="H113" i="1"/>
  <c r="I113" i="1"/>
  <c r="J113" i="1"/>
  <c r="K113" i="1"/>
  <c r="H112" i="1"/>
  <c r="I112" i="1"/>
  <c r="J112" i="1"/>
  <c r="K112" i="1"/>
  <c r="H111" i="1"/>
  <c r="I111" i="1"/>
  <c r="J111" i="1"/>
  <c r="K111" i="1"/>
  <c r="H110" i="1"/>
  <c r="I110" i="1"/>
  <c r="J110" i="1"/>
  <c r="K110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A11" i="1"/>
  <c r="F11" i="1"/>
  <c r="G11" i="1"/>
  <c r="H11" i="1"/>
  <c r="I11" i="1"/>
  <c r="J11" i="1"/>
  <c r="K11" i="1"/>
  <c r="A106" i="1" l="1"/>
  <c r="A104" i="1"/>
  <c r="A98" i="1"/>
  <c r="A97" i="1"/>
  <c r="A96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5" i="1"/>
  <c r="A103" i="1"/>
  <c r="A102" i="1"/>
  <c r="A101" i="1"/>
  <c r="A100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 l="1"/>
  <c r="A95" i="1"/>
  <c r="A94" i="1"/>
  <c r="A93" i="1"/>
  <c r="A92" i="1"/>
  <c r="A91" i="1"/>
  <c r="A90" i="1"/>
  <c r="F99" i="1"/>
  <c r="G99" i="1"/>
  <c r="H99" i="1"/>
  <c r="I99" i="1"/>
  <c r="J99" i="1"/>
  <c r="K9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6" i="1" l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9" i="1"/>
  <c r="A38" i="1"/>
  <c r="A37" i="1"/>
  <c r="A36" i="1"/>
  <c r="A35" i="1"/>
  <c r="A34" i="1"/>
  <c r="A33" i="1"/>
  <c r="A32" i="1" l="1"/>
  <c r="A31" i="1"/>
  <c r="A30" i="1"/>
  <c r="A29" i="1"/>
  <c r="A28" i="1"/>
  <c r="A2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/>
  <c r="A25" i="1"/>
  <c r="A24" i="1"/>
  <c r="A23" i="1"/>
  <c r="A22" i="1"/>
  <c r="A21" i="1"/>
  <c r="A20" i="1"/>
  <c r="A19" i="1"/>
  <c r="A18" i="1"/>
  <c r="A17" i="1"/>
  <c r="A1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<sst xmlns="http://schemas.openxmlformats.org/spreadsheetml/2006/main" count="13757" uniqueCount="2569">
  <si>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</si>
  <si>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</si>
  <si>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</si>
  <si>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</si>
  <si>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</si>
  <si>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</si>
  <si>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</si>
  <si>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</si>
  <si>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</si>
  <si>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</si>
  <si>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</si>
  <si>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</si>
  <si>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</si>
  <si>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</si>
  <si>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</si>
  <si>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</si>
  <si>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</si>
  <si>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</si>
  <si>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</si>
  <si>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</si>
  <si>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</si>
  <si>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</si>
  <si>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</si>
  <si>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</si>
  <si>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</si>
  <si>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</si>
  <si>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</si>
  <si>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</si>
  <si>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</si>
  <si>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</si>
  <si>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</si>
  <si>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</si>
  <si>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</si>
  <si>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</si>
  <si>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</si>
  <si>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</si>
  <si>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</si>
  <si>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</si>
  <si>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</si>
  <si>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</si>
  <si>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</si>
  <si>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</si>
  <si>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</si>
  <si>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</si>
  <si>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</si>
  <si>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</si>
  <si>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</si>
  <si>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</si>
  <si>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</si>
  <si>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</si>
  <si>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</si>
  <si>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</si>
  <si>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</si>
  <si>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</si>
  <si>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</si>
  <si>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</si>
  <si>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</si>
  <si>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</si>
  <si>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</si>
  <si>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</si>
  <si>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</si>
  <si>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</si>
  <si>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</si>
  <si>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</si>
  <si>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</si>
  <si>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</si>
  <si>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</si>
  <si>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</si>
  <si>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</si>
  <si>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</si>
  <si>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</si>
  <si>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</si>
  <si>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</si>
  <si>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</si>
  <si>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</si>
  <si>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</si>
  <si>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</si>
  <si>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</si>
  <si>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</si>
  <si>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</si>
  <si>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</si>
  <si>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</si>
  <si>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</si>
  <si>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</si>
  <si>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</si>
  <si>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</si>
  <si>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</si>
  <si>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</si>
  <si>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</si>
  <si>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</si>
  <si>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</si>
  <si>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</si>
  <si>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</si>
  <si>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</si>
  <si>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</si>
  <si>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</si>
  <si>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</si>
  <si>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</si>
  <si>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</si>
  <si>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</si>
  <si>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</si>
  <si>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</si>
  <si>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</si>
  <si>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</si>
  <si>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</si>
  <si>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</si>
  <si>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</si>
  <si>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</si>
  <si>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</si>
  <si>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</si>
  <si>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</si>
  <si>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</si>
  <si>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</si>
  <si>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</si>
  <si>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</si>
  <si>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</si>
  <si>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</si>
  <si>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</si>
  <si>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</si>
  <si>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</si>
  <si>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</si>
  <si>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</si>
  <si>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</si>
  <si>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</si>
  <si>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</si>
  <si>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</si>
  <si>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</si>
  <si>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</si>
  <si>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</si>
  <si>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</si>
  <si>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</si>
  <si>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</si>
  <si>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</si>
  <si>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</si>
  <si>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</si>
  <si>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</si>
  <si>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</si>
  <si>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</si>
  <si>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</si>
  <si>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</si>
  <si>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</si>
  <si>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</si>
  <si>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</si>
  <si>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</si>
  <si>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</si>
  <si>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</si>
  <si>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</si>
  <si>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</si>
  <si>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</si>
  <si>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</si>
  <si>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</si>
  <si>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</si>
  <si>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</si>
  <si>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</si>
  <si>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</si>
  <si>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</si>
  <si>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</si>
  <si>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</si>
  <si>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</si>
  <si>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</si>
  <si>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</si>
  <si>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</si>
  <si>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</si>
  <si>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</si>
  <si>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</si>
  <si>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</si>
  <si>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</si>
  <si>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</si>
  <si>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</si>
  <si>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</si>
  <si>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</si>
  <si>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</si>
  <si>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</si>
  <si>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</si>
  <si>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</si>
  <si>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</si>
  <si>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</si>
  <si>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</si>
  <si>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</si>
  <si>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</si>
  <si>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</si>
  <si>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</si>
  <si>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</si>
  <si>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</si>
  <si>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</si>
  <si>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</si>
  <si>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</si>
  <si>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</si>
  <si>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</si>
  <si>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</si>
  <si>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</si>
  <si>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</si>
  <si>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</si>
  <si>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</si>
  <si>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</si>
  <si>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</si>
  <si>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</si>
  <si>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</si>
  <si>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</si>
  <si>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</si>
  <si>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</si>
  <si>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</si>
  <si>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</si>
  <si>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</si>
  <si>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</si>
  <si>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</si>
  <si>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</si>
  <si>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</si>
  <si>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</si>
  <si>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</si>
  <si>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</si>
  <si>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</si>
  <si>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</si>
  <si>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</si>
  <si>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</si>
  <si>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</si>
  <si>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</si>
  <si>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</si>
  <si>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</si>
  <si>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</si>
  <si>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</si>
  <si>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</si>
  <si>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</si>
  <si>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</si>
  <si>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</si>
  <si>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</si>
  <si>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</si>
  <si>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</si>
  <si>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</si>
  <si>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</si>
  <si>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</si>
  <si>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</si>
  <si>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</si>
  <si>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</si>
  <si>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</si>
  <si>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</si>
  <si>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</si>
  <si>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</si>
  <si>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</si>
  <si>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</si>
  <si>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</si>
  <si>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</si>
  <si>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</si>
  <si>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</si>
  <si>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</si>
  <si>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</si>
  <si>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</si>
  <si>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</si>
  <si>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</si>
  <si>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</si>
  <si>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</si>
  <si>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</si>
  <si>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</si>
  <si>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</si>
  <si>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</si>
  <si>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</si>
  <si>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</si>
  <si>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</si>
  <si>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</si>
  <si>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</si>
  <si>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</si>
  <si>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</si>
  <si>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</si>
  <si>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</si>
  <si>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</si>
  <si>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</si>
  <si>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</si>
  <si>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</si>
  <si>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</si>
  <si>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</si>
  <si>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</si>
  <si>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</si>
  <si>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</si>
  <si>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</si>
  <si>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</si>
  <si>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</si>
  <si>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</si>
  <si>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</si>
  <si>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</si>
  <si>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</si>
  <si>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</si>
  <si>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</si>
  <si>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</si>
  <si>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</si>
  <si>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</si>
  <si>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</si>
  <si>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</si>
  <si>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</si>
  <si>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</si>
  <si>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</si>
  <si>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</si>
  <si>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</si>
  <si>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</si>
  <si>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</si>
  <si>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</si>
  <si>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</si>
  <si>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</si>
  <si>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</si>
  <si>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</si>
  <si>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</si>
  <si>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</si>
  <si>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</si>
  <si>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</si>
  <si>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</si>
  <si>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</si>
  <si>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</si>
  <si>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</si>
  <si>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</si>
  <si>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</si>
  <si>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</si>
  <si>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</si>
  <si>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</si>
  <si>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</si>
  <si>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</si>
  <si>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</si>
  <si>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</si>
  <si>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</si>
  <si>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</si>
  <si>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</si>
  <si>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</si>
  <si>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</si>
  <si>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</si>
  <si>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</si>
  <si>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</si>
  <si>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</si>
  <si>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</si>
  <si>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</si>
  <si>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</si>
  <si>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</si>
  <si>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</si>
  <si>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</si>
  <si>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</si>
  <si>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</si>
  <si>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</si>
  <si>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</si>
  <si>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</si>
  <si>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</si>
  <si>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</si>
  <si>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</si>
  <si>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</si>
  <si>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</si>
  <si>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</si>
  <si>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</si>
  <si>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</si>
  <si>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</si>
  <si>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</si>
  <si>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</si>
  <si>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</si>
  <si>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</si>
  <si>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</si>
  <si>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</si>
  <si>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</si>
  <si>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</si>
  <si>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</si>
  <si>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</si>
  <si>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</si>
  <si>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</si>
  <si>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</si>
  <si>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</si>
  <si>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</si>
  <si>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</si>
  <si>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</si>
  <si>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</si>
  <si>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</si>
  <si>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</si>
  <si>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</si>
  <si>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</si>
  <si>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</si>
  <si>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</si>
  <si>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</si>
  <si>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</si>
  <si>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</si>
  <si>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</si>
  <si>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</si>
  <si>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</si>
  <si>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</si>
  <si>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</si>
  <si>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</si>
  <si>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</si>
  <si>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</si>
  <si>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</si>
  <si>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</si>
  <si>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</si>
  <si>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</si>
  <si>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</si>
  <si>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</si>
  <si>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</si>
  <si>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</si>
  <si>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</si>
  <si>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</si>
  <si>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</si>
  <si>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</si>
  <si>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</si>
  <si>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</si>
  <si>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</si>
  <si>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</si>
  <si>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</si>
  <si>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</si>
  <si>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</si>
  <si>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</si>
  <si>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</si>
  <si>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</si>
  <si>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</si>
  <si>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</si>
  <si>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</si>
  <si>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</si>
  <si>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</si>
  <si>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</si>
  <si>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</si>
  <si>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</si>
  <si>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</si>
  <si>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</si>
  <si>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</si>
  <si>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</si>
  <si>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</si>
  <si>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</si>
  <si>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</si>
  <si>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</si>
  <si>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</si>
  <si>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</si>
  <si>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</si>
  <si>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</si>
  <si>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</si>
  <si>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</si>
  <si>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</si>
  <si>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</si>
  <si>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</si>
  <si>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</si>
  <si>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</si>
  <si>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</si>
  <si>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</si>
  <si>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</si>
  <si>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</si>
  <si>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</si>
  <si>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</si>
  <si>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</si>
  <si>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</si>
  <si>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</si>
  <si>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</si>
  <si>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</si>
  <si>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</si>
  <si>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</si>
  <si>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</si>
  <si>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</si>
  <si>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</si>
  <si>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</si>
  <si>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</si>
  <si>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</si>
  <si>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</si>
  <si>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</si>
  <si>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</si>
  <si>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</si>
  <si>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</si>
  <si>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</si>
  <si>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</si>
  <si>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</si>
  <si>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</si>
  <si>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</si>
  <si>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</si>
  <si>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</si>
  <si>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</si>
  <si>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</si>
  <si>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</si>
  <si>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</si>
  <si>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</si>
  <si>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</si>
  <si>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</si>
  <si>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</si>
  <si>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</si>
  <si>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</si>
  <si>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</si>
  <si>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</si>
  <si>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</si>
  <si>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</si>
  <si>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</si>
  <si>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</si>
  <si>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</si>
  <si>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</si>
  <si>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</si>
  <si>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</si>
  <si>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</si>
  <si>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</si>
  <si>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</si>
  <si>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</si>
  <si>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</si>
  <si>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</si>
  <si>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</si>
  <si>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</si>
  <si>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</si>
  <si>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</si>
  <si>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</si>
  <si>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</si>
  <si>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</si>
  <si>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</si>
  <si>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</si>
  <si>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</si>
  <si>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</si>
  <si>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</si>
  <si>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</si>
  <si>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</si>
  <si>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</si>
  <si>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</si>
  <si>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</si>
  <si>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</si>
  <si>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</si>
  <si>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</si>
  <si>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</si>
  <si>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</si>
  <si>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</si>
  <si>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</si>
  <si>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</si>
  <si>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</si>
  <si>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</si>
  <si>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</si>
  <si>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</si>
  <si>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</si>
  <si>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</si>
  <si>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</si>
  <si>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</si>
  <si>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</si>
  <si>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</si>
  <si>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</si>
  <si>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</si>
  <si>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</si>
  <si>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</si>
  <si>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</si>
  <si>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</si>
  <si>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</si>
  <si>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</si>
  <si>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</si>
  <si>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</si>
  <si>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</si>
  <si>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</si>
  <si>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</si>
  <si>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</si>
  <si>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</si>
  <si>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</si>
  <si>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</si>
  <si>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</si>
  <si>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</si>
  <si>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</si>
  <si>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</si>
  <si>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</si>
  <si>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</si>
  <si>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</si>
  <si>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</si>
  <si>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</si>
  <si>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</si>
  <si>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</si>
  <si>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</si>
  <si>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</si>
  <si>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</si>
  <si>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</si>
  <si>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</si>
  <si>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</si>
  <si>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</si>
  <si>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</si>
  <si>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</si>
  <si>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</si>
  <si>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</si>
  <si>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</si>
  <si>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</si>
  <si>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</si>
  <si>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</si>
  <si>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</si>
  <si>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</si>
  <si>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</si>
  <si>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</si>
  <si>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</si>
  <si>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</si>
  <si>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</si>
  <si>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</si>
  <si>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</si>
  <si>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</si>
  <si>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</si>
  <si>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</si>
  <si>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</si>
  <si>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</si>
  <si>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</si>
  <si>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</si>
  <si>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</si>
  <si>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</si>
  <si>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</si>
  <si>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</si>
  <si>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</si>
  <si>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</si>
  <si>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</si>
  <si>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</si>
  <si>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</si>
  <si>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</si>
  <si>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</si>
  <si>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</si>
  <si>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</si>
  <si>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</si>
  <si>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</si>
  <si>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</si>
  <si>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</si>
  <si>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</si>
  <si>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</si>
  <si>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</si>
  <si>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</si>
  <si>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</si>
  <si>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</si>
  <si>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</si>
  <si>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</si>
  <si>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</si>
  <si>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</si>
  <si>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</si>
  <si>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</si>
  <si>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</si>
  <si>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</si>
  <si>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</si>
  <si>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</si>
  <si>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</si>
  <si>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</si>
  <si>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</si>
  <si>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</si>
  <si>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</si>
  <si>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</si>
  <si>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</si>
  <si>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</si>
  <si>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</si>
  <si>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</si>
  <si>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</si>
  <si>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</si>
  <si>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</si>
  <si>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</si>
  <si>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</si>
  <si>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</si>
  <si>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</si>
  <si>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</si>
  <si>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</si>
  <si>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</si>
  <si>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</si>
  <si>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</si>
  <si>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</si>
  <si>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</si>
  <si>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</si>
  <si>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</si>
  <si>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</si>
  <si>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</si>
  <si>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</si>
  <si>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</si>
  <si>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</si>
  <si>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</si>
  <si>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</si>
  <si>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</si>
  <si>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</si>
  <si>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</si>
  <si>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</si>
  <si>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</si>
  <si>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</si>
  <si>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</si>
  <si>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</si>
  <si>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</si>
  <si>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</si>
  <si>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</si>
  <si>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</si>
  <si>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</si>
  <si>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</si>
  <si>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</si>
  <si>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</si>
  <si>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</si>
  <si>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</si>
  <si>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</si>
  <si>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</si>
  <si>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</si>
  <si>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</si>
  <si>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</si>
  <si>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</si>
  <si>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</si>
  <si>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</si>
  <si>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</si>
  <si>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</si>
  <si>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</si>
  <si>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</si>
  <si>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</si>
  <si>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</si>
  <si>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</si>
  <si>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</si>
  <si>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</si>
  <si>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</si>
  <si>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</si>
  <si>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</si>
  <si>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</si>
  <si>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</si>
  <si>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</si>
  <si>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</si>
  <si>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</si>
  <si>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</si>
  <si>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</si>
  <si>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</si>
  <si>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</si>
  <si>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</si>
  <si>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</si>
  <si>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</si>
  <si>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</si>
  <si>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</si>
  <si>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</si>
  <si>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</si>
  <si>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</si>
  <si>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</si>
  <si>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</si>
  <si>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</si>
  <si>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</si>
  <si>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</si>
  <si>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</si>
  <si>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</si>
  <si>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</si>
  <si>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</si>
  <si>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</si>
  <si>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</si>
  <si>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</si>
  <si>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</si>
  <si>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</si>
  <si>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</si>
  <si>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</si>
  <si>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</si>
  <si>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</si>
  <si>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</si>
  <si>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</si>
  <si>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</si>
  <si>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</si>
  <si>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</si>
  <si>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</si>
  <si>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</si>
  <si>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</si>
  <si>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</si>
  <si>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</si>
  <si>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</si>
  <si>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</si>
  <si>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</si>
  <si>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</si>
  <si>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</si>
  <si>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</si>
  <si>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</si>
  <si>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</si>
  <si>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</si>
  <si>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</si>
  <si>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</si>
  <si>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</si>
  <si>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</si>
  <si>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</si>
  <si>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</si>
  <si>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</si>
  <si>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</si>
  <si>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</si>
  <si>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</si>
  <si>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</si>
  <si>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</si>
  <si>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</si>
  <si>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</si>
  <si>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</si>
  <si>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</si>
  <si>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</si>
  <si>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</si>
  <si>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</si>
  <si>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</si>
  <si>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</si>
  <si>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</si>
  <si>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</si>
  <si>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</si>
  <si>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</si>
  <si>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</si>
  <si>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</si>
  <si>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</si>
  <si>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</si>
  <si>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</si>
  <si>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</si>
  <si>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</si>
  <si>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</si>
  <si>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</si>
  <si>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</si>
  <si>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</si>
  <si>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</si>
  <si>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</si>
  <si>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</si>
  <si>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</si>
  <si>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</si>
  <si>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</si>
  <si>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</si>
  <si>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</si>
  <si>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</si>
  <si>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</si>
  <si>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</si>
  <si>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</si>
  <si>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</si>
  <si>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</si>
  <si>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</si>
  <si>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</si>
  <si>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</si>
  <si>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</si>
  <si>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</si>
  <si>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</si>
  <si>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</si>
  <si>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</si>
  <si>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</si>
  <si>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</si>
  <si>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</si>
  <si>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</si>
  <si>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</si>
  <si>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</si>
  <si>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</si>
  <si>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</si>
  <si>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</si>
  <si>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</si>
  <si>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</si>
  <si>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</si>
  <si>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</si>
  <si>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</si>
  <si>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</si>
  <si>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</si>
  <si>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</si>
  <si>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</si>
  <si>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</si>
  <si>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</si>
  <si>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</si>
  <si>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</si>
  <si>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</si>
  <si>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</si>
  <si>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</si>
  <si>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</si>
  <si>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</si>
  <si>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</si>
  <si>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</si>
  <si>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</si>
  <si>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</si>
  <si>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</si>
  <si>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</si>
  <si>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</si>
  <si>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</si>
  <si>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</si>
  <si>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</si>
  <si>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</si>
  <si>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</si>
  <si>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</si>
  <si>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</si>
  <si>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</si>
  <si>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</si>
  <si>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</si>
  <si>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</si>
  <si>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</si>
  <si>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</si>
  <si>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</si>
  <si>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</si>
  <si>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</si>
  <si>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</si>
  <si>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</si>
  <si>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</si>
  <si>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</si>
  <si>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</si>
  <si>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</si>
  <si>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</si>
  <si>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</si>
  <si>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</si>
  <si>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</si>
  <si>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</si>
  <si>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</si>
  <si>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</si>
  <si>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</si>
  <si>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</si>
  <si>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</si>
  <si>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</si>
  <si>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</si>
  <si>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</si>
  <si>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</si>
  <si>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</si>
  <si>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</si>
  <si>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</si>
  <si>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</si>
  <si>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</si>
  <si>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</si>
  <si>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</si>
  <si>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</si>
  <si>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</si>
  <si>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</si>
  <si>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</si>
  <si>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</si>
  <si>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</si>
  <si>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</si>
  <si>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</si>
  <si>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</si>
  <si>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</si>
  <si>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</si>
  <si>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</si>
  <si>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</si>
  <si>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</si>
  <si>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</si>
  <si>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</si>
  <si>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</si>
  <si>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</si>
  <si>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</si>
  <si>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</si>
  <si>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</si>
  <si>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</si>
  <si>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</si>
  <si>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</si>
  <si>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</si>
  <si>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</si>
  <si>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</si>
  <si>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</si>
  <si>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</si>
  <si>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</si>
  <si>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</si>
  <si>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</si>
  <si>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</si>
  <si>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</si>
  <si>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</si>
  <si>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</si>
  <si>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</si>
  <si>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</si>
  <si>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</si>
  <si>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</si>
  <si>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</si>
  <si>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</si>
  <si>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</si>
  <si>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</si>
  <si>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</si>
  <si>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</si>
  <si>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</si>
  <si>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</si>
  <si>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</si>
  <si>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</si>
  <si>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</si>
  <si>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</si>
  <si>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</si>
  <si>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</si>
  <si>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</si>
  <si>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</si>
  <si>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</si>
  <si>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</si>
  <si>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</si>
  <si>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</si>
  <si>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</si>
  <si>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</si>
  <si>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</si>
  <si>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</si>
  <si>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</si>
  <si>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</si>
  <si>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</si>
  <si>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</si>
  <si>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</si>
  <si>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</si>
  <si>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</si>
  <si>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</si>
  <si>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</si>
  <si>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</si>
  <si>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</si>
  <si>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</si>
  <si>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</si>
  <si>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</si>
  <si>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</si>
  <si>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</si>
  <si>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</si>
  <si>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</si>
  <si>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</si>
  <si>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</si>
  <si>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</si>
  <si>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</si>
  <si>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</si>
  <si>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</si>
  <si>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</si>
  <si>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</si>
  <si>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</si>
  <si>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</si>
  <si>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</si>
  <si>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</si>
  <si>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</si>
  <si>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</si>
  <si>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</si>
  <si>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</si>
  <si>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</si>
  <si>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</si>
  <si>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</si>
  <si>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</si>
  <si>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</si>
  <si>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</si>
  <si>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</si>
  <si>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</si>
  <si>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</si>
  <si>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</si>
  <si>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</si>
  <si>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</si>
  <si>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</si>
  <si>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</si>
  <si>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</si>
  <si>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</si>
  <si>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</si>
  <si>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</si>
  <si>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</si>
  <si>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</si>
  <si>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</si>
  <si>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</si>
  <si>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</si>
  <si>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</si>
  <si>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</si>
  <si>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</si>
  <si>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</si>
  <si>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</si>
  <si>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</si>
  <si>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</si>
  <si>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</si>
  <si>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</si>
  <si>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</si>
  <si>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</si>
  <si>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</si>
  <si>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</si>
  <si>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</si>
  <si>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</si>
  <si>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</si>
  <si>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</si>
  <si>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</si>
  <si>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</si>
  <si>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</si>
  <si>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</si>
  <si>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</si>
  <si>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</si>
  <si>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</si>
  <si>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</si>
  <si>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</si>
  <si>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</si>
  <si>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</si>
  <si>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</si>
  <si>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</si>
  <si>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</si>
  <si>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</si>
  <si>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</si>
  <si>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</si>
  <si>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</si>
  <si>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</si>
  <si>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</si>
  <si>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</si>
  <si>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</si>
  <si>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</si>
  <si>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</si>
  <si>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</si>
  <si>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</si>
  <si>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</si>
  <si>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</si>
  <si>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</si>
  <si>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</si>
  <si>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</si>
  <si>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</si>
  <si>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</si>
  <si>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</si>
  <si>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</si>
  <si>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</si>
  <si>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</si>
  <si>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</si>
  <si>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</si>
  <si>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</si>
  <si>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</si>
  <si>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</si>
  <si>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</si>
  <si>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</si>
  <si>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</si>
  <si>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</si>
  <si>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</si>
  <si>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</si>
  <si>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</si>
  <si>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</si>
  <si>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</si>
  <si>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</si>
  <si>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</si>
  <si>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</si>
  <si>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</si>
  <si>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</si>
  <si>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</si>
  <si>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</si>
  <si>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</si>
  <si>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</si>
  <si>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</si>
  <si>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</si>
  <si>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</si>
  <si>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</si>
  <si>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</si>
  <si>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</si>
  <si>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</si>
  <si>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</si>
  <si>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</si>
  <si>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</si>
  <si>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</si>
  <si>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</si>
  <si>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</si>
  <si>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</si>
  <si>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</si>
  <si>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</si>
  <si>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</si>
  <si>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</si>
  <si>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</si>
  <si>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</si>
  <si>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</si>
  <si>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</si>
  <si>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</si>
  <si>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</si>
  <si>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</si>
  <si>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</si>
  <si>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</si>
  <si>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</si>
  <si>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</si>
  <si>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</si>
  <si>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</si>
  <si>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</si>
  <si>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</si>
  <si>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</si>
  <si>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</si>
  <si>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</si>
  <si>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</si>
  <si>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</si>
  <si>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</si>
  <si>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</si>
  <si>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</si>
  <si>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</si>
  <si>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</si>
  <si>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</si>
  <si>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</si>
  <si>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</si>
  <si>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</si>
  <si>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</si>
  <si>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</si>
  <si>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</si>
  <si>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</si>
  <si>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</si>
  <si>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</si>
  <si>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</si>
  <si>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</si>
  <si>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</si>
  <si>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</si>
  <si>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</si>
  <si>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</si>
  <si>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</si>
  <si>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</si>
  <si>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</si>
  <si>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</si>
  <si>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</si>
  <si>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</si>
  <si>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</si>
  <si>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</si>
  <si>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</si>
  <si>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</si>
  <si>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</si>
  <si>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</si>
  <si>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</si>
  <si>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</si>
  <si>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</si>
  <si>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</si>
  <si>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</si>
  <si>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</si>
  <si>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</si>
  <si>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</si>
  <si>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</si>
  <si>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</si>
  <si>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</si>
  <si>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</si>
  <si>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</si>
  <si>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</si>
  <si>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</si>
  <si>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</si>
  <si>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</si>
  <si>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</si>
  <si>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</si>
  <si>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</si>
  <si>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</si>
  <si>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</si>
  <si>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</si>
  <si>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</si>
  <si>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</si>
  <si>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</si>
  <si>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</si>
  <si>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</si>
  <si>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</si>
  <si>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</si>
  <si>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</si>
  <si>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</si>
  <si>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</si>
  <si>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</si>
  <si>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</si>
  <si>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</si>
  <si>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</si>
  <si>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</si>
  <si>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</si>
  <si>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</si>
  <si>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</si>
  <si>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</si>
  <si>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</si>
  <si>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</si>
  <si>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</si>
  <si>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</si>
  <si>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</si>
  <si>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</si>
  <si>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</si>
  <si>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</si>
  <si>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</si>
  <si>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</si>
  <si>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</si>
  <si>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</si>
  <si>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</si>
  <si>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</si>
  <si>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</si>
  <si>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</si>
  <si>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</si>
  <si>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</si>
  <si>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</si>
  <si>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</si>
  <si>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</si>
  <si>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</si>
  <si>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</si>
  <si>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</si>
  <si>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</si>
  <si>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</si>
  <si>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</si>
  <si>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</si>
  <si>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</si>
  <si>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</si>
  <si>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</si>
  <si>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</si>
  <si>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</si>
  <si>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</si>
  <si>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</si>
  <si>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</si>
  <si>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</si>
  <si>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</si>
  <si>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</si>
  <si>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</si>
  <si>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</si>
  <si>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</si>
  <si>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</si>
  <si>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</si>
  <si>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</si>
  <si>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</si>
  <si>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</si>
  <si>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</si>
  <si>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</si>
  <si>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</si>
  <si>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</si>
  <si>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</si>
  <si>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</si>
  <si>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</si>
  <si>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</si>
  <si>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</si>
  <si>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</si>
  <si>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</si>
  <si>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</si>
  <si>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</si>
  <si>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</si>
  <si>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</si>
  <si>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</si>
  <si>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</si>
  <si>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</si>
  <si>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</si>
  <si>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</si>
  <si>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</si>
  <si>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</si>
  <si>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</si>
  <si>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</si>
  <si>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</si>
  <si>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</si>
  <si>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</si>
  <si>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</si>
  <si>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</si>
  <si>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</si>
  <si>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</si>
  <si>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</si>
  <si>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</si>
  <si>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</si>
  <si>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</si>
  <si>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</si>
  <si>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</si>
  <si>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</si>
  <si>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</si>
  <si>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</si>
  <si>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</si>
  <si>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</si>
  <si>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</si>
  <si>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</si>
  <si>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</si>
  <si>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</si>
  <si>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</si>
  <si>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</si>
  <si>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</si>
  <si>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</si>
  <si>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</si>
  <si>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</si>
  <si>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</si>
  <si>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</si>
  <si>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</si>
  <si>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</si>
  <si>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</si>
  <si>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</si>
  <si>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</si>
  <si>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</si>
  <si>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</si>
  <si>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</si>
  <si>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</si>
  <si>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</si>
  <si>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</si>
  <si>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</si>
  <si>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</si>
  <si>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</si>
  <si>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</si>
  <si>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</si>
  <si>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</si>
  <si>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</si>
  <si>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</si>
  <si>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</si>
  <si>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</si>
  <si>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</si>
  <si>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</si>
  <si>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</si>
  <si>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</si>
  <si>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</si>
  <si>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</si>
  <si>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</si>
  <si>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</si>
  <si>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</si>
  <si>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</si>
  <si>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</si>
  <si>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</si>
  <si>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</si>
  <si>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</si>
  <si>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</si>
  <si>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</si>
  <si>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</si>
  <si>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</si>
  <si>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</si>
  <si>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</si>
  <si>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</si>
  <si>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</si>
  <si>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</si>
  <si>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</si>
  <si>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</si>
  <si>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</si>
  <si>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</si>
  <si>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</si>
  <si>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</si>
  <si>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</si>
  <si>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</si>
  <si>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</si>
  <si>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</si>
  <si>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</si>
  <si>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</si>
  <si>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</si>
  <si>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</si>
  <si>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</si>
  <si>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</si>
  <si>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</si>
  <si>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</si>
  <si>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</si>
  <si>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</si>
  <si>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</si>
  <si>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</si>
  <si>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</si>
  <si>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</si>
  <si>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</si>
  <si>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</si>
  <si>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</si>
  <si>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</si>
  <si>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</si>
  <si>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</si>
  <si>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</si>
  <si>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</si>
  <si>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</si>
  <si>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</si>
  <si>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</si>
  <si>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</si>
  <si>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</si>
  <si>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</si>
  <si>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</si>
  <si>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</si>
  <si>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</si>
  <si>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</si>
  <si>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</si>
  <si>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</si>
  <si>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</si>
  <si>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</si>
  <si>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</si>
  <si>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</si>
  <si>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</si>
  <si>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</si>
  <si>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</si>
  <si>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</si>
  <si>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</si>
  <si>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</si>
  <si>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</si>
  <si>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</si>
  <si>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</si>
  <si>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</si>
  <si>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</si>
  <si>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</si>
  <si>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</si>
  <si>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</si>
  <si>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</si>
  <si>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</si>
  <si>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</si>
  <si>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</si>
  <si>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</si>
  <si>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</si>
  <si>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</si>
  <si>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</si>
  <si>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</si>
  <si>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</si>
  <si>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</si>
  <si>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</si>
  <si>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</si>
  <si>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</si>
  <si>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</si>
  <si>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</si>
  <si>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</si>
  <si>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</si>
  <si>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</si>
  <si>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</si>
  <si>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</si>
  <si>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</si>
  <si>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</si>
  <si>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</si>
  <si>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</si>
  <si>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</si>
  <si>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</si>
  <si>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</si>
  <si>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</si>
  <si>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</si>
  <si>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</si>
  <si>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</si>
  <si>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</si>
  <si>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</si>
  <si>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</si>
  <si>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</si>
  <si>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</si>
  <si>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</si>
  <si>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</si>
  <si>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</si>
  <si>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</si>
  <si>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</si>
  <si>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</si>
  <si>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</si>
  <si>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</si>
  <si>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</si>
  <si>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</si>
  <si>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</si>
  <si>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</si>
  <si>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</si>
  <si>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</si>
  <si>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</si>
  <si>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</si>
  <si>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</si>
  <si>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</si>
  <si>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</si>
  <si>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</si>
  <si>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</si>
  <si>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</si>
  <si>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</si>
  <si>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</si>
  <si>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</si>
  <si>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</si>
  <si>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</si>
  <si>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</si>
  <si>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</si>
  <si>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</si>
  <si>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</si>
  <si>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</si>
  <si>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</si>
  <si>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</si>
  <si>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</si>
  <si>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</si>
  <si>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</si>
  <si>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</si>
  <si>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</si>
  <si>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</si>
  <si>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</si>
  <si>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</si>
  <si>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</si>
  <si>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</si>
  <si>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</si>
  <si>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</si>
  <si>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</si>
  <si>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</si>
  <si>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</si>
  <si>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</si>
  <si>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</si>
  <si>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</si>
  <si>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</si>
  <si>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</si>
  <si>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</si>
  <si>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</si>
  <si>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</si>
  <si>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</si>
  <si>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</si>
  <si>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</si>
  <si>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</si>
  <si>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</si>
  <si>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</si>
  <si>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</si>
  <si>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</si>
  <si>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</si>
  <si>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</si>
  <si>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</si>
  <si>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</si>
  <si>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</si>
  <si>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</si>
  <si>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</si>
  <si>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</si>
  <si>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</si>
  <si>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</si>
  <si>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</si>
  <si>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</si>
  <si>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</si>
  <si>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</si>
  <si>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</si>
  <si>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</si>
  <si>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</si>
  <si>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</si>
  <si>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</si>
  <si>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</si>
  <si>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</si>
  <si>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</si>
  <si>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</si>
  <si>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</si>
  <si>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</si>
  <si>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</si>
  <si>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</si>
  <si>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</si>
  <si>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</si>
  <si>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</si>
  <si>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</si>
  <si>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</si>
  <si>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</si>
  <si>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</si>
  <si>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</si>
  <si>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</si>
  <si>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</si>
  <si>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</si>
  <si>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</si>
  <si>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</si>
  <si>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</si>
  <si>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</si>
  <si>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</si>
  <si>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</si>
  <si>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</si>
  <si>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</si>
  <si>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</si>
  <si>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</si>
  <si>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</si>
  <si>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</si>
  <si>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</si>
  <si>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</si>
  <si>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</si>
  <si>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</si>
  <si>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</si>
  <si>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</si>
  <si>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</si>
  <si>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</si>
  <si>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</si>
  <si>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</si>
  <si>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</si>
  <si>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</si>
  <si>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</si>
  <si>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</si>
  <si>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</si>
  <si>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</si>
  <si>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</si>
  <si>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</si>
  <si>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</si>
  <si>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</si>
  <si>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</si>
  <si>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</si>
  <si>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</si>
  <si>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</si>
  <si>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</si>
  <si>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</si>
  <si>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</si>
  <si>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</si>
  <si>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</si>
  <si>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</si>
  <si>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</si>
  <si>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</si>
  <si>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</si>
  <si>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</si>
  <si>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</si>
  <si>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</si>
  <si>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</si>
  <si>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</si>
  <si>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</si>
  <si>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</si>
  <si>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</si>
  <si>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</si>
  <si>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</si>
  <si>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</si>
  <si>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</si>
  <si>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</si>
  <si>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</si>
  <si>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</si>
  <si>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</si>
  <si>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</si>
  <si>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</si>
  <si>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</si>
  <si>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</si>
  <si>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</si>
  <si>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</si>
  <si>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</si>
  <si>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</si>
  <si>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</si>
  <si>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</si>
  <si>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</si>
  <si>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</si>
  <si>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</si>
  <si>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</si>
  <si>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</si>
  <si>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</si>
  <si>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</si>
  <si>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</si>
  <si>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</si>
  <si>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</si>
  <si>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</si>
  <si>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</si>
  <si>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</si>
  <si>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</si>
  <si>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</si>
  <si>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</si>
  <si>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</si>
  <si>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</si>
  <si>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</si>
  <si>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</si>
  <si>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</si>
  <si>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</si>
  <si>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</si>
  <si>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</si>
  <si>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</si>
  <si>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</si>
  <si>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</si>
  <si>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</si>
  <si>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</si>
  <si>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</si>
  <si>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</si>
  <si>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</si>
  <si>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</si>
  <si>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</si>
  <si>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</si>
  <si>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</si>
  <si>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</si>
  <si>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</si>
  <si>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</si>
  <si>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</si>
  <si>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</si>
  <si>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</si>
  <si>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</si>
  <si>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</si>
  <si>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</si>
  <si>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</si>
  <si>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</si>
  <si>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</si>
  <si>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</si>
  <si>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</si>
  <si>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</si>
  <si>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</si>
  <si>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</si>
  <si>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</si>
  <si>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</si>
  <si>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</si>
  <si>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</si>
  <si>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</si>
  <si>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</si>
  <si>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</si>
  <si>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</si>
  <si>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</si>
  <si>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</si>
  <si>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</si>
  <si>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</si>
  <si>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</si>
  <si>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</si>
  <si>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</si>
  <si>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</si>
  <si>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</si>
  <si>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</si>
  <si>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</si>
  <si>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</si>
  <si>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</si>
  <si>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</si>
  <si>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</si>
  <si>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</si>
  <si>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</si>
  <si>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</si>
  <si>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</si>
  <si>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</si>
  <si>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</si>
  <si>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</si>
  <si>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</si>
  <si>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</si>
  <si>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</si>
  <si>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</si>
  <si>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</si>
  <si>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</si>
  <si>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</si>
  <si>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</si>
  <si>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</si>
  <si>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</si>
  <si>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</si>
  <si>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</si>
  <si>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</si>
  <si>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</si>
  <si>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</si>
  <si>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</si>
  <si>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</si>
  <si>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</si>
  <si>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</si>
  <si>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</si>
  <si>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</si>
  <si>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</si>
  <si>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</si>
  <si>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</si>
  <si>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</si>
  <si>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</si>
  <si>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</si>
  <si>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</si>
  <si>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</si>
  <si>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</si>
  <si>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</si>
  <si>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</si>
  <si>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</si>
  <si>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</si>
  <si>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</si>
  <si>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</si>
  <si>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</si>
  <si>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</si>
  <si>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</si>
  <si>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</si>
  <si>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</si>
  <si>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</si>
  <si>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</si>
  <si>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</si>
  <si>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</si>
  <si>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</si>
  <si>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</si>
  <si>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</si>
  <si>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</si>
  <si>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</si>
  <si>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</si>
  <si>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</si>
  <si>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</si>
  <si>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</si>
  <si>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</si>
  <si>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</si>
  <si>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</si>
  <si>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</si>
  <si>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</si>
  <si>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</si>
  <si>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</si>
  <si>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</si>
  <si>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</si>
  <si>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</si>
  <si>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</si>
  <si>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</si>
  <si>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</si>
  <si>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</si>
  <si>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</si>
  <si>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</si>
  <si>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</si>
  <si>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</si>
  <si>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</si>
  <si>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</si>
  <si>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</si>
  <si>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</si>
  <si>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</si>
  <si>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</si>
  <si>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</si>
  <si>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</si>
  <si>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</si>
  <si>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</si>
  <si>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</si>
  <si>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</si>
  <si>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</si>
  <si>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</si>
  <si>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</si>
  <si>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</si>
  <si>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</si>
  <si>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</si>
  <si>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</si>
  <si>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</si>
  <si>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</si>
  <si>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</si>
  <si>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</si>
  <si>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</si>
  <si>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</si>
  <si>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</si>
  <si>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</si>
  <si>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</si>
  <si>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</si>
  <si>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</si>
  <si>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</si>
  <si>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</si>
  <si>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</si>
  <si>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</si>
  <si>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</si>
  <si>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</si>
  <si>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</si>
  <si>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</si>
  <si>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</si>
  <si>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</si>
  <si>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</si>
  <si>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</si>
  <si>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</si>
  <si>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</si>
  <si>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</si>
  <si>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</si>
  <si>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</si>
  <si>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</si>
  <si>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</si>
  <si>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</si>
  <si>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</si>
  <si>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</si>
  <si>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</si>
  <si>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</si>
  <si>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</si>
  <si>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</si>
  <si>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</si>
  <si>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</si>
  <si>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</si>
  <si>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</si>
  <si>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</si>
  <si>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</si>
  <si>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</si>
  <si>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</si>
  <si>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</si>
  <si>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</si>
  <si>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</si>
  <si>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</si>
  <si>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</si>
  <si>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</si>
  <si>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</si>
  <si>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</si>
  <si>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</si>
  <si>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</si>
  <si>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</si>
  <si>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</si>
  <si>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</si>
  <si>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</si>
  <si>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</si>
  <si>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</si>
  <si>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</si>
  <si>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</si>
  <si>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</si>
  <si>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</si>
  <si>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</si>
  <si>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</si>
  <si>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</si>
  <si>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</si>
  <si>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</si>
  <si>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</si>
  <si>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</si>
  <si>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</si>
  <si>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</si>
  <si>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</si>
  <si>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</si>
  <si>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</si>
  <si>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</si>
  <si>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</si>
  <si>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</si>
  <si>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</si>
  <si>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</si>
  <si>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</si>
  <si>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</si>
  <si>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</si>
  <si>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</si>
  <si>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</si>
  <si>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</si>
  <si>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</si>
  <si>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</si>
  <si>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</si>
  <si>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</si>
  <si>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</si>
  <si>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</si>
  <si>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</si>
  <si>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</si>
  <si>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</si>
  <si>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</si>
  <si>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</si>
  <si>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</si>
  <si>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</si>
  <si>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</si>
  <si>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</si>
  <si>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</si>
  <si>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</si>
  <si>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</si>
  <si>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</si>
  <si>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</si>
  <si>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</si>
  <si>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</si>
  <si>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</si>
  <si>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</si>
  <si>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</si>
  <si>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</si>
  <si>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</si>
  <si>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</si>
  <si>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</si>
  <si>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</si>
  <si>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</si>
  <si>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</si>
  <si>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</si>
  <si>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</si>
  <si>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</si>
  <si>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</si>
  <si>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</si>
  <si>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</si>
  <si>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</si>
  <si>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</si>
  <si>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</si>
  <si>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</si>
  <si>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</si>
  <si>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</si>
  <si>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</si>
  <si>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</si>
  <si>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</si>
  <si>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</si>
  <si>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</si>
  <si>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</si>
  <si>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</si>
  <si>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</si>
  <si>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</si>
  <si>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</si>
  <si>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</si>
  <si>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</si>
  <si>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</si>
  <si>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</si>
  <si>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</si>
  <si>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</si>
  <si>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</si>
  <si>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</si>
  <si>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</si>
  <si>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</si>
  <si>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</si>
  <si>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</si>
  <si>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</si>
  <si>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</si>
  <si>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</si>
  <si>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</si>
  <si>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</si>
  <si>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</si>
  <si>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</si>
  <si>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</si>
  <si>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</si>
  <si>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</si>
  <si>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</si>
  <si>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</si>
  <si>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</si>
  <si>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</si>
  <si>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</si>
  <si>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</si>
  <si>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</si>
  <si>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</si>
  <si>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</si>
  <si>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</si>
  <si>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</si>
  <si>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</si>
  <si>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</si>
  <si>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</si>
  <si>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</si>
  <si>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</si>
  <si>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</si>
  <si>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</si>
  <si>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</si>
  <si>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</si>
  <si>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</si>
  <si>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</si>
  <si>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</si>
  <si>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</si>
  <si>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</si>
  <si>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</si>
  <si>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</si>
  <si>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</si>
  <si>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</si>
  <si>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</si>
  <si>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</si>
  <si>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</si>
  <si>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</si>
  <si>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</si>
  <si>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</si>
  <si>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</si>
  <si>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</si>
  <si>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</si>
  <si>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</si>
  <si>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</si>
  <si>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</si>
  <si>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</si>
  <si>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</si>
  <si>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</si>
  <si>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</si>
  <si>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</si>
  <si>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</si>
  <si>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</si>
  <si>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</si>
  <si>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</si>
  <si>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</si>
  <si>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</si>
  <si>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</si>
  <si>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</si>
  <si>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</si>
  <si>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</si>
  <si>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</si>
  <si>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</si>
  <si>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</si>
  <si>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</si>
  <si>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</si>
  <si>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</si>
  <si>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</si>
  <si>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</si>
  <si>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</si>
  <si>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</si>
  <si>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</si>
  <si>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</si>
  <si>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</si>
  <si>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</si>
  <si>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</si>
  <si>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</si>
  <si>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</si>
  <si>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</si>
  <si>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</si>
  <si>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</si>
  <si>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</si>
  <si>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</si>
  <si>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</si>
  <si>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</si>
  <si>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</si>
  <si>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</si>
  <si>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</si>
  <si>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</si>
  <si>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</si>
  <si>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</si>
  <si>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</si>
  <si>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</si>
  <si>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</si>
  <si>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</si>
  <si>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</si>
  <si>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</si>
  <si>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</si>
  <si>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</si>
  <si>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</si>
  <si>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</si>
  <si>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</si>
  <si>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</si>
  <si>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</si>
  <si>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</si>
  <si>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</si>
  <si>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</si>
  <si>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</si>
  <si>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</si>
  <si>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</si>
  <si>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</si>
  <si>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</si>
  <si>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</si>
  <si>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</si>
  <si>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</si>
  <si>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</si>
  <si>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</si>
  <si>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</si>
  <si>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</si>
  <si>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</si>
  <si>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</si>
  <si>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</si>
  <si>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</si>
  <si>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</si>
  <si>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</si>
  <si>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</si>
  <si>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</si>
  <si>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</si>
  <si>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</si>
  <si>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</si>
  <si>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</si>
  <si>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</si>
  <si>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</si>
  <si>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</si>
  <si>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</si>
  <si>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</si>
  <si>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</si>
  <si>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</si>
  <si>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</si>
  <si>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</si>
  <si>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</si>
  <si>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</si>
  <si>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</si>
  <si>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</si>
  <si>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</si>
  <si>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</si>
  <si>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</si>
  <si>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</si>
  <si>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</si>
  <si>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</si>
  <si>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</si>
  <si>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</si>
  <si>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</si>
  <si>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</si>
  <si>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</si>
  <si>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</si>
  <si>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</si>
  <si>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</si>
  <si>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</si>
  <si>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</si>
  <si>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</si>
  <si>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</si>
  <si>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</si>
  <si>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</si>
  <si>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</si>
  <si>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</si>
  <si>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</si>
  <si>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</si>
  <si>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</si>
  <si>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</si>
  <si>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</si>
  <si>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</si>
  <si>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</si>
  <si>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</si>
  <si>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</si>
  <si>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</si>
  <si>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</si>
  <si>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</si>
  <si>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</si>
  <si>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</si>
  <si>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</si>
  <si>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</si>
  <si>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</si>
  <si>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</si>
  <si>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</si>
  <si>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</si>
  <si>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</si>
  <si>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</si>
  <si>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</si>
  <si>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</si>
  <si>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</si>
  <si>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</si>
  <si>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</si>
  <si>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</si>
  <si>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</si>
  <si>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</si>
  <si>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</si>
  <si>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</si>
  <si>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</si>
  <si>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</si>
  <si>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</si>
  <si>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</si>
  <si>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</si>
  <si>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</si>
  <si>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</si>
  <si>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</si>
  <si>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</si>
  <si>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</si>
  <si>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</si>
  <si>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</si>
  <si>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</si>
  <si>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</si>
  <si>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</si>
  <si>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</si>
  <si>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</si>
  <si>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</si>
  <si>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</si>
  <si>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</si>
  <si>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</si>
  <si>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</si>
  <si>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</si>
  <si>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</si>
  <si>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</si>
  <si>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</si>
  <si>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</si>
  <si>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</si>
  <si>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</si>
  <si>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</si>
  <si>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</si>
  <si>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</si>
  <si>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</si>
  <si>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</si>
  <si>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</si>
  <si>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</si>
  <si>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</si>
  <si>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</si>
  <si>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</si>
  <si>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</si>
  <si>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</si>
  <si>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</si>
  <si>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</si>
  <si>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</si>
  <si>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</si>
  <si>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</si>
  <si>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</si>
  <si>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</si>
  <si>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</si>
  <si>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</si>
  <si>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</si>
  <si>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</si>
  <si>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</si>
  <si>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</si>
  <si>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</si>
  <si>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</si>
  <si>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</si>
  <si>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</si>
  <si>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</si>
  <si>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</si>
  <si>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</si>
  <si>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</si>
  <si>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</si>
  <si>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</si>
  <si>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</si>
  <si>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</si>
  <si>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</si>
  <si>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</si>
  <si>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</si>
  <si>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</si>
  <si>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</si>
  <si>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</si>
  <si>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</si>
  <si>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</si>
  <si>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</si>
  <si>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</si>
  <si>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</si>
  <si>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</si>
  <si>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</si>
  <si>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</si>
  <si>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</si>
  <si>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</si>
  <si>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</si>
  <si>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</si>
  <si>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</si>
  <si>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</si>
  <si>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</si>
  <si>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</si>
  <si>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</si>
  <si>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</si>
  <si>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</si>
  <si>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</si>
  <si>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</si>
  <si>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</si>
  <si>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</si>
  <si>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</si>
  <si>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</si>
  <si>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</si>
  <si>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</si>
  <si>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</si>
  <si>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</si>
  <si>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</si>
  <si>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</si>
  <si>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</si>
  <si>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</si>
  <si>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</si>
  <si>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</si>
  <si>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</si>
  <si>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</si>
  <si>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</si>
  <si>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</si>
  <si>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</si>
  <si>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</si>
  <si>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</si>
  <si>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</si>
  <si>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</si>
  <si>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</si>
  <si>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</si>
  <si>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</si>
  <si>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</si>
  <si>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</si>
  <si>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</si>
  <si>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</si>
  <si>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</si>
  <si>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</si>
  <si>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</si>
  <si>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</si>
  <si>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</si>
  <si>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</si>
  <si>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</si>
  <si>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</si>
  <si>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</si>
  <si>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</si>
  <si>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</si>
  <si>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</si>
  <si>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</si>
  <si>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</si>
  <si>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</si>
  <si>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</si>
  <si>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</si>
  <si>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</si>
  <si>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</si>
  <si>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</si>
  <si>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</si>
  <si>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</si>
  <si>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</si>
  <si>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</si>
  <si>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</si>
  <si>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</si>
  <si>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</si>
  <si>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</si>
  <si>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</si>
  <si>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</si>
  <si>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</si>
  <si>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</si>
  <si>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</si>
  <si>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</si>
  <si>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</si>
  <si>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</si>
  <si>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</si>
  <si>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</si>
  <si>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</si>
  <si>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</si>
  <si>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</si>
  <si>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</si>
  <si>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</si>
  <si>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</si>
  <si>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</si>
  <si>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</si>
  <si>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</si>
  <si>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</si>
  <si>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</si>
  <si>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</si>
  <si>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</si>
  <si>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</si>
  <si>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</si>
  <si>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</si>
  <si>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</si>
  <si>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</si>
  <si>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</si>
  <si>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</si>
  <si>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</si>
  <si>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</si>
  <si>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</si>
  <si>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</si>
  <si>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</si>
  <si>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</si>
  <si>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</si>
  <si>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</si>
  <si>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</si>
  <si>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</si>
  <si>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</si>
  <si>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</si>
  <si>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</si>
  <si>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</si>
  <si>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</si>
  <si>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</si>
  <si>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</si>
  <si>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</si>
  <si>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</si>
  <si>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</si>
  <si>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</si>
  <si>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</si>
  <si>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</si>
  <si>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</si>
  <si>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</si>
  <si>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</si>
  <si>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</si>
  <si>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</si>
  <si>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</si>
  <si>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</si>
  <si>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</si>
  <si>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</si>
  <si>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</si>
  <si>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</si>
  <si>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</si>
  <si>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</si>
  <si>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</si>
  <si>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</si>
  <si>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</si>
  <si>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</si>
  <si>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</si>
  <si>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</si>
  <si>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</si>
  <si>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</si>
  <si>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</si>
  <si>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</si>
  <si>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</si>
  <si>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</si>
  <si>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</si>
  <si>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</si>
  <si>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</si>
  <si>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</si>
  <si>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</si>
  <si>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</si>
  <si>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</si>
  <si>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</si>
  <si>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</si>
  <si>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</si>
  <si>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</si>
  <si>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</si>
  <si>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</si>
  <si>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</si>
  <si>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</si>
  <si>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</si>
  <si>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</si>
  <si>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</si>
  <si>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</si>
  <si>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</si>
  <si>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</si>
  <si>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</si>
  <si>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</si>
  <si>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</si>
  <si>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</si>
  <si>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</si>
  <si>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</si>
  <si>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</si>
  <si>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</si>
  <si>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</si>
  <si>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</si>
  <si>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</si>
  <si>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</si>
  <si>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</si>
  <si>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</si>
  <si>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</si>
  <si>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</si>
  <si>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</si>
  <si>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</si>
  <si>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</si>
  <si>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</si>
  <si>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</si>
  <si>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</si>
  <si>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</si>
  <si>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</si>
  <si>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</si>
  <si>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</si>
  <si>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</si>
  <si>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</si>
  <si>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</si>
  <si>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</si>
  <si>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</si>
  <si>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</si>
  <si>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</si>
  <si>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</si>
  <si>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</si>
  <si>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</si>
  <si>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</si>
  <si>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</si>
  <si>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</si>
  <si>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</si>
  <si>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</si>
  <si>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</si>
  <si>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</si>
  <si>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</si>
  <si>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</si>
  <si>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</si>
  <si>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</si>
  <si>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</si>
  <si>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</si>
  <si>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</si>
  <si>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</si>
  <si>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</si>
  <si>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</si>
  <si>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</si>
  <si>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</si>
  <si>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</si>
  <si>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</si>
  <si>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</si>
  <si>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</si>
  <si>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</si>
  <si>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</si>
  <si>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</si>
  <si>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</si>
  <si>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</si>
  <si>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</si>
  <si>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</si>
  <si>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</si>
  <si>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</si>
  <si>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</si>
  <si>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</si>
  <si>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</si>
  <si>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</si>
  <si>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</si>
  <si>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</si>
  <si>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</si>
  <si>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</si>
  <si>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</si>
  <si>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</si>
  <si>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</si>
  <si>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</si>
  <si>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</si>
  <si>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</si>
  <si>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</si>
  <si>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</si>
  <si>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</si>
  <si>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</si>
  <si>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</si>
  <si>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</si>
  <si>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</si>
  <si>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</si>
  <si>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</si>
  <si>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</si>
  <si>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</si>
  <si>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</si>
  <si>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</si>
  <si>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</si>
  <si>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</si>
  <si>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</si>
  <si>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</si>
  <si>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</si>
  <si>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</si>
  <si>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</si>
  <si>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</si>
  <si>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</si>
  <si>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</si>
  <si>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</si>
  <si>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</si>
  <si>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</si>
  <si>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</si>
  <si>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</si>
  <si>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</si>
  <si>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</si>
  <si>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</si>
  <si>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</si>
  <si>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</si>
  <si>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</si>
  <si>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</si>
  <si>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</si>
  <si>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</si>
  <si>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</si>
  <si>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</si>
  <si>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</si>
  <si>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</si>
  <si>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</si>
  <si>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</si>
  <si>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</si>
  <si>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</si>
  <si>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</si>
  <si>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</si>
  <si>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</si>
  <si>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</si>
  <si>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</si>
  <si>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</si>
  <si>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</si>
  <si>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</si>
  <si>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</si>
  <si>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</si>
  <si>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</si>
  <si>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</si>
  <si>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</si>
  <si>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</si>
  <si>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</si>
  <si>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</si>
  <si>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</si>
  <si>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</si>
  <si>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</si>
  <si>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</si>
  <si>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</si>
  <si>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</si>
  <si>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</si>
  <si>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</si>
  <si>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</si>
  <si>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</si>
  <si>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De La Cruz Marcelo, Mawel Andres</t>
  </si>
  <si>
    <t>En servicio</t>
  </si>
  <si>
    <t>Carga Exitosa</t>
  </si>
  <si>
    <t>GAVETA DE DEPOSITOS LLENA</t>
  </si>
  <si>
    <t>Reinicio Exitoso</t>
  </si>
  <si>
    <t>Moreta, Christian Aury</t>
  </si>
  <si>
    <t>Ballast, Carlos Alexis</t>
  </si>
  <si>
    <t>Abastecido</t>
  </si>
  <si>
    <t>Solucionado</t>
  </si>
  <si>
    <t>Peguero Solano, Victor Manuel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</si>
  <si>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</si>
  <si>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</si>
  <si>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</si>
  <si>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</si>
  <si>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</si>
  <si>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</si>
  <si>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</si>
  <si>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</si>
  <si>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335852215</t>
  </si>
  <si>
    <t>335852164</t>
  </si>
  <si>
    <t>335852139</t>
  </si>
  <si>
    <t>335852131</t>
  </si>
  <si>
    <t>GAVETAS VACIAS + GAVEVETAS FALLANDO</t>
  </si>
  <si>
    <t>REINICIO  FALLIDO</t>
  </si>
  <si>
    <t>335852420</t>
  </si>
  <si>
    <t>335852419</t>
  </si>
  <si>
    <t>335852418</t>
  </si>
  <si>
    <t>Cuevas Peralta, Ivan Hanell</t>
  </si>
  <si>
    <t>335852436</t>
  </si>
  <si>
    <t>335852435</t>
  </si>
  <si>
    <t>335852434</t>
  </si>
  <si>
    <t>335852433</t>
  </si>
  <si>
    <t>335852423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</si>
</sst>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52" fillId="5" borderId="56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65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9"/>
      <tableStyleElement type="headerRow" dxfId="608"/>
      <tableStyleElement type="totalRow" dxfId="607"/>
      <tableStyleElement type="firstColumn" dxfId="606"/>
      <tableStyleElement type="lastColumn" dxfId="605"/>
      <tableStyleElement type="firstRowStripe" dxfId="604"/>
      <tableStyleElement type="firstColumnStripe" dxfId="6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3"/>
  <sheetViews>
    <sheetView tabSelected="1" zoomScale="80" zoomScaleNormal="80" workbookViewId="0">
      <pane ySplit="4" topLeftCell="A5" activePane="bottomLeft" state="frozen"/>
      <selection pane="bottomLeft" activeCell="E15" sqref="E15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8" bestFit="1" customWidth="1"/>
    <col min="3" max="3" width="17.7109375" style="46" bestFit="1" customWidth="1"/>
    <col min="4" max="4" width="29.42578125" style="90" bestFit="1" customWidth="1"/>
    <col min="5" max="5" width="12.7109375" style="85" bestFit="1" customWidth="1"/>
    <col min="6" max="6" width="11.7109375" style="47" bestFit="1" customWidth="1"/>
    <col min="7" max="7" width="54.5703125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3" style="92" bestFit="1" customWidth="1"/>
    <col min="17" max="17" width="53" style="78" bestFit="1" customWidth="1"/>
    <col min="18" max="16384" width="25.5703125" style="44"/>
  </cols>
  <sheetData>
    <row r="1" spans="1:18" ht="18" x14ac:dyDescent="0.25">
      <c r="A1" s="161" t="s">
        <v>2161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2158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2534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2404</v>
      </c>
      <c r="B4" s="117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4" t="str">
        <f>VLOOKUP(E5,'LISTADO ATM'!$A$2:$C$901,3,0)</f>
        <v>DISTRITO NACIONAL</v>
      </c>
      <c r="B5" s="122">
        <v>335845247</v>
      </c>
      <c r="C5" s="121">
        <v>44293.59097222222</v>
      </c>
      <c r="D5" s="124" t="s">
        <v>2492</v>
      </c>
      <c r="E5" s="125">
        <v>24</v>
      </c>
      <c r="F5" s="139" t="str">
        <f>VLOOKUP(E5,VIP!$A$2:$O12568,2,0)</f>
        <v>DRBR024</v>
      </c>
      <c r="G5" s="124" t="str">
        <f>VLOOKUP(E5,'LISTADO ATM'!$A$2:$B$900,2,0)</f>
        <v xml:space="preserve">ATM Oficina Eusebio Manzueta </v>
      </c>
      <c r="H5" s="124" t="str">
        <f>VLOOKUP(E5,VIP!$A$2:$O17489,7,FALSE)</f>
        <v>No</v>
      </c>
      <c r="I5" s="124" t="str">
        <f>VLOOKUP(E5,VIP!$A$2:$O9454,8,FALSE)</f>
        <v>No</v>
      </c>
      <c r="J5" s="124" t="str">
        <f>VLOOKUP(E5,VIP!$A$2:$O9404,8,FALSE)</f>
        <v>No</v>
      </c>
      <c r="K5" s="124" t="str">
        <f>VLOOKUP(E5,VIP!$A$2:$O12978,6,0)</f>
        <v>NO</v>
      </c>
      <c r="L5" s="128" t="s">
        <v>2428</v>
      </c>
      <c r="M5" s="155" t="s">
        <v>2537</v>
      </c>
      <c r="N5" s="126" t="s">
        <v>2533</v>
      </c>
      <c r="O5" s="139" t="s">
        <v>2493</v>
      </c>
      <c r="P5" s="123"/>
      <c r="Q5" s="157">
        <v>44299.630555555559</v>
      </c>
    </row>
    <row r="6" spans="1:18" s="100" customFormat="1" ht="18" x14ac:dyDescent="0.25">
      <c r="A6" s="124" t="str">
        <f>VLOOKUP(E6,'LISTADO ATM'!$A$2:$C$901,3,0)</f>
        <v>DISTRITO NACIONAL</v>
      </c>
      <c r="B6" s="122">
        <v>335847434</v>
      </c>
      <c r="C6" s="121">
        <v>44295.389363425929</v>
      </c>
      <c r="D6" s="124" t="s">
        <v>2492</v>
      </c>
      <c r="E6" s="125">
        <v>686</v>
      </c>
      <c r="F6" s="139" t="str">
        <f>VLOOKUP(E6,VIP!$A$2:$O12551,2,0)</f>
        <v>DRBR686</v>
      </c>
      <c r="G6" s="124" t="str">
        <f>VLOOKUP(E6,'LISTADO ATM'!$A$2:$B$900,2,0)</f>
        <v>ATM Autoservicio Oficina Máximo Gómez</v>
      </c>
      <c r="H6" s="124" t="str">
        <f>VLOOKUP(E6,VIP!$A$2:$O17472,7,FALSE)</f>
        <v>Si</v>
      </c>
      <c r="I6" s="124" t="str">
        <f>VLOOKUP(E6,VIP!$A$2:$O9437,8,FALSE)</f>
        <v>Si</v>
      </c>
      <c r="J6" s="124" t="str">
        <f>VLOOKUP(E6,VIP!$A$2:$O9387,8,FALSE)</f>
        <v>Si</v>
      </c>
      <c r="K6" s="124" t="str">
        <f>VLOOKUP(E6,VIP!$A$2:$O12961,6,0)</f>
        <v>NO</v>
      </c>
      <c r="L6" s="128" t="s">
        <v>2527</v>
      </c>
      <c r="M6" s="155" t="s">
        <v>2537</v>
      </c>
      <c r="N6" s="126" t="s">
        <v>2533</v>
      </c>
      <c r="O6" s="139" t="s">
        <v>2493</v>
      </c>
      <c r="P6" s="126"/>
      <c r="Q6" s="157">
        <v>44299.625</v>
      </c>
    </row>
    <row r="7" spans="1:18" s="100" customFormat="1" ht="18" x14ac:dyDescent="0.25">
      <c r="A7" s="124" t="str">
        <f>VLOOKUP(E7,'LISTADO ATM'!$A$2:$C$901,3,0)</f>
        <v>SUR</v>
      </c>
      <c r="B7" s="122">
        <v>335848505</v>
      </c>
      <c r="C7" s="121">
        <v>44295.728773148148</v>
      </c>
      <c r="D7" s="124" t="s">
        <v>2189</v>
      </c>
      <c r="E7" s="125">
        <v>962</v>
      </c>
      <c r="F7" s="139" t="str">
        <f>VLOOKUP(E7,VIP!$A$2:$O12582,2,0)</f>
        <v>DRBR962</v>
      </c>
      <c r="G7" s="124" t="str">
        <f>VLOOKUP(E7,'LISTADO ATM'!$A$2:$B$900,2,0)</f>
        <v xml:space="preserve">ATM Oficina Villa Ofelia II (San Juan) </v>
      </c>
      <c r="H7" s="124" t="str">
        <f>VLOOKUP(E7,VIP!$A$2:$O17503,7,FALSE)</f>
        <v>Si</v>
      </c>
      <c r="I7" s="124" t="str">
        <f>VLOOKUP(E7,VIP!$A$2:$O9468,8,FALSE)</f>
        <v>Si</v>
      </c>
      <c r="J7" s="124" t="str">
        <f>VLOOKUP(E7,VIP!$A$2:$O9418,8,FALSE)</f>
        <v>Si</v>
      </c>
      <c r="K7" s="124" t="str">
        <f>VLOOKUP(E7,VIP!$A$2:$O12992,6,0)</f>
        <v>NO</v>
      </c>
      <c r="L7" s="128" t="s">
        <v>2228</v>
      </c>
      <c r="M7" s="93" t="s">
        <v>2465</v>
      </c>
      <c r="N7" s="119" t="s">
        <v>2472</v>
      </c>
      <c r="O7" s="139" t="s">
        <v>2474</v>
      </c>
      <c r="P7" s="126"/>
      <c r="Q7" s="120" t="s">
        <v>2228</v>
      </c>
    </row>
    <row r="8" spans="1:18" s="100" customFormat="1" ht="18" x14ac:dyDescent="0.25">
      <c r="A8" s="124" t="str">
        <f>VLOOKUP(E8,'LISTADO ATM'!$A$2:$C$901,3,0)</f>
        <v>DISTRITO NACIONAL</v>
      </c>
      <c r="B8" s="122">
        <v>335848942</v>
      </c>
      <c r="C8" s="121">
        <v>44297.343391203707</v>
      </c>
      <c r="D8" s="124" t="s">
        <v>2468</v>
      </c>
      <c r="E8" s="125">
        <v>238</v>
      </c>
      <c r="F8" s="139" t="str">
        <f>VLOOKUP(E8,VIP!$A$2:$O12551,2,0)</f>
        <v>DRBR238</v>
      </c>
      <c r="G8" s="124" t="str">
        <f>VLOOKUP(E8,'LISTADO ATM'!$A$2:$B$900,2,0)</f>
        <v xml:space="preserve">ATM Multicentro La Sirena Charles de Gaulle </v>
      </c>
      <c r="H8" s="124" t="str">
        <f>VLOOKUP(E8,VIP!$A$2:$O17472,7,FALSE)</f>
        <v>Si</v>
      </c>
      <c r="I8" s="124" t="str">
        <f>VLOOKUP(E8,VIP!$A$2:$O9437,8,FALSE)</f>
        <v>Si</v>
      </c>
      <c r="J8" s="124" t="str">
        <f>VLOOKUP(E8,VIP!$A$2:$O9387,8,FALSE)</f>
        <v>Si</v>
      </c>
      <c r="K8" s="124" t="str">
        <f>VLOOKUP(E8,VIP!$A$2:$O12961,6,0)</f>
        <v>No</v>
      </c>
      <c r="L8" s="158" t="s">
        <v>2539</v>
      </c>
      <c r="M8" s="155" t="s">
        <v>2537</v>
      </c>
      <c r="N8" s="126" t="s">
        <v>2533</v>
      </c>
      <c r="O8" s="139" t="s">
        <v>2473</v>
      </c>
      <c r="P8" s="123"/>
      <c r="Q8" s="157">
        <v>44299.602777777778</v>
      </c>
    </row>
    <row r="9" spans="1:18" s="100" customFormat="1" ht="18" x14ac:dyDescent="0.25">
      <c r="A9" s="124" t="str">
        <f>VLOOKUP(E9,'LISTADO ATM'!$A$2:$C$901,3,0)</f>
        <v>DISTRITO NACIONAL</v>
      </c>
      <c r="B9" s="122">
        <v>335849027</v>
      </c>
      <c r="C9" s="121">
        <v>44297.979513888888</v>
      </c>
      <c r="D9" s="124" t="s">
        <v>2189</v>
      </c>
      <c r="E9" s="125">
        <v>670</v>
      </c>
      <c r="F9" s="139" t="str">
        <f>VLOOKUP(E9,VIP!$A$2:$O12572,2,0)</f>
        <v>DRBR670</v>
      </c>
      <c r="G9" s="124" t="str">
        <f>VLOOKUP(E9,'LISTADO ATM'!$A$2:$B$900,2,0)</f>
        <v>ATM Estación Texaco Algodón</v>
      </c>
      <c r="H9" s="124" t="str">
        <f>VLOOKUP(E9,VIP!$A$2:$O17493,7,FALSE)</f>
        <v>Si</v>
      </c>
      <c r="I9" s="124" t="str">
        <f>VLOOKUP(E9,VIP!$A$2:$O9458,8,FALSE)</f>
        <v>Si</v>
      </c>
      <c r="J9" s="124" t="str">
        <f>VLOOKUP(E9,VIP!$A$2:$O9408,8,FALSE)</f>
        <v>Si</v>
      </c>
      <c r="K9" s="124" t="str">
        <f>VLOOKUP(E9,VIP!$A$2:$O12982,6,0)</f>
        <v>NO</v>
      </c>
      <c r="L9" s="128" t="s">
        <v>2228</v>
      </c>
      <c r="M9" s="155" t="s">
        <v>2537</v>
      </c>
      <c r="N9" s="126" t="s">
        <v>2533</v>
      </c>
      <c r="O9" s="139" t="s">
        <v>2474</v>
      </c>
      <c r="P9" s="123"/>
      <c r="Q9" s="157">
        <v>44299.427083333336</v>
      </c>
    </row>
    <row r="10" spans="1:18" s="100" customFormat="1" ht="18" x14ac:dyDescent="0.25">
      <c r="A10" s="124" t="str">
        <f>VLOOKUP(E10,'LISTADO ATM'!$A$2:$C$901,3,0)</f>
        <v>DISTRITO NACIONAL</v>
      </c>
      <c r="B10" s="122">
        <v>335849028</v>
      </c>
      <c r="C10" s="121">
        <v>44297.981296296297</v>
      </c>
      <c r="D10" s="124" t="s">
        <v>2189</v>
      </c>
      <c r="E10" s="125">
        <v>966</v>
      </c>
      <c r="F10" s="139" t="str">
        <f>VLOOKUP(E10,VIP!$A$2:$O12571,2,0)</f>
        <v>DRBR966</v>
      </c>
      <c r="G10" s="124" t="str">
        <f>VLOOKUP(E10,'LISTADO ATM'!$A$2:$B$900,2,0)</f>
        <v>ATM Centro Medico Real</v>
      </c>
      <c r="H10" s="124" t="str">
        <f>VLOOKUP(E10,VIP!$A$2:$O17492,7,FALSE)</f>
        <v>Si</v>
      </c>
      <c r="I10" s="124" t="str">
        <f>VLOOKUP(E10,VIP!$A$2:$O9457,8,FALSE)</f>
        <v>Si</v>
      </c>
      <c r="J10" s="124" t="str">
        <f>VLOOKUP(E10,VIP!$A$2:$O9407,8,FALSE)</f>
        <v>Si</v>
      </c>
      <c r="K10" s="124" t="str">
        <f>VLOOKUP(E10,VIP!$A$2:$O12981,6,0)</f>
        <v>NO</v>
      </c>
      <c r="L10" s="128" t="s">
        <v>2509</v>
      </c>
      <c r="M10" s="93" t="s">
        <v>2465</v>
      </c>
      <c r="N10" s="119" t="s">
        <v>2510</v>
      </c>
      <c r="O10" s="139" t="s">
        <v>2474</v>
      </c>
      <c r="P10" s="123"/>
      <c r="Q10" s="120" t="s">
        <v>2509</v>
      </c>
    </row>
    <row r="11" spans="1:18" s="100" customFormat="1" ht="18" x14ac:dyDescent="0.25">
      <c r="A11" s="124" t="str">
        <f>VLOOKUP(E11,'LISTADO ATM'!$A$2:$C$901,3,0)</f>
        <v>NORTE</v>
      </c>
      <c r="B11" s="122">
        <v>335849071</v>
      </c>
      <c r="C11" s="121">
        <v>44298.338194444441</v>
      </c>
      <c r="D11" s="121" t="s">
        <v>2530</v>
      </c>
      <c r="E11" s="124">
        <v>291</v>
      </c>
      <c r="F11" s="139" t="str">
        <f>VLOOKUP(E11,VIP!$A$2:$O12616,2,0)</f>
        <v>DRBR291</v>
      </c>
      <c r="G11" s="124" t="str">
        <f>VLOOKUP(E11,'LISTADO ATM'!$A$2:$B$900,2,0)</f>
        <v xml:space="preserve">ATM S/M Jumbo Las Colinas </v>
      </c>
      <c r="H11" s="124" t="str">
        <f>VLOOKUP(E11,VIP!$A$2:$O17537,7,FALSE)</f>
        <v>Si</v>
      </c>
      <c r="I11" s="124" t="str">
        <f>VLOOKUP(E11,VIP!$A$2:$O9502,8,FALSE)</f>
        <v>Si</v>
      </c>
      <c r="J11" s="124" t="str">
        <f>VLOOKUP(E11,VIP!$A$2:$O9452,8,FALSE)</f>
        <v>Si</v>
      </c>
      <c r="K11" s="124" t="str">
        <f>VLOOKUP(E11,VIP!$A$2:$O13026,6,0)</f>
        <v>NO</v>
      </c>
      <c r="L11" s="158" t="s">
        <v>2539</v>
      </c>
      <c r="M11" s="155" t="s">
        <v>2537</v>
      </c>
      <c r="N11" s="126" t="s">
        <v>2533</v>
      </c>
      <c r="O11" s="139" t="s">
        <v>2531</v>
      </c>
      <c r="P11" s="123"/>
      <c r="Q11" s="157">
        <v>44299.452777777777</v>
      </c>
    </row>
    <row r="12" spans="1:18" s="100" customFormat="1" ht="18" x14ac:dyDescent="0.25">
      <c r="A12" s="124" t="str">
        <f>VLOOKUP(E12,'LISTADO ATM'!$A$2:$C$901,3,0)</f>
        <v>DISTRITO NACIONAL</v>
      </c>
      <c r="B12" s="122">
        <v>335849089</v>
      </c>
      <c r="C12" s="121">
        <v>44298.344467592593</v>
      </c>
      <c r="D12" s="124" t="s">
        <v>2468</v>
      </c>
      <c r="E12" s="125">
        <v>232</v>
      </c>
      <c r="F12" s="139" t="str">
        <f>VLOOKUP(E12,VIP!$A$2:$O12577,2,0)</f>
        <v>DRBR232</v>
      </c>
      <c r="G12" s="124" t="str">
        <f>VLOOKUP(E12,'LISTADO ATM'!$A$2:$B$900,2,0)</f>
        <v xml:space="preserve">ATM S/M Nacional Charles de Gaulle </v>
      </c>
      <c r="H12" s="124" t="str">
        <f>VLOOKUP(E12,VIP!$A$2:$O17498,7,FALSE)</f>
        <v>Si</v>
      </c>
      <c r="I12" s="124" t="str">
        <f>VLOOKUP(E12,VIP!$A$2:$O9463,8,FALSE)</f>
        <v>Si</v>
      </c>
      <c r="J12" s="124" t="str">
        <f>VLOOKUP(E12,VIP!$A$2:$O9413,8,FALSE)</f>
        <v>Si</v>
      </c>
      <c r="K12" s="124" t="str">
        <f>VLOOKUP(E12,VIP!$A$2:$O12987,6,0)</f>
        <v>SI</v>
      </c>
      <c r="L12" s="128" t="s">
        <v>2459</v>
      </c>
      <c r="M12" s="93" t="s">
        <v>2465</v>
      </c>
      <c r="N12" s="119" t="s">
        <v>2533</v>
      </c>
      <c r="O12" s="139" t="s">
        <v>2473</v>
      </c>
      <c r="P12" s="123"/>
      <c r="Q12" s="120" t="s">
        <v>2459</v>
      </c>
    </row>
    <row r="13" spans="1:18" s="100" customFormat="1" ht="18" x14ac:dyDescent="0.25">
      <c r="A13" s="124" t="str">
        <f>VLOOKUP(E13,'LISTADO ATM'!$A$2:$C$901,3,0)</f>
        <v>DISTRITO NACIONAL</v>
      </c>
      <c r="B13" s="122">
        <v>335849133</v>
      </c>
      <c r="C13" s="121">
        <v>44298.348009259258</v>
      </c>
      <c r="D13" s="124" t="s">
        <v>2468</v>
      </c>
      <c r="E13" s="125">
        <v>225</v>
      </c>
      <c r="F13" s="139" t="str">
        <f>VLOOKUP(E13,VIP!$A$2:$O12574,2,0)</f>
        <v>DRBR225</v>
      </c>
      <c r="G13" s="124" t="str">
        <f>VLOOKUP(E13,'LISTADO ATM'!$A$2:$B$900,2,0)</f>
        <v xml:space="preserve">ATM S/M Nacional Arroyo Hondo </v>
      </c>
      <c r="H13" s="124" t="str">
        <f>VLOOKUP(E13,VIP!$A$2:$O17495,7,FALSE)</f>
        <v>Si</v>
      </c>
      <c r="I13" s="124" t="str">
        <f>VLOOKUP(E13,VIP!$A$2:$O9460,8,FALSE)</f>
        <v>Si</v>
      </c>
      <c r="J13" s="124" t="str">
        <f>VLOOKUP(E13,VIP!$A$2:$O9410,8,FALSE)</f>
        <v>Si</v>
      </c>
      <c r="K13" s="124" t="str">
        <f>VLOOKUP(E13,VIP!$A$2:$O12984,6,0)</f>
        <v>NO</v>
      </c>
      <c r="L13" s="128" t="s">
        <v>2459</v>
      </c>
      <c r="M13" s="155" t="s">
        <v>2537</v>
      </c>
      <c r="N13" s="126" t="s">
        <v>2533</v>
      </c>
      <c r="O13" s="139" t="s">
        <v>2473</v>
      </c>
      <c r="P13" s="123"/>
      <c r="Q13" s="157">
        <v>44299.642361111109</v>
      </c>
    </row>
    <row r="14" spans="1:18" s="100" customFormat="1" ht="18" x14ac:dyDescent="0.25">
      <c r="A14" s="124" t="str">
        <f>VLOOKUP(E14,'LISTADO ATM'!$A$2:$C$901,3,0)</f>
        <v>NORTE</v>
      </c>
      <c r="B14" s="122">
        <v>335849259</v>
      </c>
      <c r="C14" s="121">
        <v>44298.378101851849</v>
      </c>
      <c r="D14" s="124" t="s">
        <v>2492</v>
      </c>
      <c r="E14" s="125">
        <v>208</v>
      </c>
      <c r="F14" s="139" t="str">
        <f>VLOOKUP(E14,VIP!$A$2:$O12579,2,0)</f>
        <v>DRBR208</v>
      </c>
      <c r="G14" s="124" t="str">
        <f>VLOOKUP(E14,'LISTADO ATM'!$A$2:$B$900,2,0)</f>
        <v xml:space="preserve">ATM UNP Tireo </v>
      </c>
      <c r="H14" s="124" t="str">
        <f>VLOOKUP(E14,VIP!$A$2:$O17500,7,FALSE)</f>
        <v>Si</v>
      </c>
      <c r="I14" s="124" t="str">
        <f>VLOOKUP(E14,VIP!$A$2:$O9465,8,FALSE)</f>
        <v>Si</v>
      </c>
      <c r="J14" s="124" t="str">
        <f>VLOOKUP(E14,VIP!$A$2:$O9415,8,FALSE)</f>
        <v>Si</v>
      </c>
      <c r="K14" s="124" t="str">
        <f>VLOOKUP(E14,VIP!$A$2:$O12989,6,0)</f>
        <v>NO</v>
      </c>
      <c r="L14" s="128" t="s">
        <v>2459</v>
      </c>
      <c r="M14" s="155" t="s">
        <v>2537</v>
      </c>
      <c r="N14" s="126" t="s">
        <v>2533</v>
      </c>
      <c r="O14" s="139" t="s">
        <v>2493</v>
      </c>
      <c r="P14" s="123"/>
      <c r="Q14" s="157">
        <v>44299.561111111114</v>
      </c>
    </row>
    <row r="15" spans="1:18" s="100" customFormat="1" ht="18" x14ac:dyDescent="0.25">
      <c r="A15" s="124" t="str">
        <f>VLOOKUP(E15,'LISTADO ATM'!$A$2:$C$901,3,0)</f>
        <v>DISTRITO NACIONAL</v>
      </c>
      <c r="B15" s="122">
        <v>335849625</v>
      </c>
      <c r="C15" s="121">
        <v>44298.435474537036</v>
      </c>
      <c r="D15" s="124" t="s">
        <v>2492</v>
      </c>
      <c r="E15" s="125">
        <v>39</v>
      </c>
      <c r="F15" s="139" t="str">
        <f>VLOOKUP(E15,VIP!$A$2:$O12570,2,0)</f>
        <v>DRBR039</v>
      </c>
      <c r="G15" s="124" t="str">
        <f>VLOOKUP(E15,'LISTADO ATM'!$A$2:$B$900,2,0)</f>
        <v xml:space="preserve">ATM Oficina Ovando </v>
      </c>
      <c r="H15" s="124" t="str">
        <f>VLOOKUP(E15,VIP!$A$2:$O17491,7,FALSE)</f>
        <v>Si</v>
      </c>
      <c r="I15" s="124" t="str">
        <f>VLOOKUP(E15,VIP!$A$2:$O9456,8,FALSE)</f>
        <v>No</v>
      </c>
      <c r="J15" s="124" t="str">
        <f>VLOOKUP(E15,VIP!$A$2:$O9406,8,FALSE)</f>
        <v>No</v>
      </c>
      <c r="K15" s="124" t="str">
        <f>VLOOKUP(E15,VIP!$A$2:$O12980,6,0)</f>
        <v>NO</v>
      </c>
      <c r="L15" s="128" t="s">
        <v>2428</v>
      </c>
      <c r="M15" s="155" t="s">
        <v>2537</v>
      </c>
      <c r="N15" s="119" t="s">
        <v>2472</v>
      </c>
      <c r="O15" s="139" t="s">
        <v>2493</v>
      </c>
      <c r="P15" s="123"/>
      <c r="Q15" s="200">
        <v>44299.665972222225</v>
      </c>
    </row>
    <row r="16" spans="1:18" s="100" customFormat="1" ht="18" x14ac:dyDescent="0.25">
      <c r="A16" s="124" t="str">
        <f>VLOOKUP(E16,'LISTADO ATM'!$A$2:$C$901,3,0)</f>
        <v>SUR</v>
      </c>
      <c r="B16" s="122">
        <v>335849644</v>
      </c>
      <c r="C16" s="121">
        <v>44298.439629629633</v>
      </c>
      <c r="D16" s="124" t="s">
        <v>2189</v>
      </c>
      <c r="E16" s="125">
        <v>48</v>
      </c>
      <c r="F16" s="139" t="str">
        <f>VLOOKUP(E16,VIP!$A$2:$O12584,2,0)</f>
        <v>DRBR048</v>
      </c>
      <c r="G16" s="124" t="str">
        <f>VLOOKUP(E16,'LISTADO ATM'!$A$2:$B$900,2,0)</f>
        <v xml:space="preserve">ATM Autoservicio Neiba I </v>
      </c>
      <c r="H16" s="124" t="str">
        <f>VLOOKUP(E16,VIP!$A$2:$O17505,7,FALSE)</f>
        <v>Si</v>
      </c>
      <c r="I16" s="124" t="str">
        <f>VLOOKUP(E16,VIP!$A$2:$O9470,8,FALSE)</f>
        <v>Si</v>
      </c>
      <c r="J16" s="124" t="str">
        <f>VLOOKUP(E16,VIP!$A$2:$O9420,8,FALSE)</f>
        <v>Si</v>
      </c>
      <c r="K16" s="124" t="str">
        <f>VLOOKUP(E16,VIP!$A$2:$O12994,6,0)</f>
        <v>SI</v>
      </c>
      <c r="L16" s="128" t="s">
        <v>2428</v>
      </c>
      <c r="M16" s="155" t="s">
        <v>2537</v>
      </c>
      <c r="N16" s="126" t="s">
        <v>2533</v>
      </c>
      <c r="O16" s="139" t="s">
        <v>2474</v>
      </c>
      <c r="P16" s="123"/>
      <c r="Q16" s="157">
        <v>44299.569444444445</v>
      </c>
    </row>
    <row r="17" spans="1:17" s="100" customFormat="1" ht="18" x14ac:dyDescent="0.25">
      <c r="A17" s="124" t="str">
        <f>VLOOKUP(E17,'LISTADO ATM'!$A$2:$C$901,3,0)</f>
        <v>DISTRITO NACIONAL</v>
      </c>
      <c r="B17" s="122">
        <v>335849773</v>
      </c>
      <c r="C17" s="121">
        <v>44298.469201388885</v>
      </c>
      <c r="D17" s="124" t="s">
        <v>2189</v>
      </c>
      <c r="E17" s="125">
        <v>908</v>
      </c>
      <c r="F17" s="139" t="str">
        <f>VLOOKUP(E17,VIP!$A$2:$O12583,2,0)</f>
        <v>DRBR16D</v>
      </c>
      <c r="G17" s="124" t="str">
        <f>VLOOKUP(E17,'LISTADO ATM'!$A$2:$B$900,2,0)</f>
        <v xml:space="preserve">ATM Oficina Plaza Botánika </v>
      </c>
      <c r="H17" s="124" t="str">
        <f>VLOOKUP(E17,VIP!$A$2:$O17504,7,FALSE)</f>
        <v>Si</v>
      </c>
      <c r="I17" s="124" t="str">
        <f>VLOOKUP(E17,VIP!$A$2:$O9469,8,FALSE)</f>
        <v>Si</v>
      </c>
      <c r="J17" s="124" t="str">
        <f>VLOOKUP(E17,VIP!$A$2:$O9419,8,FALSE)</f>
        <v>Si</v>
      </c>
      <c r="K17" s="124" t="str">
        <f>VLOOKUP(E17,VIP!$A$2:$O12993,6,0)</f>
        <v>NO</v>
      </c>
      <c r="L17" s="128" t="s">
        <v>2228</v>
      </c>
      <c r="M17" s="155" t="s">
        <v>2537</v>
      </c>
      <c r="N17" s="119" t="s">
        <v>2510</v>
      </c>
      <c r="O17" s="139" t="s">
        <v>2474</v>
      </c>
      <c r="P17" s="123"/>
      <c r="Q17" s="200">
        <v>44299.770833333336</v>
      </c>
    </row>
    <row r="18" spans="1:17" s="100" customFormat="1" ht="18" x14ac:dyDescent="0.25">
      <c r="A18" s="124" t="str">
        <f>VLOOKUP(E18,'LISTADO ATM'!$A$2:$C$901,3,0)</f>
        <v>DISTRITO NACIONAL</v>
      </c>
      <c r="B18" s="122">
        <v>335849812</v>
      </c>
      <c r="C18" s="121">
        <v>44298.476493055554</v>
      </c>
      <c r="D18" s="124" t="s">
        <v>2189</v>
      </c>
      <c r="E18" s="125">
        <v>887</v>
      </c>
      <c r="F18" s="139" t="str">
        <f>VLOOKUP(E18,VIP!$A$2:$O12581,2,0)</f>
        <v>DRBR887</v>
      </c>
      <c r="G18" s="124" t="str">
        <f>VLOOKUP(E18,'LISTADO ATM'!$A$2:$B$900,2,0)</f>
        <v>ATM S/M Bravo Los Proceres</v>
      </c>
      <c r="H18" s="124" t="str">
        <f>VLOOKUP(E18,VIP!$A$2:$O17502,7,FALSE)</f>
        <v>Si</v>
      </c>
      <c r="I18" s="124" t="str">
        <f>VLOOKUP(E18,VIP!$A$2:$O9467,8,FALSE)</f>
        <v>Si</v>
      </c>
      <c r="J18" s="124" t="str">
        <f>VLOOKUP(E18,VIP!$A$2:$O9417,8,FALSE)</f>
        <v>Si</v>
      </c>
      <c r="K18" s="124" t="str">
        <f>VLOOKUP(E18,VIP!$A$2:$O12991,6,0)</f>
        <v>NO</v>
      </c>
      <c r="L18" s="128" t="s">
        <v>2488</v>
      </c>
      <c r="M18" s="155" t="s">
        <v>2537</v>
      </c>
      <c r="N18" s="119" t="s">
        <v>2510</v>
      </c>
      <c r="O18" s="139" t="s">
        <v>2474</v>
      </c>
      <c r="P18" s="123"/>
      <c r="Q18" s="200">
        <v>44299.78402777778</v>
      </c>
    </row>
    <row r="19" spans="1:17" s="100" customFormat="1" ht="18" x14ac:dyDescent="0.25">
      <c r="A19" s="124" t="str">
        <f>VLOOKUP(E19,'LISTADO ATM'!$A$2:$C$901,3,0)</f>
        <v>ESTE</v>
      </c>
      <c r="B19" s="122">
        <v>335849847</v>
      </c>
      <c r="C19" s="121">
        <v>44298.486215277779</v>
      </c>
      <c r="D19" s="124" t="s">
        <v>2189</v>
      </c>
      <c r="E19" s="125">
        <v>16</v>
      </c>
      <c r="F19" s="139" t="str">
        <f>VLOOKUP(E19,VIP!$A$2:$O12580,2,0)</f>
        <v>DRBR016</v>
      </c>
      <c r="G19" s="124" t="str">
        <f>VLOOKUP(E19,'LISTADO ATM'!$A$2:$B$900,2,0)</f>
        <v>ATM Estación Texaco Sabana de la Mar</v>
      </c>
      <c r="H19" s="124" t="str">
        <f>VLOOKUP(E19,VIP!$A$2:$O17501,7,FALSE)</f>
        <v>Si</v>
      </c>
      <c r="I19" s="124" t="str">
        <f>VLOOKUP(E19,VIP!$A$2:$O9466,8,FALSE)</f>
        <v>Si</v>
      </c>
      <c r="J19" s="124" t="str">
        <f>VLOOKUP(E19,VIP!$A$2:$O9416,8,FALSE)</f>
        <v>Si</v>
      </c>
      <c r="K19" s="124" t="str">
        <f>VLOOKUP(E19,VIP!$A$2:$O12990,6,0)</f>
        <v>NO</v>
      </c>
      <c r="L19" s="128" t="s">
        <v>2254</v>
      </c>
      <c r="M19" s="155" t="s">
        <v>2537</v>
      </c>
      <c r="N19" s="126" t="s">
        <v>2533</v>
      </c>
      <c r="O19" s="139" t="s">
        <v>2474</v>
      </c>
      <c r="P19" s="123"/>
      <c r="Q19" s="157">
        <v>44299.380555555559</v>
      </c>
    </row>
    <row r="20" spans="1:17" s="100" customFormat="1" ht="18" x14ac:dyDescent="0.25">
      <c r="A20" s="124" t="str">
        <f>VLOOKUP(E20,'LISTADO ATM'!$A$2:$C$901,3,0)</f>
        <v>DISTRITO NACIONAL</v>
      </c>
      <c r="B20" s="122">
        <v>335849849</v>
      </c>
      <c r="C20" s="121">
        <v>44298.487337962964</v>
      </c>
      <c r="D20" s="124" t="s">
        <v>2189</v>
      </c>
      <c r="E20" s="125">
        <v>785</v>
      </c>
      <c r="F20" s="139" t="str">
        <f>VLOOKUP(E20,VIP!$A$2:$O12579,2,0)</f>
        <v>DRBR785</v>
      </c>
      <c r="G20" s="124" t="str">
        <f>VLOOKUP(E20,'LISTADO ATM'!$A$2:$B$900,2,0)</f>
        <v xml:space="preserve">ATM S/M Nacional Máximo Gómez </v>
      </c>
      <c r="H20" s="124" t="str">
        <f>VLOOKUP(E20,VIP!$A$2:$O17500,7,FALSE)</f>
        <v>Si</v>
      </c>
      <c r="I20" s="124" t="str">
        <f>VLOOKUP(E20,VIP!$A$2:$O9465,8,FALSE)</f>
        <v>Si</v>
      </c>
      <c r="J20" s="124" t="str">
        <f>VLOOKUP(E20,VIP!$A$2:$O9415,8,FALSE)</f>
        <v>Si</v>
      </c>
      <c r="K20" s="124" t="str">
        <f>VLOOKUP(E20,VIP!$A$2:$O12989,6,0)</f>
        <v>NO</v>
      </c>
      <c r="L20" s="128" t="s">
        <v>2254</v>
      </c>
      <c r="M20" s="155" t="s">
        <v>2537</v>
      </c>
      <c r="N20" s="126" t="s">
        <v>2533</v>
      </c>
      <c r="O20" s="139" t="s">
        <v>2474</v>
      </c>
      <c r="P20" s="123"/>
      <c r="Q20" s="157">
        <v>44299.607638888891</v>
      </c>
    </row>
    <row r="21" spans="1:17" s="100" customFormat="1" ht="18" x14ac:dyDescent="0.25">
      <c r="A21" s="124" t="str">
        <f>VLOOKUP(E21,'LISTADO ATM'!$A$2:$C$901,3,0)</f>
        <v>DISTRITO NACIONAL</v>
      </c>
      <c r="B21" s="122">
        <v>335849852</v>
      </c>
      <c r="C21" s="121">
        <v>44298.488402777781</v>
      </c>
      <c r="D21" s="124" t="s">
        <v>2189</v>
      </c>
      <c r="E21" s="125">
        <v>272</v>
      </c>
      <c r="F21" s="139" t="str">
        <f>VLOOKUP(E21,VIP!$A$2:$O12578,2,0)</f>
        <v>DRBR272</v>
      </c>
      <c r="G21" s="124" t="str">
        <f>VLOOKUP(E21,'LISTADO ATM'!$A$2:$B$900,2,0)</f>
        <v xml:space="preserve">ATM Cámara de Diputados </v>
      </c>
      <c r="H21" s="124" t="str">
        <f>VLOOKUP(E21,VIP!$A$2:$O17499,7,FALSE)</f>
        <v>Si</v>
      </c>
      <c r="I21" s="124" t="str">
        <f>VLOOKUP(E21,VIP!$A$2:$O9464,8,FALSE)</f>
        <v>Si</v>
      </c>
      <c r="J21" s="124" t="str">
        <f>VLOOKUP(E21,VIP!$A$2:$O9414,8,FALSE)</f>
        <v>Si</v>
      </c>
      <c r="K21" s="124" t="str">
        <f>VLOOKUP(E21,VIP!$A$2:$O12988,6,0)</f>
        <v>NO</v>
      </c>
      <c r="L21" s="128" t="s">
        <v>2254</v>
      </c>
      <c r="M21" s="155" t="s">
        <v>2537</v>
      </c>
      <c r="N21" s="126" t="s">
        <v>2533</v>
      </c>
      <c r="O21" s="139" t="s">
        <v>2474</v>
      </c>
      <c r="P21" s="123"/>
      <c r="Q21" s="157">
        <v>44299.418749999997</v>
      </c>
    </row>
    <row r="22" spans="1:17" s="100" customFormat="1" ht="18" x14ac:dyDescent="0.25">
      <c r="A22" s="124" t="str">
        <f>VLOOKUP(E22,'LISTADO ATM'!$A$2:$C$901,3,0)</f>
        <v>DISTRITO NACIONAL</v>
      </c>
      <c r="B22" s="122">
        <v>335849909</v>
      </c>
      <c r="C22" s="121">
        <v>44298.498784722222</v>
      </c>
      <c r="D22" s="124" t="s">
        <v>2189</v>
      </c>
      <c r="E22" s="125">
        <v>865</v>
      </c>
      <c r="F22" s="139" t="str">
        <f>VLOOKUP(E22,VIP!$A$2:$O12576,2,0)</f>
        <v>DRBR865</v>
      </c>
      <c r="G22" s="124" t="str">
        <f>VLOOKUP(E22,'LISTADO ATM'!$A$2:$B$900,2,0)</f>
        <v xml:space="preserve">ATM Club Naco </v>
      </c>
      <c r="H22" s="124" t="str">
        <f>VLOOKUP(E22,VIP!$A$2:$O17497,7,FALSE)</f>
        <v>Si</v>
      </c>
      <c r="I22" s="124" t="str">
        <f>VLOOKUP(E22,VIP!$A$2:$O9462,8,FALSE)</f>
        <v>Si</v>
      </c>
      <c r="J22" s="124" t="str">
        <f>VLOOKUP(E22,VIP!$A$2:$O9412,8,FALSE)</f>
        <v>Si</v>
      </c>
      <c r="K22" s="124" t="str">
        <f>VLOOKUP(E22,VIP!$A$2:$O12986,6,0)</f>
        <v>NO</v>
      </c>
      <c r="L22" s="128" t="s">
        <v>2228</v>
      </c>
      <c r="M22" s="93" t="s">
        <v>2465</v>
      </c>
      <c r="N22" s="119" t="s">
        <v>2472</v>
      </c>
      <c r="O22" s="139" t="s">
        <v>2474</v>
      </c>
      <c r="P22" s="123"/>
      <c r="Q22" s="120" t="s">
        <v>2228</v>
      </c>
    </row>
    <row r="23" spans="1:17" s="100" customFormat="1" ht="18" x14ac:dyDescent="0.25">
      <c r="A23" s="124" t="str">
        <f>VLOOKUP(E23,'LISTADO ATM'!$A$2:$C$901,3,0)</f>
        <v>NORTE</v>
      </c>
      <c r="B23" s="122">
        <v>335849918</v>
      </c>
      <c r="C23" s="121">
        <v>44298.502280092594</v>
      </c>
      <c r="D23" s="124" t="s">
        <v>2190</v>
      </c>
      <c r="E23" s="125">
        <v>895</v>
      </c>
      <c r="F23" s="139" t="str">
        <f>VLOOKUP(E23,VIP!$A$2:$O12575,2,0)</f>
        <v>DRBR895</v>
      </c>
      <c r="G23" s="124" t="str">
        <f>VLOOKUP(E23,'LISTADO ATM'!$A$2:$B$900,2,0)</f>
        <v xml:space="preserve">ATM S/M Bravo (Santiago) </v>
      </c>
      <c r="H23" s="124" t="str">
        <f>VLOOKUP(E23,VIP!$A$2:$O17496,7,FALSE)</f>
        <v>Si</v>
      </c>
      <c r="I23" s="124" t="str">
        <f>VLOOKUP(E23,VIP!$A$2:$O9461,8,FALSE)</f>
        <v>No</v>
      </c>
      <c r="J23" s="124" t="str">
        <f>VLOOKUP(E23,VIP!$A$2:$O9411,8,FALSE)</f>
        <v>No</v>
      </c>
      <c r="K23" s="124" t="str">
        <f>VLOOKUP(E23,VIP!$A$2:$O12985,6,0)</f>
        <v>NO</v>
      </c>
      <c r="L23" s="128" t="s">
        <v>2254</v>
      </c>
      <c r="M23" s="155" t="s">
        <v>2537</v>
      </c>
      <c r="N23" s="119" t="s">
        <v>2472</v>
      </c>
      <c r="O23" s="139" t="s">
        <v>2502</v>
      </c>
      <c r="P23" s="123"/>
      <c r="Q23" s="200">
        <v>44299.775000000001</v>
      </c>
    </row>
    <row r="24" spans="1:17" s="100" customFormat="1" ht="18" x14ac:dyDescent="0.25">
      <c r="A24" s="124" t="str">
        <f>VLOOKUP(E24,'LISTADO ATM'!$A$2:$C$901,3,0)</f>
        <v>DISTRITO NACIONAL</v>
      </c>
      <c r="B24" s="122">
        <v>335849931</v>
      </c>
      <c r="C24" s="121">
        <v>44298.50440972222</v>
      </c>
      <c r="D24" s="124" t="s">
        <v>2189</v>
      </c>
      <c r="E24" s="125">
        <v>149</v>
      </c>
      <c r="F24" s="139" t="str">
        <f>VLOOKUP(E24,VIP!$A$2:$O12574,2,0)</f>
        <v>DRBR149</v>
      </c>
      <c r="G24" s="124" t="str">
        <f>VLOOKUP(E24,'LISTADO ATM'!$A$2:$B$900,2,0)</f>
        <v>ATM Estación Metro Concepción</v>
      </c>
      <c r="H24" s="124" t="str">
        <f>VLOOKUP(E24,VIP!$A$2:$O17495,7,FALSE)</f>
        <v>N/A</v>
      </c>
      <c r="I24" s="124" t="str">
        <f>VLOOKUP(E24,VIP!$A$2:$O9460,8,FALSE)</f>
        <v>N/A</v>
      </c>
      <c r="J24" s="124" t="str">
        <f>VLOOKUP(E24,VIP!$A$2:$O9410,8,FALSE)</f>
        <v>N/A</v>
      </c>
      <c r="K24" s="124" t="str">
        <f>VLOOKUP(E24,VIP!$A$2:$O12984,6,0)</f>
        <v>N/A</v>
      </c>
      <c r="L24" s="128" t="s">
        <v>2228</v>
      </c>
      <c r="M24" s="155" t="s">
        <v>2537</v>
      </c>
      <c r="N24" s="126" t="s">
        <v>2533</v>
      </c>
      <c r="O24" s="139" t="s">
        <v>2474</v>
      </c>
      <c r="P24" s="123"/>
      <c r="Q24" s="157">
        <v>44299.635416666664</v>
      </c>
    </row>
    <row r="25" spans="1:17" s="100" customFormat="1" ht="18" x14ac:dyDescent="0.25">
      <c r="A25" s="124" t="str">
        <f>VLOOKUP(E25,'LISTADO ATM'!$A$2:$C$901,3,0)</f>
        <v>DISTRITO NACIONAL</v>
      </c>
      <c r="B25" s="122">
        <v>335849936</v>
      </c>
      <c r="C25" s="121">
        <v>44298.505868055552</v>
      </c>
      <c r="D25" s="124" t="s">
        <v>2189</v>
      </c>
      <c r="E25" s="125">
        <v>115</v>
      </c>
      <c r="F25" s="139" t="str">
        <f>VLOOKUP(E25,VIP!$A$2:$O12573,2,0)</f>
        <v>DRBR115</v>
      </c>
      <c r="G25" s="124" t="str">
        <f>VLOOKUP(E25,'LISTADO ATM'!$A$2:$B$900,2,0)</f>
        <v xml:space="preserve">ATM Oficina Megacentro I </v>
      </c>
      <c r="H25" s="124" t="str">
        <f>VLOOKUP(E25,VIP!$A$2:$O17494,7,FALSE)</f>
        <v>Si</v>
      </c>
      <c r="I25" s="124" t="str">
        <f>VLOOKUP(E25,VIP!$A$2:$O9459,8,FALSE)</f>
        <v>Si</v>
      </c>
      <c r="J25" s="124" t="str">
        <f>VLOOKUP(E25,VIP!$A$2:$O9409,8,FALSE)</f>
        <v>Si</v>
      </c>
      <c r="K25" s="124" t="str">
        <f>VLOOKUP(E25,VIP!$A$2:$O12983,6,0)</f>
        <v>SI</v>
      </c>
      <c r="L25" s="128" t="s">
        <v>2228</v>
      </c>
      <c r="M25" s="155" t="s">
        <v>2537</v>
      </c>
      <c r="N25" s="126" t="s">
        <v>2533</v>
      </c>
      <c r="O25" s="139" t="s">
        <v>2474</v>
      </c>
      <c r="P25" s="123"/>
      <c r="Q25" s="157">
        <v>44299.418055555558</v>
      </c>
    </row>
    <row r="26" spans="1:17" s="100" customFormat="1" ht="18" x14ac:dyDescent="0.25">
      <c r="A26" s="124" t="str">
        <f>VLOOKUP(E26,'LISTADO ATM'!$A$2:$C$901,3,0)</f>
        <v>SUR</v>
      </c>
      <c r="B26" s="122">
        <v>335849940</v>
      </c>
      <c r="C26" s="121">
        <v>44298.507245370369</v>
      </c>
      <c r="D26" s="124" t="s">
        <v>2189</v>
      </c>
      <c r="E26" s="125">
        <v>33</v>
      </c>
      <c r="F26" s="139" t="str">
        <f>VLOOKUP(E26,VIP!$A$2:$O12572,2,0)</f>
        <v>DRBR033</v>
      </c>
      <c r="G26" s="124" t="str">
        <f>VLOOKUP(E26,'LISTADO ATM'!$A$2:$B$900,2,0)</f>
        <v xml:space="preserve">ATM UNP Juan de Herrera </v>
      </c>
      <c r="H26" s="124" t="str">
        <f>VLOOKUP(E26,VIP!$A$2:$O17493,7,FALSE)</f>
        <v>Si</v>
      </c>
      <c r="I26" s="124" t="str">
        <f>VLOOKUP(E26,VIP!$A$2:$O9458,8,FALSE)</f>
        <v>Si</v>
      </c>
      <c r="J26" s="124" t="str">
        <f>VLOOKUP(E26,VIP!$A$2:$O9408,8,FALSE)</f>
        <v>Si</v>
      </c>
      <c r="K26" s="124" t="str">
        <f>VLOOKUP(E26,VIP!$A$2:$O12982,6,0)</f>
        <v>NO</v>
      </c>
      <c r="L26" s="128" t="s">
        <v>2228</v>
      </c>
      <c r="M26" s="156" t="s">
        <v>2537</v>
      </c>
      <c r="N26" s="126" t="s">
        <v>2533</v>
      </c>
      <c r="O26" s="139" t="s">
        <v>2474</v>
      </c>
      <c r="P26" s="123"/>
      <c r="Q26" s="157">
        <v>44299.606249999997</v>
      </c>
    </row>
    <row r="27" spans="1:17" s="100" customFormat="1" ht="18" x14ac:dyDescent="0.25">
      <c r="A27" s="124" t="str">
        <f>VLOOKUP(E27,'LISTADO ATM'!$A$2:$C$901,3,0)</f>
        <v>ESTE</v>
      </c>
      <c r="B27" s="122">
        <v>335849980</v>
      </c>
      <c r="C27" s="121">
        <v>44298.516574074078</v>
      </c>
      <c r="D27" s="124" t="s">
        <v>2189</v>
      </c>
      <c r="E27" s="125">
        <v>899</v>
      </c>
      <c r="F27" s="139" t="str">
        <f>VLOOKUP(E27,VIP!$A$2:$O12583,2,0)</f>
        <v>DRBR899</v>
      </c>
      <c r="G27" s="124" t="str">
        <f>VLOOKUP(E27,'LISTADO ATM'!$A$2:$B$900,2,0)</f>
        <v xml:space="preserve">ATM Oficina Punta Cana </v>
      </c>
      <c r="H27" s="124" t="str">
        <f>VLOOKUP(E27,VIP!$A$2:$O17504,7,FALSE)</f>
        <v>Si</v>
      </c>
      <c r="I27" s="124" t="str">
        <f>VLOOKUP(E27,VIP!$A$2:$O9469,8,FALSE)</f>
        <v>Si</v>
      </c>
      <c r="J27" s="124" t="str">
        <f>VLOOKUP(E27,VIP!$A$2:$O9419,8,FALSE)</f>
        <v>Si</v>
      </c>
      <c r="K27" s="124" t="str">
        <f>VLOOKUP(E27,VIP!$A$2:$O12993,6,0)</f>
        <v>NO</v>
      </c>
      <c r="L27" s="128" t="s">
        <v>2228</v>
      </c>
      <c r="M27" s="155" t="s">
        <v>2537</v>
      </c>
      <c r="N27" s="119" t="s">
        <v>2510</v>
      </c>
      <c r="O27" s="139" t="s">
        <v>2474</v>
      </c>
      <c r="P27" s="123"/>
      <c r="Q27" s="200">
        <v>44299.767361111109</v>
      </c>
    </row>
    <row r="28" spans="1:17" s="100" customFormat="1" ht="18" x14ac:dyDescent="0.25">
      <c r="A28" s="124" t="str">
        <f>VLOOKUP(E28,'LISTADO ATM'!$A$2:$C$901,3,0)</f>
        <v>SUR</v>
      </c>
      <c r="B28" s="122">
        <v>335850069</v>
      </c>
      <c r="C28" s="121">
        <v>44298.548530092594</v>
      </c>
      <c r="D28" s="124" t="s">
        <v>2468</v>
      </c>
      <c r="E28" s="125">
        <v>780</v>
      </c>
      <c r="F28" s="139" t="str">
        <f>VLOOKUP(E28,VIP!$A$2:$O12578,2,0)</f>
        <v>DRBR041</v>
      </c>
      <c r="G28" s="124" t="str">
        <f>VLOOKUP(E28,'LISTADO ATM'!$A$2:$B$900,2,0)</f>
        <v xml:space="preserve">ATM Oficina Barahona I </v>
      </c>
      <c r="H28" s="124" t="str">
        <f>VLOOKUP(E28,VIP!$A$2:$O17499,7,FALSE)</f>
        <v>Si</v>
      </c>
      <c r="I28" s="124" t="str">
        <f>VLOOKUP(E28,VIP!$A$2:$O9464,8,FALSE)</f>
        <v>Si</v>
      </c>
      <c r="J28" s="124" t="str">
        <f>VLOOKUP(E28,VIP!$A$2:$O9414,8,FALSE)</f>
        <v>Si</v>
      </c>
      <c r="K28" s="124" t="str">
        <f>VLOOKUP(E28,VIP!$A$2:$O12988,6,0)</f>
        <v>SI</v>
      </c>
      <c r="L28" s="128" t="s">
        <v>2527</v>
      </c>
      <c r="M28" s="155" t="s">
        <v>2537</v>
      </c>
      <c r="N28" s="126" t="s">
        <v>2533</v>
      </c>
      <c r="O28" s="139" t="s">
        <v>2473</v>
      </c>
      <c r="P28" s="123"/>
      <c r="Q28" s="157">
        <v>44299.445833333331</v>
      </c>
    </row>
    <row r="29" spans="1:17" s="100" customFormat="1" ht="18" x14ac:dyDescent="0.25">
      <c r="A29" s="124" t="str">
        <f>VLOOKUP(E29,'LISTADO ATM'!$A$2:$C$901,3,0)</f>
        <v>DISTRITO NACIONAL</v>
      </c>
      <c r="B29" s="122">
        <v>335850114</v>
      </c>
      <c r="C29" s="121">
        <v>44298.566851851851</v>
      </c>
      <c r="D29" s="124" t="s">
        <v>2189</v>
      </c>
      <c r="E29" s="125">
        <v>812</v>
      </c>
      <c r="F29" s="139" t="str">
        <f>VLOOKUP(E29,VIP!$A$2:$O12576,2,0)</f>
        <v>DRBR812</v>
      </c>
      <c r="G29" s="124" t="str">
        <f>VLOOKUP(E29,'LISTADO ATM'!$A$2:$B$900,2,0)</f>
        <v xml:space="preserve">ATM Canasta del Pueblo </v>
      </c>
      <c r="H29" s="124" t="str">
        <f>VLOOKUP(E29,VIP!$A$2:$O17497,7,FALSE)</f>
        <v>Si</v>
      </c>
      <c r="I29" s="124" t="str">
        <f>VLOOKUP(E29,VIP!$A$2:$O9462,8,FALSE)</f>
        <v>Si</v>
      </c>
      <c r="J29" s="124" t="str">
        <f>VLOOKUP(E29,VIP!$A$2:$O9412,8,FALSE)</f>
        <v>Si</v>
      </c>
      <c r="K29" s="124" t="str">
        <f>VLOOKUP(E29,VIP!$A$2:$O12986,6,0)</f>
        <v>NO</v>
      </c>
      <c r="L29" s="128" t="s">
        <v>2254</v>
      </c>
      <c r="M29" s="93" t="s">
        <v>2465</v>
      </c>
      <c r="N29" s="119" t="s">
        <v>2510</v>
      </c>
      <c r="O29" s="139" t="s">
        <v>2474</v>
      </c>
      <c r="P29" s="123"/>
      <c r="Q29" s="120" t="s">
        <v>2254</v>
      </c>
    </row>
    <row r="30" spans="1:17" s="100" customFormat="1" ht="18" x14ac:dyDescent="0.25">
      <c r="A30" s="124" t="str">
        <f>VLOOKUP(E30,'LISTADO ATM'!$A$2:$C$901,3,0)</f>
        <v>DISTRITO NACIONAL</v>
      </c>
      <c r="B30" s="122">
        <v>335850119</v>
      </c>
      <c r="C30" s="121">
        <v>44298.569398148145</v>
      </c>
      <c r="D30" s="124" t="s">
        <v>2189</v>
      </c>
      <c r="E30" s="125">
        <v>753</v>
      </c>
      <c r="F30" s="139" t="str">
        <f>VLOOKUP(E30,VIP!$A$2:$O12575,2,0)</f>
        <v>DRBR753</v>
      </c>
      <c r="G30" s="124" t="str">
        <f>VLOOKUP(E30,'LISTADO ATM'!$A$2:$B$900,2,0)</f>
        <v xml:space="preserve">ATM S/M Nacional Tiradentes </v>
      </c>
      <c r="H30" s="124" t="str">
        <f>VLOOKUP(E30,VIP!$A$2:$O17496,7,FALSE)</f>
        <v>Si</v>
      </c>
      <c r="I30" s="124" t="str">
        <f>VLOOKUP(E30,VIP!$A$2:$O9461,8,FALSE)</f>
        <v>Si</v>
      </c>
      <c r="J30" s="124" t="str">
        <f>VLOOKUP(E30,VIP!$A$2:$O9411,8,FALSE)</f>
        <v>Si</v>
      </c>
      <c r="K30" s="124" t="str">
        <f>VLOOKUP(E30,VIP!$A$2:$O12985,6,0)</f>
        <v>NO</v>
      </c>
      <c r="L30" s="128" t="s">
        <v>2254</v>
      </c>
      <c r="M30" s="155" t="s">
        <v>2537</v>
      </c>
      <c r="N30" s="126" t="s">
        <v>2533</v>
      </c>
      <c r="O30" s="139" t="s">
        <v>2474</v>
      </c>
      <c r="P30" s="123"/>
      <c r="Q30" s="157">
        <v>44299.616666666669</v>
      </c>
    </row>
    <row r="31" spans="1:17" s="100" customFormat="1" ht="18" x14ac:dyDescent="0.25">
      <c r="A31" s="124" t="str">
        <f>VLOOKUP(E31,'LISTADO ATM'!$A$2:$C$901,3,0)</f>
        <v>DISTRITO NACIONAL</v>
      </c>
      <c r="B31" s="122">
        <v>335850141</v>
      </c>
      <c r="C31" s="121">
        <v>44298.576249999998</v>
      </c>
      <c r="D31" s="124" t="s">
        <v>2468</v>
      </c>
      <c r="E31" s="125">
        <v>642</v>
      </c>
      <c r="F31" s="139" t="str">
        <f>VLOOKUP(E31,VIP!$A$2:$O12574,2,0)</f>
        <v>DRBR24O</v>
      </c>
      <c r="G31" s="124" t="str">
        <f>VLOOKUP(E31,'LISTADO ATM'!$A$2:$B$900,2,0)</f>
        <v xml:space="preserve">ATM OMSA Sto. Dgo. </v>
      </c>
      <c r="H31" s="124" t="str">
        <f>VLOOKUP(E31,VIP!$A$2:$O17495,7,FALSE)</f>
        <v>Si</v>
      </c>
      <c r="I31" s="124" t="str">
        <f>VLOOKUP(E31,VIP!$A$2:$O9460,8,FALSE)</f>
        <v>Si</v>
      </c>
      <c r="J31" s="124" t="str">
        <f>VLOOKUP(E31,VIP!$A$2:$O9410,8,FALSE)</f>
        <v>Si</v>
      </c>
      <c r="K31" s="124" t="str">
        <f>VLOOKUP(E31,VIP!$A$2:$O12984,6,0)</f>
        <v>NO</v>
      </c>
      <c r="L31" s="128" t="s">
        <v>2459</v>
      </c>
      <c r="M31" s="93" t="s">
        <v>2465</v>
      </c>
      <c r="N31" s="119" t="s">
        <v>2533</v>
      </c>
      <c r="O31" s="139" t="s">
        <v>2473</v>
      </c>
      <c r="P31" s="123"/>
      <c r="Q31" s="120" t="s">
        <v>2459</v>
      </c>
    </row>
    <row r="32" spans="1:17" s="100" customFormat="1" ht="18" x14ac:dyDescent="0.25">
      <c r="A32" s="124" t="str">
        <f>VLOOKUP(E32,'LISTADO ATM'!$A$2:$C$901,3,0)</f>
        <v>NORTE</v>
      </c>
      <c r="B32" s="122">
        <v>335850196</v>
      </c>
      <c r="C32" s="121">
        <v>44298.595324074071</v>
      </c>
      <c r="D32" s="124" t="s">
        <v>2492</v>
      </c>
      <c r="E32" s="125">
        <v>746</v>
      </c>
      <c r="F32" s="139" t="str">
        <f>VLOOKUP(E32,VIP!$A$2:$O12572,2,0)</f>
        <v>DRBR156</v>
      </c>
      <c r="G32" s="124" t="str">
        <f>VLOOKUP(E32,'LISTADO ATM'!$A$2:$B$900,2,0)</f>
        <v xml:space="preserve">ATM Oficina Las Terrenas </v>
      </c>
      <c r="H32" s="124" t="str">
        <f>VLOOKUP(E32,VIP!$A$2:$O17493,7,FALSE)</f>
        <v>Si</v>
      </c>
      <c r="I32" s="124" t="str">
        <f>VLOOKUP(E32,VIP!$A$2:$O9458,8,FALSE)</f>
        <v>Si</v>
      </c>
      <c r="J32" s="124" t="str">
        <f>VLOOKUP(E32,VIP!$A$2:$O9408,8,FALSE)</f>
        <v>Si</v>
      </c>
      <c r="K32" s="124" t="str">
        <f>VLOOKUP(E32,VIP!$A$2:$O12982,6,0)</f>
        <v>SI</v>
      </c>
      <c r="L32" s="158" t="s">
        <v>2539</v>
      </c>
      <c r="M32" s="155" t="s">
        <v>2537</v>
      </c>
      <c r="N32" s="126" t="s">
        <v>2533</v>
      </c>
      <c r="O32" s="139" t="s">
        <v>2493</v>
      </c>
      <c r="P32" s="123"/>
      <c r="Q32" s="157">
        <v>44299.452777777777</v>
      </c>
    </row>
    <row r="33" spans="1:17" s="100" customFormat="1" ht="18" x14ac:dyDescent="0.25">
      <c r="A33" s="124" t="str">
        <f>VLOOKUP(E33,'LISTADO ATM'!$A$2:$C$901,3,0)</f>
        <v>DISTRITO NACIONAL</v>
      </c>
      <c r="B33" s="122">
        <v>335850241</v>
      </c>
      <c r="C33" s="121">
        <v>44298.611296296294</v>
      </c>
      <c r="D33" s="121" t="s">
        <v>2468</v>
      </c>
      <c r="E33" s="124">
        <v>908</v>
      </c>
      <c r="F33" s="139" t="str">
        <f>VLOOKUP(E33,VIP!$A$2:$O12594,2,0)</f>
        <v>DRBR16D</v>
      </c>
      <c r="G33" s="124" t="str">
        <f>VLOOKUP(E33,'LISTADO ATM'!$A$2:$B$900,2,0)</f>
        <v xml:space="preserve">ATM Oficina Plaza Botánika </v>
      </c>
      <c r="H33" s="124" t="str">
        <f>VLOOKUP(E33,VIP!$A$2:$O17515,7,FALSE)</f>
        <v>Si</v>
      </c>
      <c r="I33" s="124" t="str">
        <f>VLOOKUP(E33,VIP!$A$2:$O9480,8,FALSE)</f>
        <v>Si</v>
      </c>
      <c r="J33" s="124" t="str">
        <f>VLOOKUP(E33,VIP!$A$2:$O9430,8,FALSE)</f>
        <v>Si</v>
      </c>
      <c r="K33" s="124" t="str">
        <f>VLOOKUP(E33,VIP!$A$2:$O13004,6,0)</f>
        <v>NO</v>
      </c>
      <c r="L33" s="158" t="s">
        <v>2539</v>
      </c>
      <c r="M33" s="155" t="s">
        <v>2537</v>
      </c>
      <c r="N33" s="119" t="s">
        <v>2533</v>
      </c>
      <c r="O33" s="139" t="s">
        <v>2473</v>
      </c>
      <c r="P33" s="123"/>
      <c r="Q33" s="200">
        <v>44299.770833333336</v>
      </c>
    </row>
    <row r="34" spans="1:17" s="100" customFormat="1" ht="18" x14ac:dyDescent="0.25">
      <c r="A34" s="124" t="str">
        <f>VLOOKUP(E34,'LISTADO ATM'!$A$2:$C$901,3,0)</f>
        <v>DISTRITO NACIONAL</v>
      </c>
      <c r="B34" s="122">
        <v>335850318</v>
      </c>
      <c r="C34" s="121">
        <v>44298.626423611109</v>
      </c>
      <c r="D34" s="121" t="s">
        <v>2492</v>
      </c>
      <c r="E34" s="124">
        <v>567</v>
      </c>
      <c r="F34" s="139" t="str">
        <f>VLOOKUP(E34,VIP!$A$2:$O12593,2,0)</f>
        <v>DRBR015</v>
      </c>
      <c r="G34" s="124" t="str">
        <f>VLOOKUP(E34,'LISTADO ATM'!$A$2:$B$900,2,0)</f>
        <v xml:space="preserve">ATM Oficina Máximo Gómez </v>
      </c>
      <c r="H34" s="124" t="str">
        <f>VLOOKUP(E34,VIP!$A$2:$O17514,7,FALSE)</f>
        <v>Si</v>
      </c>
      <c r="I34" s="124" t="str">
        <f>VLOOKUP(E34,VIP!$A$2:$O9479,8,FALSE)</f>
        <v>Si</v>
      </c>
      <c r="J34" s="124" t="str">
        <f>VLOOKUP(E34,VIP!$A$2:$O9429,8,FALSE)</f>
        <v>Si</v>
      </c>
      <c r="K34" s="124" t="str">
        <f>VLOOKUP(E34,VIP!$A$2:$O13003,6,0)</f>
        <v>NO</v>
      </c>
      <c r="L34" s="128" t="s">
        <v>2459</v>
      </c>
      <c r="M34" s="93" t="s">
        <v>2465</v>
      </c>
      <c r="N34" s="119" t="s">
        <v>2472</v>
      </c>
      <c r="O34" s="139" t="s">
        <v>2493</v>
      </c>
      <c r="P34" s="123"/>
      <c r="Q34" s="120" t="s">
        <v>2459</v>
      </c>
    </row>
    <row r="35" spans="1:17" s="100" customFormat="1" ht="18" x14ac:dyDescent="0.25">
      <c r="A35" s="124" t="str">
        <f>VLOOKUP(E35,'LISTADO ATM'!$A$2:$C$901,3,0)</f>
        <v>ESTE</v>
      </c>
      <c r="B35" s="122">
        <v>335850338</v>
      </c>
      <c r="C35" s="121">
        <v>44298.634108796294</v>
      </c>
      <c r="D35" s="121" t="s">
        <v>2189</v>
      </c>
      <c r="E35" s="124">
        <v>631</v>
      </c>
      <c r="F35" s="139" t="str">
        <f>VLOOKUP(E35,VIP!$A$2:$O12592,2,0)</f>
        <v>DRBR417</v>
      </c>
      <c r="G35" s="124" t="str">
        <f>VLOOKUP(E35,'LISTADO ATM'!$A$2:$B$900,2,0)</f>
        <v xml:space="preserve">ATM ASOCODEQUI (San Pedro) </v>
      </c>
      <c r="H35" s="124" t="str">
        <f>VLOOKUP(E35,VIP!$A$2:$O17513,7,FALSE)</f>
        <v>Si</v>
      </c>
      <c r="I35" s="124" t="str">
        <f>VLOOKUP(E35,VIP!$A$2:$O9478,8,FALSE)</f>
        <v>Si</v>
      </c>
      <c r="J35" s="124" t="str">
        <f>VLOOKUP(E35,VIP!$A$2:$O9428,8,FALSE)</f>
        <v>Si</v>
      </c>
      <c r="K35" s="124" t="str">
        <f>VLOOKUP(E35,VIP!$A$2:$O13002,6,0)</f>
        <v>NO</v>
      </c>
      <c r="L35" s="128" t="s">
        <v>2228</v>
      </c>
      <c r="M35" s="155" t="s">
        <v>2537</v>
      </c>
      <c r="N35" s="126" t="s">
        <v>2533</v>
      </c>
      <c r="O35" s="139" t="s">
        <v>2474</v>
      </c>
      <c r="P35" s="123"/>
      <c r="Q35" s="157">
        <v>44299.551388888889</v>
      </c>
    </row>
    <row r="36" spans="1:17" s="100" customFormat="1" ht="18" x14ac:dyDescent="0.25">
      <c r="A36" s="124" t="str">
        <f>VLOOKUP(E36,'LISTADO ATM'!$A$2:$C$901,3,0)</f>
        <v>NORTE</v>
      </c>
      <c r="B36" s="122">
        <v>335850350</v>
      </c>
      <c r="C36" s="121">
        <v>44298.636990740742</v>
      </c>
      <c r="D36" s="121" t="s">
        <v>2190</v>
      </c>
      <c r="E36" s="124">
        <v>635</v>
      </c>
      <c r="F36" s="139" t="str">
        <f>VLOOKUP(E36,VIP!$A$2:$O12591,2,0)</f>
        <v>DRBR12J</v>
      </c>
      <c r="G36" s="124" t="str">
        <f>VLOOKUP(E36,'LISTADO ATM'!$A$2:$B$900,2,0)</f>
        <v xml:space="preserve">ATM Zona Franca Tamboril </v>
      </c>
      <c r="H36" s="124" t="str">
        <f>VLOOKUP(E36,VIP!$A$2:$O17512,7,FALSE)</f>
        <v>Si</v>
      </c>
      <c r="I36" s="124" t="str">
        <f>VLOOKUP(E36,VIP!$A$2:$O9477,8,FALSE)</f>
        <v>Si</v>
      </c>
      <c r="J36" s="124" t="str">
        <f>VLOOKUP(E36,VIP!$A$2:$O9427,8,FALSE)</f>
        <v>Si</v>
      </c>
      <c r="K36" s="124" t="str">
        <f>VLOOKUP(E36,VIP!$A$2:$O13001,6,0)</f>
        <v>NO</v>
      </c>
      <c r="L36" s="128" t="s">
        <v>2228</v>
      </c>
      <c r="M36" s="155" t="s">
        <v>2537</v>
      </c>
      <c r="N36" s="126" t="s">
        <v>2533</v>
      </c>
      <c r="O36" s="139" t="s">
        <v>2502</v>
      </c>
      <c r="P36" s="123"/>
      <c r="Q36" s="157">
        <v>44299.522916666669</v>
      </c>
    </row>
    <row r="37" spans="1:17" s="100" customFormat="1" ht="18" x14ac:dyDescent="0.25">
      <c r="A37" s="124" t="str">
        <f>VLOOKUP(E37,'LISTADO ATM'!$A$2:$C$901,3,0)</f>
        <v>NORTE</v>
      </c>
      <c r="B37" s="122">
        <v>335850392</v>
      </c>
      <c r="C37" s="121">
        <v>44298.648217592592</v>
      </c>
      <c r="D37" s="121" t="s">
        <v>2190</v>
      </c>
      <c r="E37" s="124">
        <v>253</v>
      </c>
      <c r="F37" s="139" t="str">
        <f>VLOOKUP(E37,VIP!$A$2:$O12589,2,0)</f>
        <v>DRBR253</v>
      </c>
      <c r="G37" s="124" t="str">
        <f>VLOOKUP(E37,'LISTADO ATM'!$A$2:$B$900,2,0)</f>
        <v xml:space="preserve">ATM Centro Cuesta Nacional (Santiago) </v>
      </c>
      <c r="H37" s="124" t="str">
        <f>VLOOKUP(E37,VIP!$A$2:$O17510,7,FALSE)</f>
        <v>Si</v>
      </c>
      <c r="I37" s="124" t="str">
        <f>VLOOKUP(E37,VIP!$A$2:$O9475,8,FALSE)</f>
        <v>Si</v>
      </c>
      <c r="J37" s="124" t="str">
        <f>VLOOKUP(E37,VIP!$A$2:$O9425,8,FALSE)</f>
        <v>Si</v>
      </c>
      <c r="K37" s="124" t="str">
        <f>VLOOKUP(E37,VIP!$A$2:$O12999,6,0)</f>
        <v>NO</v>
      </c>
      <c r="L37" s="128" t="s">
        <v>2228</v>
      </c>
      <c r="M37" s="156" t="s">
        <v>2537</v>
      </c>
      <c r="N37" s="119" t="s">
        <v>2472</v>
      </c>
      <c r="O37" s="139" t="s">
        <v>2502</v>
      </c>
      <c r="P37" s="123"/>
      <c r="Q37" s="157">
        <v>44299.611111111109</v>
      </c>
    </row>
    <row r="38" spans="1:17" s="100" customFormat="1" ht="18" x14ac:dyDescent="0.25">
      <c r="A38" s="124" t="str">
        <f>VLOOKUP(E38,'LISTADO ATM'!$A$2:$C$901,3,0)</f>
        <v>DISTRITO NACIONAL</v>
      </c>
      <c r="B38" s="122">
        <v>335850412</v>
      </c>
      <c r="C38" s="121">
        <v>44298.654826388891</v>
      </c>
      <c r="D38" s="121" t="s">
        <v>2189</v>
      </c>
      <c r="E38" s="124">
        <v>623</v>
      </c>
      <c r="F38" s="139" t="str">
        <f>VLOOKUP(E38,VIP!$A$2:$O12587,2,0)</f>
        <v>DRBR623</v>
      </c>
      <c r="G38" s="124" t="str">
        <f>VLOOKUP(E38,'LISTADO ATM'!$A$2:$B$900,2,0)</f>
        <v xml:space="preserve">ATM Operaciones Especiales (Manoguayabo) </v>
      </c>
      <c r="H38" s="124" t="str">
        <f>VLOOKUP(E38,VIP!$A$2:$O17508,7,FALSE)</f>
        <v>Si</v>
      </c>
      <c r="I38" s="124" t="str">
        <f>VLOOKUP(E38,VIP!$A$2:$O9473,8,FALSE)</f>
        <v>Si</v>
      </c>
      <c r="J38" s="124" t="str">
        <f>VLOOKUP(E38,VIP!$A$2:$O9423,8,FALSE)</f>
        <v>Si</v>
      </c>
      <c r="K38" s="124" t="str">
        <f>VLOOKUP(E38,VIP!$A$2:$O12997,6,0)</f>
        <v>No</v>
      </c>
      <c r="L38" s="128" t="s">
        <v>2228</v>
      </c>
      <c r="M38" s="155" t="s">
        <v>2537</v>
      </c>
      <c r="N38" s="126" t="s">
        <v>2533</v>
      </c>
      <c r="O38" s="139" t="s">
        <v>2474</v>
      </c>
      <c r="P38" s="123"/>
      <c r="Q38" s="157">
        <v>44299.498611111114</v>
      </c>
    </row>
    <row r="39" spans="1:17" s="100" customFormat="1" ht="18" x14ac:dyDescent="0.25">
      <c r="A39" s="124" t="str">
        <f>VLOOKUP(E39,'LISTADO ATM'!$A$2:$C$901,3,0)</f>
        <v>DISTRITO NACIONAL</v>
      </c>
      <c r="B39" s="122">
        <v>335850424</v>
      </c>
      <c r="C39" s="121">
        <v>44298.658668981479</v>
      </c>
      <c r="D39" s="121" t="s">
        <v>2189</v>
      </c>
      <c r="E39" s="124">
        <v>243</v>
      </c>
      <c r="F39" s="139" t="str">
        <f>VLOOKUP(E39,VIP!$A$2:$O12586,2,0)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VLOOKUP(E39,VIP!$A$2:$O17507,7,FALSE)</f>
        <v>Si</v>
      </c>
      <c r="I39" s="124" t="str">
        <f>VLOOKUP(E39,VIP!$A$2:$O9472,8,FALSE)</f>
        <v>Si</v>
      </c>
      <c r="J39" s="124" t="str">
        <f>VLOOKUP(E39,VIP!$A$2:$O9422,8,FALSE)</f>
        <v>Si</v>
      </c>
      <c r="K39" s="124" t="str">
        <f>VLOOKUP(E39,VIP!$A$2:$O12996,6,0)</f>
        <v>SI</v>
      </c>
      <c r="L39" s="128" t="s">
        <v>2228</v>
      </c>
      <c r="M39" s="93" t="s">
        <v>2465</v>
      </c>
      <c r="N39" s="119" t="s">
        <v>2472</v>
      </c>
      <c r="O39" s="139" t="s">
        <v>2474</v>
      </c>
      <c r="P39" s="123"/>
      <c r="Q39" s="120" t="s">
        <v>2228</v>
      </c>
    </row>
    <row r="40" spans="1:17" s="100" customFormat="1" ht="18" x14ac:dyDescent="0.25">
      <c r="A40" s="124" t="str">
        <f>VLOOKUP(E40,'LISTADO ATM'!$A$2:$C$901,3,0)</f>
        <v>DISTRITO NACIONAL</v>
      </c>
      <c r="B40" s="122">
        <v>335850477</v>
      </c>
      <c r="C40" s="121">
        <v>44298.669479166667</v>
      </c>
      <c r="D40" s="121" t="s">
        <v>2189</v>
      </c>
      <c r="E40" s="124">
        <v>355</v>
      </c>
      <c r="F40" s="139" t="str">
        <f>VLOOKUP(E40,VIP!$A$2:$O12596,2,0)</f>
        <v>DRBR355</v>
      </c>
      <c r="G40" s="124" t="str">
        <f>VLOOKUP(E40,'LISTADO ATM'!$A$2:$B$900,2,0)</f>
        <v xml:space="preserve">ATM UNP Metro II </v>
      </c>
      <c r="H40" s="124" t="str">
        <f>VLOOKUP(E40,VIP!$A$2:$O17517,7,FALSE)</f>
        <v>Si</v>
      </c>
      <c r="I40" s="124" t="str">
        <f>VLOOKUP(E40,VIP!$A$2:$O9482,8,FALSE)</f>
        <v>Si</v>
      </c>
      <c r="J40" s="124" t="str">
        <f>VLOOKUP(E40,VIP!$A$2:$O9432,8,FALSE)</f>
        <v>Si</v>
      </c>
      <c r="K40" s="124" t="str">
        <f>VLOOKUP(E40,VIP!$A$2:$O13006,6,0)</f>
        <v>SI</v>
      </c>
      <c r="L40" s="128" t="s">
        <v>2488</v>
      </c>
      <c r="M40" s="155" t="s">
        <v>2537</v>
      </c>
      <c r="N40" s="126" t="s">
        <v>2533</v>
      </c>
      <c r="O40" s="139" t="s">
        <v>2474</v>
      </c>
      <c r="P40" s="123"/>
      <c r="Q40" s="157">
        <v>44299.643750000003</v>
      </c>
    </row>
    <row r="41" spans="1:17" s="100" customFormat="1" ht="18" x14ac:dyDescent="0.25">
      <c r="A41" s="124" t="str">
        <f>VLOOKUP(E41,'LISTADO ATM'!$A$2:$C$901,3,0)</f>
        <v>NORTE</v>
      </c>
      <c r="B41" s="122">
        <v>335850527</v>
      </c>
      <c r="C41" s="121">
        <v>44298.690613425926</v>
      </c>
      <c r="D41" s="121" t="s">
        <v>2530</v>
      </c>
      <c r="E41" s="124">
        <v>261</v>
      </c>
      <c r="F41" s="140" t="str">
        <f>VLOOKUP(E41,VIP!$A$2:$O12595,2,0)</f>
        <v>DRBR261</v>
      </c>
      <c r="G41" s="124" t="str">
        <f>VLOOKUP(E41,'LISTADO ATM'!$A$2:$B$900,2,0)</f>
        <v xml:space="preserve">ATM UNP Aeropuerto Cibao (Santiago) </v>
      </c>
      <c r="H41" s="124" t="str">
        <f>VLOOKUP(E41,VIP!$A$2:$O17516,7,FALSE)</f>
        <v>Si</v>
      </c>
      <c r="I41" s="124" t="str">
        <f>VLOOKUP(E41,VIP!$A$2:$O9481,8,FALSE)</f>
        <v>Si</v>
      </c>
      <c r="J41" s="124" t="str">
        <f>VLOOKUP(E41,VIP!$A$2:$O9431,8,FALSE)</f>
        <v>Si</v>
      </c>
      <c r="K41" s="124" t="str">
        <f>VLOOKUP(E41,VIP!$A$2:$O13005,6,0)</f>
        <v>NO</v>
      </c>
      <c r="L41" s="128" t="s">
        <v>2459</v>
      </c>
      <c r="M41" s="155" t="s">
        <v>2537</v>
      </c>
      <c r="N41" s="119" t="s">
        <v>2472</v>
      </c>
      <c r="O41" s="140" t="s">
        <v>2531</v>
      </c>
      <c r="P41" s="123"/>
      <c r="Q41" s="200">
        <v>44299.603472222225</v>
      </c>
    </row>
    <row r="42" spans="1:17" s="100" customFormat="1" ht="18" x14ac:dyDescent="0.25">
      <c r="A42" s="124" t="str">
        <f>VLOOKUP(E42,'LISTADO ATM'!$A$2:$C$901,3,0)</f>
        <v>ESTE</v>
      </c>
      <c r="B42" s="122">
        <v>335850580</v>
      </c>
      <c r="C42" s="121">
        <v>44298.70003472222</v>
      </c>
      <c r="D42" s="121" t="s">
        <v>2468</v>
      </c>
      <c r="E42" s="124">
        <v>211</v>
      </c>
      <c r="F42" s="140" t="str">
        <f>VLOOKUP(E42,VIP!$A$2:$O12594,2,0)</f>
        <v>DRBR211</v>
      </c>
      <c r="G42" s="124" t="str">
        <f>VLOOKUP(E42,'LISTADO ATM'!$A$2:$B$900,2,0)</f>
        <v xml:space="preserve">ATM Oficina La Romana I </v>
      </c>
      <c r="H42" s="124" t="str">
        <f>VLOOKUP(E42,VIP!$A$2:$O17515,7,FALSE)</f>
        <v>Si</v>
      </c>
      <c r="I42" s="124" t="str">
        <f>VLOOKUP(E42,VIP!$A$2:$O9480,8,FALSE)</f>
        <v>Si</v>
      </c>
      <c r="J42" s="124" t="str">
        <f>VLOOKUP(E42,VIP!$A$2:$O9430,8,FALSE)</f>
        <v>Si</v>
      </c>
      <c r="K42" s="124" t="str">
        <f>VLOOKUP(E42,VIP!$A$2:$O13004,6,0)</f>
        <v>NO</v>
      </c>
      <c r="L42" s="128" t="s">
        <v>2428</v>
      </c>
      <c r="M42" s="155" t="s">
        <v>2537</v>
      </c>
      <c r="N42" s="126" t="s">
        <v>2533</v>
      </c>
      <c r="O42" s="140" t="s">
        <v>2473</v>
      </c>
      <c r="P42" s="123"/>
      <c r="Q42" s="157">
        <v>44299.398611111108</v>
      </c>
    </row>
    <row r="43" spans="1:17" s="100" customFormat="1" ht="18" x14ac:dyDescent="0.25">
      <c r="A43" s="124" t="str">
        <f>VLOOKUP(E43,'LISTADO ATM'!$A$2:$C$901,3,0)</f>
        <v>DISTRITO NACIONAL</v>
      </c>
      <c r="B43" s="122">
        <v>335850629</v>
      </c>
      <c r="C43" s="121">
        <v>44298.713877314818</v>
      </c>
      <c r="D43" s="121" t="s">
        <v>2468</v>
      </c>
      <c r="E43" s="124">
        <v>658</v>
      </c>
      <c r="F43" s="140" t="str">
        <f>VLOOKUP(E43,VIP!$A$2:$O12593,2,0)</f>
        <v>DRBR658</v>
      </c>
      <c r="G43" s="124" t="str">
        <f>VLOOKUP(E43,'LISTADO ATM'!$A$2:$B$900,2,0)</f>
        <v>ATM Cámara de Cuentas</v>
      </c>
      <c r="H43" s="124" t="str">
        <f>VLOOKUP(E43,VIP!$A$2:$O17514,7,FALSE)</f>
        <v>Si</v>
      </c>
      <c r="I43" s="124" t="str">
        <f>VLOOKUP(E43,VIP!$A$2:$O9479,8,FALSE)</f>
        <v>Si</v>
      </c>
      <c r="J43" s="124" t="str">
        <f>VLOOKUP(E43,VIP!$A$2:$O9429,8,FALSE)</f>
        <v>Si</v>
      </c>
      <c r="K43" s="124" t="str">
        <f>VLOOKUP(E43,VIP!$A$2:$O13003,6,0)</f>
        <v>NO</v>
      </c>
      <c r="L43" s="128" t="s">
        <v>2428</v>
      </c>
      <c r="M43" s="93" t="s">
        <v>2465</v>
      </c>
      <c r="N43" s="119" t="s">
        <v>2472</v>
      </c>
      <c r="O43" s="140" t="s">
        <v>2473</v>
      </c>
      <c r="P43" s="123"/>
      <c r="Q43" s="120" t="s">
        <v>2428</v>
      </c>
    </row>
    <row r="44" spans="1:17" s="100" customFormat="1" ht="18" x14ac:dyDescent="0.25">
      <c r="A44" s="124" t="str">
        <f>VLOOKUP(E44,'LISTADO ATM'!$A$2:$C$901,3,0)</f>
        <v>NORTE</v>
      </c>
      <c r="B44" s="122">
        <v>335850676</v>
      </c>
      <c r="C44" s="121">
        <v>44298.740949074076</v>
      </c>
      <c r="D44" s="121" t="s">
        <v>2492</v>
      </c>
      <c r="E44" s="124">
        <v>756</v>
      </c>
      <c r="F44" s="140" t="str">
        <f>VLOOKUP(E44,VIP!$A$2:$O12592,2,0)</f>
        <v>DRBR756</v>
      </c>
      <c r="G44" s="124" t="str">
        <f>VLOOKUP(E44,'LISTADO ATM'!$A$2:$B$900,2,0)</f>
        <v xml:space="preserve">ATM UNP Villa La Mata (Cotuí) </v>
      </c>
      <c r="H44" s="124" t="str">
        <f>VLOOKUP(E44,VIP!$A$2:$O17513,7,FALSE)</f>
        <v>Si</v>
      </c>
      <c r="I44" s="124" t="str">
        <f>VLOOKUP(E44,VIP!$A$2:$O9478,8,FALSE)</f>
        <v>Si</v>
      </c>
      <c r="J44" s="124" t="str">
        <f>VLOOKUP(E44,VIP!$A$2:$O9428,8,FALSE)</f>
        <v>Si</v>
      </c>
      <c r="K44" s="124" t="str">
        <f>VLOOKUP(E44,VIP!$A$2:$O13002,6,0)</f>
        <v>NO</v>
      </c>
      <c r="L44" s="128" t="s">
        <v>2459</v>
      </c>
      <c r="M44" s="155" t="s">
        <v>2537</v>
      </c>
      <c r="N44" s="119" t="s">
        <v>2472</v>
      </c>
      <c r="O44" s="140" t="s">
        <v>2493</v>
      </c>
      <c r="P44" s="123"/>
      <c r="Q44" s="200">
        <v>44299.770833333336</v>
      </c>
    </row>
    <row r="45" spans="1:17" s="100" customFormat="1" ht="18" x14ac:dyDescent="0.25">
      <c r="A45" s="124" t="str">
        <f>VLOOKUP(E45,'LISTADO ATM'!$A$2:$C$901,3,0)</f>
        <v>DISTRITO NACIONAL</v>
      </c>
      <c r="B45" s="122">
        <v>335850683</v>
      </c>
      <c r="C45" s="121">
        <v>44298.744050925925</v>
      </c>
      <c r="D45" s="121" t="s">
        <v>2468</v>
      </c>
      <c r="E45" s="124">
        <v>958</v>
      </c>
      <c r="F45" s="140" t="str">
        <f>VLOOKUP(E45,VIP!$A$2:$O12591,2,0)</f>
        <v>DRBR958</v>
      </c>
      <c r="G45" s="124" t="str">
        <f>VLOOKUP(E45,'LISTADO ATM'!$A$2:$B$900,2,0)</f>
        <v xml:space="preserve">ATM Olé Aut. San Isidro </v>
      </c>
      <c r="H45" s="124" t="str">
        <f>VLOOKUP(E45,VIP!$A$2:$O17512,7,FALSE)</f>
        <v>Si</v>
      </c>
      <c r="I45" s="124" t="str">
        <f>VLOOKUP(E45,VIP!$A$2:$O9477,8,FALSE)</f>
        <v>Si</v>
      </c>
      <c r="J45" s="124" t="str">
        <f>VLOOKUP(E45,VIP!$A$2:$O9427,8,FALSE)</f>
        <v>Si</v>
      </c>
      <c r="K45" s="124" t="str">
        <f>VLOOKUP(E45,VIP!$A$2:$O13001,6,0)</f>
        <v>NO</v>
      </c>
      <c r="L45" s="128" t="s">
        <v>2459</v>
      </c>
      <c r="M45" s="155" t="s">
        <v>2537</v>
      </c>
      <c r="N45" s="119" t="s">
        <v>2472</v>
      </c>
      <c r="O45" s="140" t="s">
        <v>2473</v>
      </c>
      <c r="P45" s="123"/>
      <c r="Q45" s="157">
        <v>44299.561805555553</v>
      </c>
    </row>
    <row r="46" spans="1:17" s="100" customFormat="1" ht="18" x14ac:dyDescent="0.25">
      <c r="A46" s="124" t="str">
        <f>VLOOKUP(E46,'LISTADO ATM'!$A$2:$C$901,3,0)</f>
        <v>ESTE</v>
      </c>
      <c r="B46" s="122">
        <v>335850704</v>
      </c>
      <c r="C46" s="121">
        <v>44298.767928240741</v>
      </c>
      <c r="D46" s="121" t="s">
        <v>2468</v>
      </c>
      <c r="E46" s="124">
        <v>843</v>
      </c>
      <c r="F46" s="140" t="str">
        <f>VLOOKUP(E46,VIP!$A$2:$O12590,2,0)</f>
        <v>DRBR843</v>
      </c>
      <c r="G46" s="124" t="str">
        <f>VLOOKUP(E46,'LISTADO ATM'!$A$2:$B$900,2,0)</f>
        <v xml:space="preserve">ATM Oficina Romana Centro </v>
      </c>
      <c r="H46" s="124" t="str">
        <f>VLOOKUP(E46,VIP!$A$2:$O17511,7,FALSE)</f>
        <v>Si</v>
      </c>
      <c r="I46" s="124" t="str">
        <f>VLOOKUP(E46,VIP!$A$2:$O9476,8,FALSE)</f>
        <v>Si</v>
      </c>
      <c r="J46" s="124" t="str">
        <f>VLOOKUP(E46,VIP!$A$2:$O9426,8,FALSE)</f>
        <v>Si</v>
      </c>
      <c r="K46" s="124" t="str">
        <f>VLOOKUP(E46,VIP!$A$2:$O13000,6,0)</f>
        <v>NO</v>
      </c>
      <c r="L46" s="128" t="s">
        <v>2428</v>
      </c>
      <c r="M46" s="155" t="s">
        <v>2537</v>
      </c>
      <c r="N46" s="126" t="s">
        <v>2533</v>
      </c>
      <c r="O46" s="140" t="s">
        <v>2473</v>
      </c>
      <c r="P46" s="123"/>
      <c r="Q46" s="157">
        <v>44299.566666666666</v>
      </c>
    </row>
    <row r="47" spans="1:17" s="100" customFormat="1" ht="18" x14ac:dyDescent="0.25">
      <c r="A47" s="124" t="str">
        <f>VLOOKUP(E47,'LISTADO ATM'!$A$2:$C$901,3,0)</f>
        <v>DISTRITO NACIONAL</v>
      </c>
      <c r="B47" s="122">
        <v>335850706</v>
      </c>
      <c r="C47" s="121">
        <v>44298.770624999997</v>
      </c>
      <c r="D47" s="121" t="s">
        <v>2189</v>
      </c>
      <c r="E47" s="124">
        <v>686</v>
      </c>
      <c r="F47" s="140" t="str">
        <f>VLOOKUP(E47,VIP!$A$2:$O12589,2,0)</f>
        <v>DRBR686</v>
      </c>
      <c r="G47" s="124" t="str">
        <f>VLOOKUP(E47,'LISTADO ATM'!$A$2:$B$900,2,0)</f>
        <v>ATM Autoservicio Oficina Máximo Gómez</v>
      </c>
      <c r="H47" s="124" t="str">
        <f>VLOOKUP(E47,VIP!$A$2:$O17510,7,FALSE)</f>
        <v>Si</v>
      </c>
      <c r="I47" s="124" t="str">
        <f>VLOOKUP(E47,VIP!$A$2:$O9475,8,FALSE)</f>
        <v>Si</v>
      </c>
      <c r="J47" s="124" t="str">
        <f>VLOOKUP(E47,VIP!$A$2:$O9425,8,FALSE)</f>
        <v>Si</v>
      </c>
      <c r="K47" s="124" t="str">
        <f>VLOOKUP(E47,VIP!$A$2:$O12999,6,0)</f>
        <v>NO</v>
      </c>
      <c r="L47" s="128" t="s">
        <v>2228</v>
      </c>
      <c r="M47" s="93" t="s">
        <v>2465</v>
      </c>
      <c r="N47" s="119" t="s">
        <v>2510</v>
      </c>
      <c r="O47" s="140" t="s">
        <v>2474</v>
      </c>
      <c r="P47" s="123"/>
      <c r="Q47" s="120" t="s">
        <v>2228</v>
      </c>
    </row>
    <row r="48" spans="1:17" s="100" customFormat="1" ht="18" x14ac:dyDescent="0.25">
      <c r="A48" s="124" t="str">
        <f>VLOOKUP(E48,'LISTADO ATM'!$A$2:$C$901,3,0)</f>
        <v>NORTE</v>
      </c>
      <c r="B48" s="122">
        <v>335850707</v>
      </c>
      <c r="C48" s="121">
        <v>44298.771932870368</v>
      </c>
      <c r="D48" s="121" t="s">
        <v>2189</v>
      </c>
      <c r="E48" s="124">
        <v>987</v>
      </c>
      <c r="F48" s="140" t="str">
        <f>VLOOKUP(E48,VIP!$A$2:$O12588,2,0)</f>
        <v>DRBR987</v>
      </c>
      <c r="G48" s="124" t="str">
        <f>VLOOKUP(E48,'LISTADO ATM'!$A$2:$B$900,2,0)</f>
        <v xml:space="preserve">ATM S/M Jumbo (Moca) </v>
      </c>
      <c r="H48" s="124" t="str">
        <f>VLOOKUP(E48,VIP!$A$2:$O17509,7,FALSE)</f>
        <v>Si</v>
      </c>
      <c r="I48" s="124" t="str">
        <f>VLOOKUP(E48,VIP!$A$2:$O9474,8,FALSE)</f>
        <v>Si</v>
      </c>
      <c r="J48" s="124" t="str">
        <f>VLOOKUP(E48,VIP!$A$2:$O9424,8,FALSE)</f>
        <v>Si</v>
      </c>
      <c r="K48" s="124" t="str">
        <f>VLOOKUP(E48,VIP!$A$2:$O12998,6,0)</f>
        <v>NO</v>
      </c>
      <c r="L48" s="128" t="s">
        <v>2228</v>
      </c>
      <c r="M48" s="155" t="s">
        <v>2537</v>
      </c>
      <c r="N48" s="126" t="s">
        <v>2533</v>
      </c>
      <c r="O48" s="140" t="s">
        <v>2474</v>
      </c>
      <c r="P48" s="123"/>
      <c r="Q48" s="157">
        <v>44299.533333333333</v>
      </c>
    </row>
    <row r="49" spans="1:17" s="100" customFormat="1" ht="18" x14ac:dyDescent="0.25">
      <c r="A49" s="124" t="str">
        <f>VLOOKUP(E49,'LISTADO ATM'!$A$2:$C$901,3,0)</f>
        <v>DISTRITO NACIONAL</v>
      </c>
      <c r="B49" s="122">
        <v>335850709</v>
      </c>
      <c r="C49" s="121">
        <v>44298.773425925923</v>
      </c>
      <c r="D49" s="121" t="s">
        <v>2189</v>
      </c>
      <c r="E49" s="124">
        <v>160</v>
      </c>
      <c r="F49" s="140" t="str">
        <f>VLOOKUP(E49,VIP!$A$2:$O12587,2,0)</f>
        <v>DRBR160</v>
      </c>
      <c r="G49" s="124" t="str">
        <f>VLOOKUP(E49,'LISTADO ATM'!$A$2:$B$900,2,0)</f>
        <v xml:space="preserve">ATM Oficina Herrera </v>
      </c>
      <c r="H49" s="124" t="str">
        <f>VLOOKUP(E49,VIP!$A$2:$O17508,7,FALSE)</f>
        <v>Si</v>
      </c>
      <c r="I49" s="124" t="str">
        <f>VLOOKUP(E49,VIP!$A$2:$O9473,8,FALSE)</f>
        <v>Si</v>
      </c>
      <c r="J49" s="124" t="str">
        <f>VLOOKUP(E49,VIP!$A$2:$O9423,8,FALSE)</f>
        <v>Si</v>
      </c>
      <c r="K49" s="124" t="str">
        <f>VLOOKUP(E49,VIP!$A$2:$O12997,6,0)</f>
        <v>NO</v>
      </c>
      <c r="L49" s="128" t="s">
        <v>2228</v>
      </c>
      <c r="M49" s="155" t="s">
        <v>2537</v>
      </c>
      <c r="N49" s="126" t="s">
        <v>2533</v>
      </c>
      <c r="O49" s="140" t="s">
        <v>2474</v>
      </c>
      <c r="P49" s="123"/>
      <c r="Q49" s="157">
        <v>44299.420138888891</v>
      </c>
    </row>
    <row r="50" spans="1:17" s="100" customFormat="1" ht="18" x14ac:dyDescent="0.25">
      <c r="A50" s="124" t="str">
        <f>VLOOKUP(E50,'LISTADO ATM'!$A$2:$C$901,3,0)</f>
        <v>NORTE</v>
      </c>
      <c r="B50" s="122">
        <v>335850722</v>
      </c>
      <c r="C50" s="121">
        <v>44298.796053240738</v>
      </c>
      <c r="D50" s="121" t="s">
        <v>2189</v>
      </c>
      <c r="E50" s="124">
        <v>74</v>
      </c>
      <c r="F50" s="140" t="str">
        <f>VLOOKUP(E50,VIP!$A$2:$O12605,2,0)</f>
        <v>DRBR074</v>
      </c>
      <c r="G50" s="124" t="str">
        <f>VLOOKUP(E50,'LISTADO ATM'!$A$2:$B$900,2,0)</f>
        <v xml:space="preserve">ATM Oficina Sosúa </v>
      </c>
      <c r="H50" s="124" t="str">
        <f>VLOOKUP(E50,VIP!$A$2:$O17526,7,FALSE)</f>
        <v>Si</v>
      </c>
      <c r="I50" s="124" t="str">
        <f>VLOOKUP(E50,VIP!$A$2:$O9491,8,FALSE)</f>
        <v>Si</v>
      </c>
      <c r="J50" s="124" t="str">
        <f>VLOOKUP(E50,VIP!$A$2:$O9441,8,FALSE)</f>
        <v>Si</v>
      </c>
      <c r="K50" s="124" t="str">
        <f>VLOOKUP(E50,VIP!$A$2:$O13015,6,0)</f>
        <v>NO</v>
      </c>
      <c r="L50" s="128" t="s">
        <v>2228</v>
      </c>
      <c r="M50" s="156" t="s">
        <v>2537</v>
      </c>
      <c r="N50" s="126" t="s">
        <v>2533</v>
      </c>
      <c r="O50" s="140" t="s">
        <v>2474</v>
      </c>
      <c r="P50" s="123"/>
      <c r="Q50" s="157">
        <v>44299.387499999997</v>
      </c>
    </row>
    <row r="51" spans="1:17" s="100" customFormat="1" ht="18" x14ac:dyDescent="0.25">
      <c r="A51" s="124" t="str">
        <f>VLOOKUP(E51,'LISTADO ATM'!$A$2:$C$901,3,0)</f>
        <v>NORTE</v>
      </c>
      <c r="B51" s="122">
        <v>335850723</v>
      </c>
      <c r="C51" s="121">
        <v>44298.796805555554</v>
      </c>
      <c r="D51" s="121" t="s">
        <v>2189</v>
      </c>
      <c r="E51" s="124">
        <v>105</v>
      </c>
      <c r="F51" s="140" t="str">
        <f>VLOOKUP(E51,VIP!$A$2:$O12604,2,0)</f>
        <v>DRBR105</v>
      </c>
      <c r="G51" s="124" t="str">
        <f>VLOOKUP(E51,'LISTADO ATM'!$A$2:$B$900,2,0)</f>
        <v xml:space="preserve">ATM Autobanco Estancia Nueva (Moca) </v>
      </c>
      <c r="H51" s="124" t="str">
        <f>VLOOKUP(E51,VIP!$A$2:$O17525,7,FALSE)</f>
        <v>Si</v>
      </c>
      <c r="I51" s="124" t="str">
        <f>VLOOKUP(E51,VIP!$A$2:$O9490,8,FALSE)</f>
        <v>Si</v>
      </c>
      <c r="J51" s="124" t="str">
        <f>VLOOKUP(E51,VIP!$A$2:$O9440,8,FALSE)</f>
        <v>Si</v>
      </c>
      <c r="K51" s="124" t="str">
        <f>VLOOKUP(E51,VIP!$A$2:$O13014,6,0)</f>
        <v>NO</v>
      </c>
      <c r="L51" s="128" t="s">
        <v>2228</v>
      </c>
      <c r="M51" s="155" t="s">
        <v>2537</v>
      </c>
      <c r="N51" s="126" t="s">
        <v>2533</v>
      </c>
      <c r="O51" s="140" t="s">
        <v>2474</v>
      </c>
      <c r="P51" s="123"/>
      <c r="Q51" s="157">
        <v>44299.440972222219</v>
      </c>
    </row>
    <row r="52" spans="1:17" s="100" customFormat="1" ht="18" x14ac:dyDescent="0.25">
      <c r="A52" s="124" t="str">
        <f>VLOOKUP(E52,'LISTADO ATM'!$A$2:$C$901,3,0)</f>
        <v>ESTE</v>
      </c>
      <c r="B52" s="122">
        <v>335850724</v>
      </c>
      <c r="C52" s="121">
        <v>44298.79896990741</v>
      </c>
      <c r="D52" s="121" t="s">
        <v>2189</v>
      </c>
      <c r="E52" s="124">
        <v>222</v>
      </c>
      <c r="F52" s="140" t="str">
        <f>VLOOKUP(E52,VIP!$A$2:$O12603,2,0)</f>
        <v>DRBR222</v>
      </c>
      <c r="G52" s="124" t="str">
        <f>VLOOKUP(E52,'LISTADO ATM'!$A$2:$B$900,2,0)</f>
        <v xml:space="preserve">ATM UNP Dominicus (La Romana) </v>
      </c>
      <c r="H52" s="124" t="str">
        <f>VLOOKUP(E52,VIP!$A$2:$O17524,7,FALSE)</f>
        <v>Si</v>
      </c>
      <c r="I52" s="124" t="str">
        <f>VLOOKUP(E52,VIP!$A$2:$O9489,8,FALSE)</f>
        <v>Si</v>
      </c>
      <c r="J52" s="124" t="str">
        <f>VLOOKUP(E52,VIP!$A$2:$O9439,8,FALSE)</f>
        <v>Si</v>
      </c>
      <c r="K52" s="124" t="str">
        <f>VLOOKUP(E52,VIP!$A$2:$O13013,6,0)</f>
        <v>NO</v>
      </c>
      <c r="L52" s="128" t="s">
        <v>2228</v>
      </c>
      <c r="M52" s="155" t="s">
        <v>2537</v>
      </c>
      <c r="N52" s="126" t="s">
        <v>2533</v>
      </c>
      <c r="O52" s="140" t="s">
        <v>2474</v>
      </c>
      <c r="P52" s="123"/>
      <c r="Q52" s="157">
        <v>44299.524305555555</v>
      </c>
    </row>
    <row r="53" spans="1:17" s="100" customFormat="1" ht="18" x14ac:dyDescent="0.25">
      <c r="A53" s="124" t="str">
        <f>VLOOKUP(E53,'LISTADO ATM'!$A$2:$C$901,3,0)</f>
        <v>DISTRITO NACIONAL</v>
      </c>
      <c r="B53" s="122">
        <v>335850725</v>
      </c>
      <c r="C53" s="121">
        <v>44298.800335648149</v>
      </c>
      <c r="D53" s="121" t="s">
        <v>2189</v>
      </c>
      <c r="E53" s="124">
        <v>473</v>
      </c>
      <c r="F53" s="140" t="str">
        <f>VLOOKUP(E53,VIP!$A$2:$O12602,2,0)</f>
        <v>DRBR473</v>
      </c>
      <c r="G53" s="124" t="str">
        <f>VLOOKUP(E53,'LISTADO ATM'!$A$2:$B$900,2,0)</f>
        <v xml:space="preserve">ATM Oficina Carrefour II </v>
      </c>
      <c r="H53" s="124" t="str">
        <f>VLOOKUP(E53,VIP!$A$2:$O17523,7,FALSE)</f>
        <v>Si</v>
      </c>
      <c r="I53" s="124" t="str">
        <f>VLOOKUP(E53,VIP!$A$2:$O9488,8,FALSE)</f>
        <v>Si</v>
      </c>
      <c r="J53" s="124" t="str">
        <f>VLOOKUP(E53,VIP!$A$2:$O9438,8,FALSE)</f>
        <v>Si</v>
      </c>
      <c r="K53" s="124" t="str">
        <f>VLOOKUP(E53,VIP!$A$2:$O13012,6,0)</f>
        <v>NO</v>
      </c>
      <c r="L53" s="128" t="s">
        <v>2228</v>
      </c>
      <c r="M53" s="155" t="s">
        <v>2537</v>
      </c>
      <c r="N53" s="126" t="s">
        <v>2533</v>
      </c>
      <c r="O53" s="140" t="s">
        <v>2474</v>
      </c>
      <c r="P53" s="123"/>
      <c r="Q53" s="157">
        <v>44299.534722222219</v>
      </c>
    </row>
    <row r="54" spans="1:17" s="100" customFormat="1" ht="18" x14ac:dyDescent="0.25">
      <c r="A54" s="124" t="str">
        <f>VLOOKUP(E54,'LISTADO ATM'!$A$2:$C$901,3,0)</f>
        <v>DISTRITO NACIONAL</v>
      </c>
      <c r="B54" s="122">
        <v>335850726</v>
      </c>
      <c r="C54" s="121">
        <v>44298.803206018521</v>
      </c>
      <c r="D54" s="121" t="s">
        <v>2189</v>
      </c>
      <c r="E54" s="124">
        <v>919</v>
      </c>
      <c r="F54" s="140" t="str">
        <f>VLOOKUP(E54,VIP!$A$2:$O12601,2,0)</f>
        <v>DRBR16F</v>
      </c>
      <c r="G54" s="124" t="str">
        <f>VLOOKUP(E54,'LISTADO ATM'!$A$2:$B$900,2,0)</f>
        <v xml:space="preserve">ATM S/M La Cadena Sarasota </v>
      </c>
      <c r="H54" s="124" t="str">
        <f>VLOOKUP(E54,VIP!$A$2:$O17522,7,FALSE)</f>
        <v>Si</v>
      </c>
      <c r="I54" s="124" t="str">
        <f>VLOOKUP(E54,VIP!$A$2:$O9487,8,FALSE)</f>
        <v>Si</v>
      </c>
      <c r="J54" s="124" t="str">
        <f>VLOOKUP(E54,VIP!$A$2:$O9437,8,FALSE)</f>
        <v>Si</v>
      </c>
      <c r="K54" s="124" t="str">
        <f>VLOOKUP(E54,VIP!$A$2:$O13011,6,0)</f>
        <v>SI</v>
      </c>
      <c r="L54" s="128" t="s">
        <v>2228</v>
      </c>
      <c r="M54" s="155" t="s">
        <v>2537</v>
      </c>
      <c r="N54" s="126" t="s">
        <v>2533</v>
      </c>
      <c r="O54" s="140" t="s">
        <v>2474</v>
      </c>
      <c r="P54" s="123"/>
      <c r="Q54" s="157">
        <v>44299.611805555556</v>
      </c>
    </row>
    <row r="55" spans="1:17" s="100" customFormat="1" ht="18" x14ac:dyDescent="0.25">
      <c r="A55" s="124" t="str">
        <f>VLOOKUP(E55,'LISTADO ATM'!$A$2:$C$901,3,0)</f>
        <v>DISTRITO NACIONAL</v>
      </c>
      <c r="B55" s="122">
        <v>335850727</v>
      </c>
      <c r="C55" s="121">
        <v>44298.80395833333</v>
      </c>
      <c r="D55" s="121" t="s">
        <v>2189</v>
      </c>
      <c r="E55" s="124">
        <v>18</v>
      </c>
      <c r="F55" s="140" t="str">
        <f>VLOOKUP(E55,VIP!$A$2:$O12600,2,0)</f>
        <v>DRBR018</v>
      </c>
      <c r="G55" s="124" t="str">
        <f>VLOOKUP(E55,'LISTADO ATM'!$A$2:$B$900,2,0)</f>
        <v xml:space="preserve">ATM Oficina Haina Occidental I </v>
      </c>
      <c r="H55" s="124" t="str">
        <f>VLOOKUP(E55,VIP!$A$2:$O17521,7,FALSE)</f>
        <v>Si</v>
      </c>
      <c r="I55" s="124" t="str">
        <f>VLOOKUP(E55,VIP!$A$2:$O9486,8,FALSE)</f>
        <v>Si</v>
      </c>
      <c r="J55" s="124" t="str">
        <f>VLOOKUP(E55,VIP!$A$2:$O9436,8,FALSE)</f>
        <v>Si</v>
      </c>
      <c r="K55" s="124" t="str">
        <f>VLOOKUP(E55,VIP!$A$2:$O13010,6,0)</f>
        <v>SI</v>
      </c>
      <c r="L55" s="128" t="s">
        <v>2228</v>
      </c>
      <c r="M55" s="156" t="s">
        <v>2537</v>
      </c>
      <c r="N55" s="126" t="s">
        <v>2533</v>
      </c>
      <c r="O55" s="140" t="s">
        <v>2474</v>
      </c>
      <c r="P55" s="123"/>
      <c r="Q55" s="157">
        <v>44299.379166666666</v>
      </c>
    </row>
    <row r="56" spans="1:17" s="100" customFormat="1" ht="18" x14ac:dyDescent="0.25">
      <c r="A56" s="124" t="str">
        <f>VLOOKUP(E56,'LISTADO ATM'!$A$2:$C$901,3,0)</f>
        <v>NORTE</v>
      </c>
      <c r="B56" s="122">
        <v>335850728</v>
      </c>
      <c r="C56" s="121">
        <v>44298.80568287037</v>
      </c>
      <c r="D56" s="121" t="s">
        <v>2189</v>
      </c>
      <c r="E56" s="124">
        <v>482</v>
      </c>
      <c r="F56" s="140" t="str">
        <f>VLOOKUP(E56,VIP!$A$2:$O12599,2,0)</f>
        <v>DRBR482</v>
      </c>
      <c r="G56" s="124" t="str">
        <f>VLOOKUP(E56,'LISTADO ATM'!$A$2:$B$900,2,0)</f>
        <v xml:space="preserve">ATM Centro de Caja Plaza Lama (Santiago) </v>
      </c>
      <c r="H56" s="124" t="str">
        <f>VLOOKUP(E56,VIP!$A$2:$O17520,7,FALSE)</f>
        <v>Si</v>
      </c>
      <c r="I56" s="124" t="str">
        <f>VLOOKUP(E56,VIP!$A$2:$O9485,8,FALSE)</f>
        <v>Si</v>
      </c>
      <c r="J56" s="124" t="str">
        <f>VLOOKUP(E56,VIP!$A$2:$O9435,8,FALSE)</f>
        <v>Si</v>
      </c>
      <c r="K56" s="124" t="str">
        <f>VLOOKUP(E56,VIP!$A$2:$O13009,6,0)</f>
        <v>NO</v>
      </c>
      <c r="L56" s="128" t="s">
        <v>2228</v>
      </c>
      <c r="M56" s="156" t="s">
        <v>2537</v>
      </c>
      <c r="N56" s="119" t="s">
        <v>2472</v>
      </c>
      <c r="O56" s="140" t="s">
        <v>2474</v>
      </c>
      <c r="P56" s="123"/>
      <c r="Q56" s="157">
        <v>44299.384722222225</v>
      </c>
    </row>
    <row r="57" spans="1:17" s="100" customFormat="1" ht="18" x14ac:dyDescent="0.25">
      <c r="A57" s="124" t="str">
        <f>VLOOKUP(E57,'LISTADO ATM'!$A$2:$C$901,3,0)</f>
        <v>DISTRITO NACIONAL</v>
      </c>
      <c r="B57" s="122">
        <v>335850729</v>
      </c>
      <c r="C57" s="121">
        <v>44298.807175925926</v>
      </c>
      <c r="D57" s="121" t="s">
        <v>2189</v>
      </c>
      <c r="E57" s="124">
        <v>498</v>
      </c>
      <c r="F57" s="140" t="str">
        <f>VLOOKUP(E57,VIP!$A$2:$O12598,2,0)</f>
        <v>DRBR498</v>
      </c>
      <c r="G57" s="124" t="str">
        <f>VLOOKUP(E57,'LISTADO ATM'!$A$2:$B$900,2,0)</f>
        <v xml:space="preserve">ATM Estación Sunix 27 de Febrero </v>
      </c>
      <c r="H57" s="124" t="str">
        <f>VLOOKUP(E57,VIP!$A$2:$O17519,7,FALSE)</f>
        <v>Si</v>
      </c>
      <c r="I57" s="124" t="str">
        <f>VLOOKUP(E57,VIP!$A$2:$O9484,8,FALSE)</f>
        <v>Si</v>
      </c>
      <c r="J57" s="124" t="str">
        <f>VLOOKUP(E57,VIP!$A$2:$O9434,8,FALSE)</f>
        <v>Si</v>
      </c>
      <c r="K57" s="124" t="str">
        <f>VLOOKUP(E57,VIP!$A$2:$O13008,6,0)</f>
        <v>NO</v>
      </c>
      <c r="L57" s="128" t="s">
        <v>2228</v>
      </c>
      <c r="M57" s="155" t="s">
        <v>2537</v>
      </c>
      <c r="N57" s="126" t="s">
        <v>2533</v>
      </c>
      <c r="O57" s="140" t="s">
        <v>2474</v>
      </c>
      <c r="P57" s="123"/>
      <c r="Q57" s="157">
        <v>44299.53125</v>
      </c>
    </row>
    <row r="58" spans="1:17" s="100" customFormat="1" ht="18" x14ac:dyDescent="0.25">
      <c r="A58" s="124" t="str">
        <f>VLOOKUP(E58,'LISTADO ATM'!$A$2:$C$901,3,0)</f>
        <v>SUR</v>
      </c>
      <c r="B58" s="122">
        <v>335850730</v>
      </c>
      <c r="C58" s="121">
        <v>44298.80982638889</v>
      </c>
      <c r="D58" s="121" t="s">
        <v>2189</v>
      </c>
      <c r="E58" s="124">
        <v>968</v>
      </c>
      <c r="F58" s="140" t="str">
        <f>VLOOKUP(E58,VIP!$A$2:$O12597,2,0)</f>
        <v>DRBR24I</v>
      </c>
      <c r="G58" s="124" t="str">
        <f>VLOOKUP(E58,'LISTADO ATM'!$A$2:$B$900,2,0)</f>
        <v xml:space="preserve">ATM UNP Mercado Baní </v>
      </c>
      <c r="H58" s="124" t="str">
        <f>VLOOKUP(E58,VIP!$A$2:$O17518,7,FALSE)</f>
        <v>Si</v>
      </c>
      <c r="I58" s="124" t="str">
        <f>VLOOKUP(E58,VIP!$A$2:$O9483,8,FALSE)</f>
        <v>Si</v>
      </c>
      <c r="J58" s="124" t="str">
        <f>VLOOKUP(E58,VIP!$A$2:$O9433,8,FALSE)</f>
        <v>Si</v>
      </c>
      <c r="K58" s="124" t="str">
        <f>VLOOKUP(E58,VIP!$A$2:$O13007,6,0)</f>
        <v>SI</v>
      </c>
      <c r="L58" s="128" t="s">
        <v>2228</v>
      </c>
      <c r="M58" s="156" t="s">
        <v>2537</v>
      </c>
      <c r="N58" s="126" t="s">
        <v>2533</v>
      </c>
      <c r="O58" s="140" t="s">
        <v>2474</v>
      </c>
      <c r="P58" s="123"/>
      <c r="Q58" s="157">
        <v>44299.386111111111</v>
      </c>
    </row>
    <row r="59" spans="1:17" s="100" customFormat="1" ht="18" x14ac:dyDescent="0.25">
      <c r="A59" s="124" t="str">
        <f>VLOOKUP(E59,'LISTADO ATM'!$A$2:$C$901,3,0)</f>
        <v>DISTRITO NACIONAL</v>
      </c>
      <c r="B59" s="122">
        <v>335850731</v>
      </c>
      <c r="C59" s="121">
        <v>44298.809953703705</v>
      </c>
      <c r="D59" s="121" t="s">
        <v>2189</v>
      </c>
      <c r="E59" s="124">
        <v>180</v>
      </c>
      <c r="F59" s="140" t="str">
        <f>VLOOKUP(E59,VIP!$A$2:$O12596,2,0)</f>
        <v>DRBR180</v>
      </c>
      <c r="G59" s="124" t="str">
        <f>VLOOKUP(E59,'LISTADO ATM'!$A$2:$B$900,2,0)</f>
        <v xml:space="preserve">ATM Megacentro II </v>
      </c>
      <c r="H59" s="124" t="str">
        <f>VLOOKUP(E59,VIP!$A$2:$O17517,7,FALSE)</f>
        <v>Si</v>
      </c>
      <c r="I59" s="124" t="str">
        <f>VLOOKUP(E59,VIP!$A$2:$O9482,8,FALSE)</f>
        <v>Si</v>
      </c>
      <c r="J59" s="124" t="str">
        <f>VLOOKUP(E59,VIP!$A$2:$O9432,8,FALSE)</f>
        <v>Si</v>
      </c>
      <c r="K59" s="124" t="str">
        <f>VLOOKUP(E59,VIP!$A$2:$O13006,6,0)</f>
        <v>SI</v>
      </c>
      <c r="L59" s="128" t="s">
        <v>2254</v>
      </c>
      <c r="M59" s="155" t="s">
        <v>2537</v>
      </c>
      <c r="N59" s="126" t="s">
        <v>2533</v>
      </c>
      <c r="O59" s="140" t="s">
        <v>2474</v>
      </c>
      <c r="P59" s="123"/>
      <c r="Q59" s="157">
        <v>44299.618055555555</v>
      </c>
    </row>
    <row r="60" spans="1:17" s="100" customFormat="1" ht="18" x14ac:dyDescent="0.25">
      <c r="A60" s="124" t="str">
        <f>VLOOKUP(E60,'LISTADO ATM'!$A$2:$C$901,3,0)</f>
        <v>SUR</v>
      </c>
      <c r="B60" s="122">
        <v>335850734</v>
      </c>
      <c r="C60" s="121">
        <v>44298.832685185182</v>
      </c>
      <c r="D60" s="121" t="s">
        <v>2189</v>
      </c>
      <c r="E60" s="124">
        <v>619</v>
      </c>
      <c r="F60" s="140" t="str">
        <f>VLOOKUP(E60,VIP!$A$2:$O12595,2,0)</f>
        <v>DRBR619</v>
      </c>
      <c r="G60" s="124" t="str">
        <f>VLOOKUP(E60,'LISTADO ATM'!$A$2:$B$900,2,0)</f>
        <v xml:space="preserve">ATM Academia P.N. Hatillo (San Cristóbal) </v>
      </c>
      <c r="H60" s="124" t="str">
        <f>VLOOKUP(E60,VIP!$A$2:$O17516,7,FALSE)</f>
        <v>Si</v>
      </c>
      <c r="I60" s="124" t="str">
        <f>VLOOKUP(E60,VIP!$A$2:$O9481,8,FALSE)</f>
        <v>Si</v>
      </c>
      <c r="J60" s="124" t="str">
        <f>VLOOKUP(E60,VIP!$A$2:$O9431,8,FALSE)</f>
        <v>Si</v>
      </c>
      <c r="K60" s="124" t="str">
        <f>VLOOKUP(E60,VIP!$A$2:$O13005,6,0)</f>
        <v>NO</v>
      </c>
      <c r="L60" s="128" t="s">
        <v>2254</v>
      </c>
      <c r="M60" s="155" t="s">
        <v>2537</v>
      </c>
      <c r="N60" s="126" t="s">
        <v>2533</v>
      </c>
      <c r="O60" s="140" t="s">
        <v>2474</v>
      </c>
      <c r="P60" s="123"/>
      <c r="Q60" s="157">
        <v>44299.615277777775</v>
      </c>
    </row>
    <row r="61" spans="1:17" s="100" customFormat="1" ht="18" x14ac:dyDescent="0.25">
      <c r="A61" s="124" t="str">
        <f>VLOOKUP(E61,'LISTADO ATM'!$A$2:$C$901,3,0)</f>
        <v>DISTRITO NACIONAL</v>
      </c>
      <c r="B61" s="122">
        <v>335850735</v>
      </c>
      <c r="C61" s="121">
        <v>44298.833912037036</v>
      </c>
      <c r="D61" s="121" t="s">
        <v>2189</v>
      </c>
      <c r="E61" s="124">
        <v>338</v>
      </c>
      <c r="F61" s="140" t="str">
        <f>VLOOKUP(E61,VIP!$A$2:$O12594,2,0)</f>
        <v>DRBR338</v>
      </c>
      <c r="G61" s="124" t="str">
        <f>VLOOKUP(E61,'LISTADO ATM'!$A$2:$B$900,2,0)</f>
        <v>ATM S/M Aprezio Pantoja</v>
      </c>
      <c r="H61" s="124" t="str">
        <f>VLOOKUP(E61,VIP!$A$2:$O17515,7,FALSE)</f>
        <v>Si</v>
      </c>
      <c r="I61" s="124" t="str">
        <f>VLOOKUP(E61,VIP!$A$2:$O9480,8,FALSE)</f>
        <v>Si</v>
      </c>
      <c r="J61" s="124" t="str">
        <f>VLOOKUP(E61,VIP!$A$2:$O9430,8,FALSE)</f>
        <v>Si</v>
      </c>
      <c r="K61" s="124" t="str">
        <f>VLOOKUP(E61,VIP!$A$2:$O13004,6,0)</f>
        <v>NO</v>
      </c>
      <c r="L61" s="128" t="s">
        <v>2254</v>
      </c>
      <c r="M61" s="155" t="s">
        <v>2537</v>
      </c>
      <c r="N61" s="126" t="s">
        <v>2533</v>
      </c>
      <c r="O61" s="140" t="s">
        <v>2474</v>
      </c>
      <c r="P61" s="123"/>
      <c r="Q61" s="157">
        <v>44299.617361111108</v>
      </c>
    </row>
    <row r="62" spans="1:17" s="100" customFormat="1" ht="18" x14ac:dyDescent="0.25">
      <c r="A62" s="124" t="str">
        <f>VLOOKUP(E62,'LISTADO ATM'!$A$2:$C$901,3,0)</f>
        <v>ESTE</v>
      </c>
      <c r="B62" s="122">
        <v>335850736</v>
      </c>
      <c r="C62" s="121">
        <v>44298.853171296294</v>
      </c>
      <c r="D62" s="121" t="s">
        <v>2468</v>
      </c>
      <c r="E62" s="124">
        <v>609</v>
      </c>
      <c r="F62" s="140" t="str">
        <f>VLOOKUP(E62,VIP!$A$2:$O12593,2,0)</f>
        <v>DRBR120</v>
      </c>
      <c r="G62" s="124" t="str">
        <f>VLOOKUP(E62,'LISTADO ATM'!$A$2:$B$900,2,0)</f>
        <v xml:space="preserve">ATM S/M Jumbo (San Pedro) </v>
      </c>
      <c r="H62" s="124" t="str">
        <f>VLOOKUP(E62,VIP!$A$2:$O17514,7,FALSE)</f>
        <v>Si</v>
      </c>
      <c r="I62" s="124" t="str">
        <f>VLOOKUP(E62,VIP!$A$2:$O9479,8,FALSE)</f>
        <v>Si</v>
      </c>
      <c r="J62" s="124" t="str">
        <f>VLOOKUP(E62,VIP!$A$2:$O9429,8,FALSE)</f>
        <v>Si</v>
      </c>
      <c r="K62" s="124" t="str">
        <f>VLOOKUP(E62,VIP!$A$2:$O13003,6,0)</f>
        <v>NO</v>
      </c>
      <c r="L62" s="128" t="s">
        <v>2428</v>
      </c>
      <c r="M62" s="155" t="s">
        <v>2537</v>
      </c>
      <c r="N62" s="126" t="s">
        <v>2533</v>
      </c>
      <c r="O62" s="140" t="s">
        <v>2473</v>
      </c>
      <c r="P62" s="123"/>
      <c r="Q62" s="157">
        <v>44299.399305555555</v>
      </c>
    </row>
    <row r="63" spans="1:17" s="100" customFormat="1" ht="18" x14ac:dyDescent="0.25">
      <c r="A63" s="124" t="str">
        <f>VLOOKUP(E63,'LISTADO ATM'!$A$2:$C$901,3,0)</f>
        <v>SUR</v>
      </c>
      <c r="B63" s="122">
        <v>335850737</v>
      </c>
      <c r="C63" s="121">
        <v>44298.856481481482</v>
      </c>
      <c r="D63" s="121" t="s">
        <v>2189</v>
      </c>
      <c r="E63" s="124">
        <v>6</v>
      </c>
      <c r="F63" s="140" t="str">
        <f>VLOOKUP(E63,VIP!$A$2:$O12592,2,0)</f>
        <v>DRBR006</v>
      </c>
      <c r="G63" s="124" t="str">
        <f>VLOOKUP(E63,'LISTADO ATM'!$A$2:$B$900,2,0)</f>
        <v xml:space="preserve">ATM Plaza WAO San Juan </v>
      </c>
      <c r="H63" s="124" t="str">
        <f>VLOOKUP(E63,VIP!$A$2:$O17513,7,FALSE)</f>
        <v>N/A</v>
      </c>
      <c r="I63" s="124" t="str">
        <f>VLOOKUP(E63,VIP!$A$2:$O9478,8,FALSE)</f>
        <v>N/A</v>
      </c>
      <c r="J63" s="124" t="str">
        <f>VLOOKUP(E63,VIP!$A$2:$O9428,8,FALSE)</f>
        <v>N/A</v>
      </c>
      <c r="K63" s="124" t="str">
        <f>VLOOKUP(E63,VIP!$A$2:$O13002,6,0)</f>
        <v/>
      </c>
      <c r="L63" s="128" t="s">
        <v>2431</v>
      </c>
      <c r="M63" s="155" t="s">
        <v>2537</v>
      </c>
      <c r="N63" s="126" t="s">
        <v>2533</v>
      </c>
      <c r="O63" s="140" t="s">
        <v>2474</v>
      </c>
      <c r="P63" s="123"/>
      <c r="Q63" s="157">
        <v>44299.642361111109</v>
      </c>
    </row>
    <row r="64" spans="1:17" s="100" customFormat="1" ht="18" x14ac:dyDescent="0.25">
      <c r="A64" s="124" t="str">
        <f>VLOOKUP(E64,'LISTADO ATM'!$A$2:$C$901,3,0)</f>
        <v>DISTRITO NACIONAL</v>
      </c>
      <c r="B64" s="122">
        <v>335850740</v>
      </c>
      <c r="C64" s="121">
        <v>44298.878553240742</v>
      </c>
      <c r="D64" s="121" t="s">
        <v>2189</v>
      </c>
      <c r="E64" s="124">
        <v>113</v>
      </c>
      <c r="F64" s="140" t="str">
        <f>VLOOKUP(E64,VIP!$A$2:$O12591,2,0)</f>
        <v>DRBR113</v>
      </c>
      <c r="G64" s="124" t="str">
        <f>VLOOKUP(E64,'LISTADO ATM'!$A$2:$B$900,2,0)</f>
        <v xml:space="preserve">ATM Autoservicio Atalaya del Mar </v>
      </c>
      <c r="H64" s="124" t="str">
        <f>VLOOKUP(E64,VIP!$A$2:$O17512,7,FALSE)</f>
        <v>Si</v>
      </c>
      <c r="I64" s="124" t="str">
        <f>VLOOKUP(E64,VIP!$A$2:$O9477,8,FALSE)</f>
        <v>No</v>
      </c>
      <c r="J64" s="124" t="str">
        <f>VLOOKUP(E64,VIP!$A$2:$O9427,8,FALSE)</f>
        <v>No</v>
      </c>
      <c r="K64" s="124" t="str">
        <f>VLOOKUP(E64,VIP!$A$2:$O13001,6,0)</f>
        <v>NO</v>
      </c>
      <c r="L64" s="128" t="s">
        <v>2228</v>
      </c>
      <c r="M64" s="155" t="s">
        <v>2537</v>
      </c>
      <c r="N64" s="126" t="s">
        <v>2533</v>
      </c>
      <c r="O64" s="140" t="s">
        <v>2474</v>
      </c>
      <c r="P64" s="123"/>
      <c r="Q64" s="157">
        <v>44299.611805555556</v>
      </c>
    </row>
    <row r="65" spans="1:17" s="100" customFormat="1" ht="18" x14ac:dyDescent="0.25">
      <c r="A65" s="124" t="str">
        <f>VLOOKUP(E65,'LISTADO ATM'!$A$2:$C$901,3,0)</f>
        <v>NORTE</v>
      </c>
      <c r="B65" s="122">
        <v>335850742</v>
      </c>
      <c r="C65" s="121">
        <v>44298.919456018521</v>
      </c>
      <c r="D65" s="121" t="s">
        <v>2492</v>
      </c>
      <c r="E65" s="124">
        <v>304</v>
      </c>
      <c r="F65" s="140" t="str">
        <f>VLOOKUP(E65,VIP!$A$2:$O12590,2,0)</f>
        <v>DRBR304</v>
      </c>
      <c r="G65" s="124" t="str">
        <f>VLOOKUP(E65,'LISTADO ATM'!$A$2:$B$900,2,0)</f>
        <v xml:space="preserve">ATM Multicentro La Sirena Estrella Sadhala </v>
      </c>
      <c r="H65" s="124" t="str">
        <f>VLOOKUP(E65,VIP!$A$2:$O17511,7,FALSE)</f>
        <v>Si</v>
      </c>
      <c r="I65" s="124" t="str">
        <f>VLOOKUP(E65,VIP!$A$2:$O9476,8,FALSE)</f>
        <v>Si</v>
      </c>
      <c r="J65" s="124" t="str">
        <f>VLOOKUP(E65,VIP!$A$2:$O9426,8,FALSE)</f>
        <v>Si</v>
      </c>
      <c r="K65" s="124" t="str">
        <f>VLOOKUP(E65,VIP!$A$2:$O13000,6,0)</f>
        <v>NO</v>
      </c>
      <c r="L65" s="128" t="s">
        <v>2428</v>
      </c>
      <c r="M65" s="155" t="s">
        <v>2537</v>
      </c>
      <c r="N65" s="126" t="s">
        <v>2533</v>
      </c>
      <c r="O65" s="140" t="s">
        <v>2532</v>
      </c>
      <c r="P65" s="123"/>
      <c r="Q65" s="157">
        <v>44299.567361111112</v>
      </c>
    </row>
    <row r="66" spans="1:17" s="100" customFormat="1" ht="18" x14ac:dyDescent="0.25">
      <c r="A66" s="124" t="str">
        <f>VLOOKUP(E66,'LISTADO ATM'!$A$2:$C$901,3,0)</f>
        <v>NORTE</v>
      </c>
      <c r="B66" s="122">
        <v>335850743</v>
      </c>
      <c r="C66" s="121">
        <v>44298.922476851854</v>
      </c>
      <c r="D66" s="121" t="s">
        <v>2492</v>
      </c>
      <c r="E66" s="124">
        <v>144</v>
      </c>
      <c r="F66" s="140" t="str">
        <f>VLOOKUP(E66,VIP!$A$2:$O12589,2,0)</f>
        <v>DRBR144</v>
      </c>
      <c r="G66" s="124" t="str">
        <f>VLOOKUP(E66,'LISTADO ATM'!$A$2:$B$900,2,0)</f>
        <v xml:space="preserve">ATM Oficina Villa Altagracia </v>
      </c>
      <c r="H66" s="124" t="str">
        <f>VLOOKUP(E66,VIP!$A$2:$O17510,7,FALSE)</f>
        <v>Si</v>
      </c>
      <c r="I66" s="124" t="str">
        <f>VLOOKUP(E66,VIP!$A$2:$O9475,8,FALSE)</f>
        <v>Si</v>
      </c>
      <c r="J66" s="124" t="str">
        <f>VLOOKUP(E66,VIP!$A$2:$O9425,8,FALSE)</f>
        <v>Si</v>
      </c>
      <c r="K66" s="124" t="str">
        <f>VLOOKUP(E66,VIP!$A$2:$O12999,6,0)</f>
        <v>SI</v>
      </c>
      <c r="L66" s="128" t="s">
        <v>2428</v>
      </c>
      <c r="M66" s="155" t="s">
        <v>2537</v>
      </c>
      <c r="N66" s="126" t="s">
        <v>2533</v>
      </c>
      <c r="O66" s="140" t="s">
        <v>2532</v>
      </c>
      <c r="P66" s="123"/>
      <c r="Q66" s="157">
        <v>44299.470833333333</v>
      </c>
    </row>
    <row r="67" spans="1:17" s="100" customFormat="1" ht="18" x14ac:dyDescent="0.25">
      <c r="A67" s="124" t="str">
        <f>VLOOKUP(E67,'LISTADO ATM'!$A$2:$C$901,3,0)</f>
        <v>DISTRITO NACIONAL</v>
      </c>
      <c r="B67" s="122">
        <v>335850747</v>
      </c>
      <c r="C67" s="121">
        <v>44299.08185185185</v>
      </c>
      <c r="D67" s="121" t="s">
        <v>2189</v>
      </c>
      <c r="E67" s="124">
        <v>981</v>
      </c>
      <c r="F67" s="140" t="str">
        <f>VLOOKUP(E67,VIP!$A$2:$O12590,2,0)</f>
        <v>DRBR981</v>
      </c>
      <c r="G67" s="124" t="str">
        <f>VLOOKUP(E67,'LISTADO ATM'!$A$2:$B$900,2,0)</f>
        <v xml:space="preserve">ATM Edificio 911 </v>
      </c>
      <c r="H67" s="124" t="str">
        <f>VLOOKUP(E67,VIP!$A$2:$O17511,7,FALSE)</f>
        <v>Si</v>
      </c>
      <c r="I67" s="124" t="str">
        <f>VLOOKUP(E67,VIP!$A$2:$O9476,8,FALSE)</f>
        <v>Si</v>
      </c>
      <c r="J67" s="124" t="str">
        <f>VLOOKUP(E67,VIP!$A$2:$O9426,8,FALSE)</f>
        <v>Si</v>
      </c>
      <c r="K67" s="124" t="str">
        <f>VLOOKUP(E67,VIP!$A$2:$O13000,6,0)</f>
        <v>NO</v>
      </c>
      <c r="L67" s="128" t="s">
        <v>2254</v>
      </c>
      <c r="M67" s="155" t="s">
        <v>2537</v>
      </c>
      <c r="N67" s="126" t="s">
        <v>2533</v>
      </c>
      <c r="O67" s="140" t="s">
        <v>2474</v>
      </c>
      <c r="P67" s="123"/>
      <c r="Q67" s="157">
        <v>44299.600694444445</v>
      </c>
    </row>
    <row r="68" spans="1:17" ht="18" x14ac:dyDescent="0.25">
      <c r="A68" s="124" t="str">
        <f>VLOOKUP(E68,'LISTADO ATM'!$A$2:$C$901,3,0)</f>
        <v>ESTE</v>
      </c>
      <c r="B68" s="122">
        <v>335850748</v>
      </c>
      <c r="C68" s="121">
        <v>44299.083055555559</v>
      </c>
      <c r="D68" s="121" t="s">
        <v>2189</v>
      </c>
      <c r="E68" s="124">
        <v>842</v>
      </c>
      <c r="F68" s="142" t="str">
        <f>VLOOKUP(E68,VIP!$A$2:$O12591,2,0)</f>
        <v>DRBR842</v>
      </c>
      <c r="G68" s="124" t="str">
        <f>VLOOKUP(E68,'LISTADO ATM'!$A$2:$B$900,2,0)</f>
        <v xml:space="preserve">ATM Plaza Orense II (La Romana) </v>
      </c>
      <c r="H68" s="124" t="str">
        <f>VLOOKUP(E68,VIP!$A$2:$O17512,7,FALSE)</f>
        <v>Si</v>
      </c>
      <c r="I68" s="124" t="str">
        <f>VLOOKUP(E68,VIP!$A$2:$O9477,8,FALSE)</f>
        <v>Si</v>
      </c>
      <c r="J68" s="124" t="str">
        <f>VLOOKUP(E68,VIP!$A$2:$O9427,8,FALSE)</f>
        <v>Si</v>
      </c>
      <c r="K68" s="124" t="str">
        <f>VLOOKUP(E68,VIP!$A$2:$O13001,6,0)</f>
        <v>NO</v>
      </c>
      <c r="L68" s="128" t="s">
        <v>2535</v>
      </c>
      <c r="M68" s="155" t="s">
        <v>2537</v>
      </c>
      <c r="N68" s="126" t="s">
        <v>2533</v>
      </c>
      <c r="O68" s="142" t="s">
        <v>2474</v>
      </c>
      <c r="P68" s="123"/>
      <c r="Q68" s="157">
        <v>44299.618055555555</v>
      </c>
    </row>
    <row r="69" spans="1:17" ht="18" x14ac:dyDescent="0.25">
      <c r="A69" s="124" t="str">
        <f>VLOOKUP(E69,'LISTADO ATM'!$A$2:$C$901,3,0)</f>
        <v>ESTE</v>
      </c>
      <c r="B69" s="122">
        <v>335850752</v>
      </c>
      <c r="C69" s="121">
        <v>44299.099444444444</v>
      </c>
      <c r="D69" s="121" t="s">
        <v>2468</v>
      </c>
      <c r="E69" s="124">
        <v>386</v>
      </c>
      <c r="F69" s="142" t="str">
        <f>VLOOKUP(E69,VIP!$A$2:$O12593,2,0)</f>
        <v>DRBR386</v>
      </c>
      <c r="G69" s="124" t="str">
        <f>VLOOKUP(E69,'LISTADO ATM'!$A$2:$B$900,2,0)</f>
        <v xml:space="preserve">ATM Plaza Verón II </v>
      </c>
      <c r="H69" s="124" t="str">
        <f>VLOOKUP(E69,VIP!$A$2:$O17514,7,FALSE)</f>
        <v>Si</v>
      </c>
      <c r="I69" s="124" t="str">
        <f>VLOOKUP(E69,VIP!$A$2:$O9479,8,FALSE)</f>
        <v>Si</v>
      </c>
      <c r="J69" s="124" t="str">
        <f>VLOOKUP(E69,VIP!$A$2:$O9429,8,FALSE)</f>
        <v>Si</v>
      </c>
      <c r="K69" s="124" t="str">
        <f>VLOOKUP(E69,VIP!$A$2:$O13003,6,0)</f>
        <v>NO</v>
      </c>
      <c r="L69" s="128" t="s">
        <v>2527</v>
      </c>
      <c r="M69" s="155" t="s">
        <v>2537</v>
      </c>
      <c r="N69" s="126" t="s">
        <v>2533</v>
      </c>
      <c r="O69" s="142" t="s">
        <v>2473</v>
      </c>
      <c r="P69" s="123"/>
      <c r="Q69" s="157">
        <v>44299.452777777777</v>
      </c>
    </row>
    <row r="70" spans="1:17" ht="18" x14ac:dyDescent="0.25">
      <c r="A70" s="124" t="str">
        <f>VLOOKUP(E70,'LISTADO ATM'!$A$2:$C$901,3,0)</f>
        <v>DISTRITO NACIONAL</v>
      </c>
      <c r="B70" s="122">
        <v>335850754</v>
      </c>
      <c r="C70" s="121">
        <v>44299.199907407405</v>
      </c>
      <c r="D70" s="121" t="s">
        <v>2189</v>
      </c>
      <c r="E70" s="124">
        <v>858</v>
      </c>
      <c r="F70" s="142" t="str">
        <f>VLOOKUP(E70,VIP!$A$2:$O12594,2,0)</f>
        <v>DRBR858</v>
      </c>
      <c r="G70" s="124" t="str">
        <f>VLOOKUP(E70,'LISTADO ATM'!$A$2:$B$900,2,0)</f>
        <v xml:space="preserve">ATM Cooperativa Maestros (COOPNAMA) </v>
      </c>
      <c r="H70" s="124" t="str">
        <f>VLOOKUP(E70,VIP!$A$2:$O17515,7,FALSE)</f>
        <v>Si</v>
      </c>
      <c r="I70" s="124" t="str">
        <f>VLOOKUP(E70,VIP!$A$2:$O9480,8,FALSE)</f>
        <v>No</v>
      </c>
      <c r="J70" s="124" t="str">
        <f>VLOOKUP(E70,VIP!$A$2:$O9430,8,FALSE)</f>
        <v>No</v>
      </c>
      <c r="K70" s="124" t="str">
        <f>VLOOKUP(E70,VIP!$A$2:$O13004,6,0)</f>
        <v>NO</v>
      </c>
      <c r="L70" s="128" t="s">
        <v>2228</v>
      </c>
      <c r="M70" s="156" t="s">
        <v>2537</v>
      </c>
      <c r="N70" s="126" t="s">
        <v>2533</v>
      </c>
      <c r="O70" s="142" t="s">
        <v>2474</v>
      </c>
      <c r="P70" s="123"/>
      <c r="Q70" s="157">
        <v>44299.382638888892</v>
      </c>
    </row>
    <row r="71" spans="1:17" ht="18" x14ac:dyDescent="0.25">
      <c r="A71" s="124" t="str">
        <f>VLOOKUP(E71,'LISTADO ATM'!$A$2:$C$901,3,0)</f>
        <v>DISTRITO NACIONAL</v>
      </c>
      <c r="B71" s="122">
        <v>335850755</v>
      </c>
      <c r="C71" s="121">
        <v>44299.203993055555</v>
      </c>
      <c r="D71" s="121" t="s">
        <v>2468</v>
      </c>
      <c r="E71" s="124">
        <v>813</v>
      </c>
      <c r="F71" s="142" t="str">
        <f>VLOOKUP(E71,VIP!$A$2:$O12595,2,0)</f>
        <v>DRBR815</v>
      </c>
      <c r="G71" s="124" t="str">
        <f>VLOOKUP(E71,'LISTADO ATM'!$A$2:$B$900,2,0)</f>
        <v>ATM Occidental Mall</v>
      </c>
      <c r="H71" s="124" t="str">
        <f>VLOOKUP(E71,VIP!$A$2:$O17516,7,FALSE)</f>
        <v>Si</v>
      </c>
      <c r="I71" s="124" t="str">
        <f>VLOOKUP(E71,VIP!$A$2:$O9481,8,FALSE)</f>
        <v>Si</v>
      </c>
      <c r="J71" s="124" t="str">
        <f>VLOOKUP(E71,VIP!$A$2:$O9431,8,FALSE)</f>
        <v>Si</v>
      </c>
      <c r="K71" s="124" t="str">
        <f>VLOOKUP(E71,VIP!$A$2:$O13005,6,0)</f>
        <v>NO</v>
      </c>
      <c r="L71" s="128" t="s">
        <v>2428</v>
      </c>
      <c r="M71" s="155" t="s">
        <v>2537</v>
      </c>
      <c r="N71" s="119" t="s">
        <v>2472</v>
      </c>
      <c r="O71" s="142" t="s">
        <v>2473</v>
      </c>
      <c r="P71" s="123"/>
      <c r="Q71" s="200">
        <v>44299.777777777781</v>
      </c>
    </row>
    <row r="72" spans="1:17" ht="18" x14ac:dyDescent="0.25">
      <c r="A72" s="124" t="str">
        <f>VLOOKUP(E72,'LISTADO ATM'!$A$2:$C$901,3,0)</f>
        <v>DISTRITO NACIONAL</v>
      </c>
      <c r="B72" s="122">
        <v>335850756</v>
      </c>
      <c r="C72" s="121">
        <v>44299.207592592589</v>
      </c>
      <c r="D72" s="121" t="s">
        <v>2468</v>
      </c>
      <c r="E72" s="124">
        <v>487</v>
      </c>
      <c r="F72" s="142" t="str">
        <f>VLOOKUP(E72,VIP!$A$2:$O12596,2,0)</f>
        <v>DRBR487</v>
      </c>
      <c r="G72" s="124" t="str">
        <f>VLOOKUP(E72,'LISTADO ATM'!$A$2:$B$900,2,0)</f>
        <v xml:space="preserve">ATM Olé Hainamosa </v>
      </c>
      <c r="H72" s="124" t="str">
        <f>VLOOKUP(E72,VIP!$A$2:$O17517,7,FALSE)</f>
        <v>Si</v>
      </c>
      <c r="I72" s="124" t="str">
        <f>VLOOKUP(E72,VIP!$A$2:$O9482,8,FALSE)</f>
        <v>Si</v>
      </c>
      <c r="J72" s="124" t="str">
        <f>VLOOKUP(E72,VIP!$A$2:$O9432,8,FALSE)</f>
        <v>Si</v>
      </c>
      <c r="K72" s="124" t="str">
        <f>VLOOKUP(E72,VIP!$A$2:$O13006,6,0)</f>
        <v>SI</v>
      </c>
      <c r="L72" s="128" t="s">
        <v>2459</v>
      </c>
      <c r="M72" s="93" t="s">
        <v>2465</v>
      </c>
      <c r="N72" s="119" t="s">
        <v>2533</v>
      </c>
      <c r="O72" s="142" t="s">
        <v>2473</v>
      </c>
      <c r="P72" s="123"/>
      <c r="Q72" s="120" t="s">
        <v>2459</v>
      </c>
    </row>
    <row r="73" spans="1:17" ht="18" x14ac:dyDescent="0.25">
      <c r="A73" s="124" t="str">
        <f>VLOOKUP(E73,'LISTADO ATM'!$A$2:$C$901,3,0)</f>
        <v>NORTE</v>
      </c>
      <c r="B73" s="122">
        <v>335850759</v>
      </c>
      <c r="C73" s="121">
        <v>44299.230324074073</v>
      </c>
      <c r="D73" s="121" t="s">
        <v>2492</v>
      </c>
      <c r="E73" s="124">
        <v>497</v>
      </c>
      <c r="F73" s="142" t="str">
        <f>VLOOKUP(E73,VIP!$A$2:$O12597,2,0)</f>
        <v>DRBR497</v>
      </c>
      <c r="G73" s="124" t="str">
        <f>VLOOKUP(E73,'LISTADO ATM'!$A$2:$B$900,2,0)</f>
        <v xml:space="preserve">ATM Oficina El Portal II (Santiago) </v>
      </c>
      <c r="H73" s="124" t="str">
        <f>VLOOKUP(E73,VIP!$A$2:$O17518,7,FALSE)</f>
        <v>Si</v>
      </c>
      <c r="I73" s="124" t="str">
        <f>VLOOKUP(E73,VIP!$A$2:$O9483,8,FALSE)</f>
        <v>Si</v>
      </c>
      <c r="J73" s="124" t="str">
        <f>VLOOKUP(E73,VIP!$A$2:$O9433,8,FALSE)</f>
        <v>Si</v>
      </c>
      <c r="K73" s="124" t="str">
        <f>VLOOKUP(E73,VIP!$A$2:$O13007,6,0)</f>
        <v>SI</v>
      </c>
      <c r="L73" s="128" t="s">
        <v>2428</v>
      </c>
      <c r="M73" s="156" t="s">
        <v>2537</v>
      </c>
      <c r="N73" s="126" t="s">
        <v>2533</v>
      </c>
      <c r="O73" s="142" t="s">
        <v>2493</v>
      </c>
      <c r="P73" s="123"/>
      <c r="Q73" s="157">
        <v>44299.625</v>
      </c>
    </row>
    <row r="74" spans="1:17" ht="18" x14ac:dyDescent="0.25">
      <c r="A74" s="124" t="str">
        <f>VLOOKUP(E74,'LISTADO ATM'!$A$2:$C$901,3,0)</f>
        <v>NORTE</v>
      </c>
      <c r="B74" s="122">
        <v>335850760</v>
      </c>
      <c r="C74" s="121">
        <v>44299.233564814815</v>
      </c>
      <c r="D74" s="121" t="s">
        <v>2492</v>
      </c>
      <c r="E74" s="124">
        <v>950</v>
      </c>
      <c r="F74" s="142" t="str">
        <f>VLOOKUP(E74,VIP!$A$2:$O12598,2,0)</f>
        <v>DRBR12G</v>
      </c>
      <c r="G74" s="124" t="str">
        <f>VLOOKUP(E74,'LISTADO ATM'!$A$2:$B$900,2,0)</f>
        <v xml:space="preserve">ATM Oficina Monterrico </v>
      </c>
      <c r="H74" s="124" t="str">
        <f>VLOOKUP(E74,VIP!$A$2:$O17519,7,FALSE)</f>
        <v>Si</v>
      </c>
      <c r="I74" s="124" t="str">
        <f>VLOOKUP(E74,VIP!$A$2:$O9484,8,FALSE)</f>
        <v>Si</v>
      </c>
      <c r="J74" s="124" t="str">
        <f>VLOOKUP(E74,VIP!$A$2:$O9434,8,FALSE)</f>
        <v>Si</v>
      </c>
      <c r="K74" s="124" t="str">
        <f>VLOOKUP(E74,VIP!$A$2:$O13008,6,0)</f>
        <v>SI</v>
      </c>
      <c r="L74" s="128" t="s">
        <v>2428</v>
      </c>
      <c r="M74" s="155" t="s">
        <v>2537</v>
      </c>
      <c r="N74" s="126" t="s">
        <v>2533</v>
      </c>
      <c r="O74" s="142" t="s">
        <v>2493</v>
      </c>
      <c r="P74" s="123"/>
      <c r="Q74" s="157">
        <v>44299.472222222219</v>
      </c>
    </row>
    <row r="75" spans="1:17" ht="18" x14ac:dyDescent="0.25">
      <c r="A75" s="124" t="str">
        <f>VLOOKUP(E75,'LISTADO ATM'!$A$2:$C$901,3,0)</f>
        <v>NORTE</v>
      </c>
      <c r="B75" s="122">
        <v>335850761</v>
      </c>
      <c r="C75" s="121">
        <v>44299.234895833331</v>
      </c>
      <c r="D75" s="121" t="s">
        <v>2492</v>
      </c>
      <c r="E75" s="124">
        <v>882</v>
      </c>
      <c r="F75" s="142" t="str">
        <f>VLOOKUP(E75,VIP!$A$2:$O12599,2,0)</f>
        <v>DRBR882</v>
      </c>
      <c r="G75" s="124" t="str">
        <f>VLOOKUP(E75,'LISTADO ATM'!$A$2:$B$900,2,0)</f>
        <v xml:space="preserve">ATM Oficina Moca II </v>
      </c>
      <c r="H75" s="124" t="str">
        <f>VLOOKUP(E75,VIP!$A$2:$O17520,7,FALSE)</f>
        <v>Si</v>
      </c>
      <c r="I75" s="124" t="str">
        <f>VLOOKUP(E75,VIP!$A$2:$O9485,8,FALSE)</f>
        <v>Si</v>
      </c>
      <c r="J75" s="124" t="str">
        <f>VLOOKUP(E75,VIP!$A$2:$O9435,8,FALSE)</f>
        <v>Si</v>
      </c>
      <c r="K75" s="124" t="str">
        <f>VLOOKUP(E75,VIP!$A$2:$O13009,6,0)</f>
        <v>SI</v>
      </c>
      <c r="L75" s="128" t="s">
        <v>2459</v>
      </c>
      <c r="M75" s="155" t="s">
        <v>2537</v>
      </c>
      <c r="N75" s="126" t="s">
        <v>2533</v>
      </c>
      <c r="O75" s="142" t="s">
        <v>2493</v>
      </c>
      <c r="P75" s="123"/>
      <c r="Q75" s="157">
        <v>44299.563194444447</v>
      </c>
    </row>
    <row r="76" spans="1:17" ht="18" x14ac:dyDescent="0.25">
      <c r="A76" s="124" t="str">
        <f>VLOOKUP(E76,'LISTADO ATM'!$A$2:$C$901,3,0)</f>
        <v>DISTRITO NACIONAL</v>
      </c>
      <c r="B76" s="122">
        <v>335850762</v>
      </c>
      <c r="C76" s="121">
        <v>44299.236990740741</v>
      </c>
      <c r="D76" s="121" t="s">
        <v>2468</v>
      </c>
      <c r="E76" s="124">
        <v>884</v>
      </c>
      <c r="F76" s="142" t="str">
        <f>VLOOKUP(E76,VIP!$A$2:$O12600,2,0)</f>
        <v>DRBR884</v>
      </c>
      <c r="G76" s="124" t="str">
        <f>VLOOKUP(E76,'LISTADO ATM'!$A$2:$B$900,2,0)</f>
        <v xml:space="preserve">ATM UNP Olé Sabana Perdida </v>
      </c>
      <c r="H76" s="124" t="str">
        <f>VLOOKUP(E76,VIP!$A$2:$O17521,7,FALSE)</f>
        <v>Si</v>
      </c>
      <c r="I76" s="124" t="str">
        <f>VLOOKUP(E76,VIP!$A$2:$O9486,8,FALSE)</f>
        <v>Si</v>
      </c>
      <c r="J76" s="124" t="str">
        <f>VLOOKUP(E76,VIP!$A$2:$O9436,8,FALSE)</f>
        <v>Si</v>
      </c>
      <c r="K76" s="124" t="str">
        <f>VLOOKUP(E76,VIP!$A$2:$O13010,6,0)</f>
        <v>NO</v>
      </c>
      <c r="L76" s="128" t="s">
        <v>2459</v>
      </c>
      <c r="M76" s="155" t="s">
        <v>2537</v>
      </c>
      <c r="N76" s="126" t="s">
        <v>2533</v>
      </c>
      <c r="O76" s="142" t="s">
        <v>2473</v>
      </c>
      <c r="P76" s="123"/>
      <c r="Q76" s="157">
        <v>44299.561111111114</v>
      </c>
    </row>
    <row r="77" spans="1:17" ht="18" x14ac:dyDescent="0.25">
      <c r="A77" s="124" t="str">
        <f>VLOOKUP(E77,'LISTADO ATM'!$A$2:$C$901,3,0)</f>
        <v>ESTE</v>
      </c>
      <c r="B77" s="122">
        <v>335850763</v>
      </c>
      <c r="C77" s="121">
        <v>44299.23841435185</v>
      </c>
      <c r="D77" s="121" t="s">
        <v>2468</v>
      </c>
      <c r="E77" s="124">
        <v>158</v>
      </c>
      <c r="F77" s="142" t="str">
        <f>VLOOKUP(E77,VIP!$A$2:$O12601,2,0)</f>
        <v>DRBR158</v>
      </c>
      <c r="G77" s="124" t="str">
        <f>VLOOKUP(E77,'LISTADO ATM'!$A$2:$B$900,2,0)</f>
        <v xml:space="preserve">ATM Oficina Romana Norte </v>
      </c>
      <c r="H77" s="124" t="str">
        <f>VLOOKUP(E77,VIP!$A$2:$O17522,7,FALSE)</f>
        <v>Si</v>
      </c>
      <c r="I77" s="124" t="str">
        <f>VLOOKUP(E77,VIP!$A$2:$O9487,8,FALSE)</f>
        <v>Si</v>
      </c>
      <c r="J77" s="124" t="str">
        <f>VLOOKUP(E77,VIP!$A$2:$O9437,8,FALSE)</f>
        <v>Si</v>
      </c>
      <c r="K77" s="124" t="str">
        <f>VLOOKUP(E77,VIP!$A$2:$O13011,6,0)</f>
        <v>SI</v>
      </c>
      <c r="L77" s="158" t="s">
        <v>2539</v>
      </c>
      <c r="M77" s="93" t="s">
        <v>2465</v>
      </c>
      <c r="N77" s="119" t="s">
        <v>2533</v>
      </c>
      <c r="O77" s="142" t="s">
        <v>2473</v>
      </c>
      <c r="P77" s="123"/>
      <c r="Q77" s="120" t="s">
        <v>2539</v>
      </c>
    </row>
    <row r="78" spans="1:17" ht="18" x14ac:dyDescent="0.25">
      <c r="A78" s="124" t="str">
        <f>VLOOKUP(E78,'LISTADO ATM'!$A$2:$C$901,3,0)</f>
        <v>DISTRITO NACIONAL</v>
      </c>
      <c r="B78" s="122">
        <v>335850764</v>
      </c>
      <c r="C78" s="121">
        <v>44299.241620370369</v>
      </c>
      <c r="D78" s="121" t="s">
        <v>2189</v>
      </c>
      <c r="E78" s="124">
        <v>744</v>
      </c>
      <c r="F78" s="142" t="str">
        <f>VLOOKUP(E78,VIP!$A$2:$O12602,2,0)</f>
        <v>DRBR289</v>
      </c>
      <c r="G78" s="124" t="str">
        <f>VLOOKUP(E78,'LISTADO ATM'!$A$2:$B$900,2,0)</f>
        <v xml:space="preserve">ATM Multicentro La Sirena Venezuela </v>
      </c>
      <c r="H78" s="124" t="str">
        <f>VLOOKUP(E78,VIP!$A$2:$O17523,7,FALSE)</f>
        <v>Si</v>
      </c>
      <c r="I78" s="124" t="str">
        <f>VLOOKUP(E78,VIP!$A$2:$O9488,8,FALSE)</f>
        <v>Si</v>
      </c>
      <c r="J78" s="124" t="str">
        <f>VLOOKUP(E78,VIP!$A$2:$O9438,8,FALSE)</f>
        <v>Si</v>
      </c>
      <c r="K78" s="124" t="str">
        <f>VLOOKUP(E78,VIP!$A$2:$O13012,6,0)</f>
        <v>SI</v>
      </c>
      <c r="L78" s="128" t="s">
        <v>2254</v>
      </c>
      <c r="M78" s="155" t="s">
        <v>2537</v>
      </c>
      <c r="N78" s="126" t="s">
        <v>2533</v>
      </c>
      <c r="O78" s="142" t="s">
        <v>2474</v>
      </c>
      <c r="P78" s="123"/>
      <c r="Q78" s="157">
        <v>44299.618750000001</v>
      </c>
    </row>
    <row r="79" spans="1:17" ht="18" x14ac:dyDescent="0.25">
      <c r="A79" s="124" t="str">
        <f>VLOOKUP(E79,'LISTADO ATM'!$A$2:$C$901,3,0)</f>
        <v>NORTE</v>
      </c>
      <c r="B79" s="122">
        <v>335850765</v>
      </c>
      <c r="C79" s="121">
        <v>44299.264247685183</v>
      </c>
      <c r="D79" s="121" t="s">
        <v>2492</v>
      </c>
      <c r="E79" s="124">
        <v>538</v>
      </c>
      <c r="F79" s="142" t="str">
        <f>VLOOKUP(E79,VIP!$A$2:$O12603,2,0)</f>
        <v>DRBR538</v>
      </c>
      <c r="G79" s="124" t="str">
        <f>VLOOKUP(E79,'LISTADO ATM'!$A$2:$B$900,2,0)</f>
        <v>ATM  Autoservicio San Fco. Macorís</v>
      </c>
      <c r="H79" s="124" t="str">
        <f>VLOOKUP(E79,VIP!$A$2:$O17524,7,FALSE)</f>
        <v>Si</v>
      </c>
      <c r="I79" s="124" t="str">
        <f>VLOOKUP(E79,VIP!$A$2:$O9489,8,FALSE)</f>
        <v>Si</v>
      </c>
      <c r="J79" s="124" t="str">
        <f>VLOOKUP(E79,VIP!$A$2:$O9439,8,FALSE)</f>
        <v>Si</v>
      </c>
      <c r="K79" s="124" t="str">
        <f>VLOOKUP(E79,VIP!$A$2:$O13013,6,0)</f>
        <v>NO</v>
      </c>
      <c r="L79" s="158" t="s">
        <v>2539</v>
      </c>
      <c r="M79" s="155" t="s">
        <v>2537</v>
      </c>
      <c r="N79" s="126" t="s">
        <v>2533</v>
      </c>
      <c r="O79" s="142" t="s">
        <v>2493</v>
      </c>
      <c r="P79" s="123"/>
      <c r="Q79" s="157">
        <v>44299.636805555558</v>
      </c>
    </row>
    <row r="80" spans="1:17" ht="18" x14ac:dyDescent="0.25">
      <c r="A80" s="124" t="str">
        <f>VLOOKUP(E80,'LISTADO ATM'!$A$2:$C$901,3,0)</f>
        <v>DISTRITO NACIONAL</v>
      </c>
      <c r="B80" s="122">
        <v>335850767</v>
      </c>
      <c r="C80" s="121">
        <v>44299.266956018517</v>
      </c>
      <c r="D80" s="121" t="s">
        <v>2492</v>
      </c>
      <c r="E80" s="124">
        <v>810</v>
      </c>
      <c r="F80" s="142" t="str">
        <f>VLOOKUP(E80,VIP!$A$2:$O12604,2,0)</f>
        <v>DRBR810</v>
      </c>
      <c r="G80" s="124" t="str">
        <f>VLOOKUP(E80,'LISTADO ATM'!$A$2:$B$900,2,0)</f>
        <v xml:space="preserve">ATM UNP Multicentro La Sirena José Contreras </v>
      </c>
      <c r="H80" s="124" t="str">
        <f>VLOOKUP(E80,VIP!$A$2:$O17525,7,FALSE)</f>
        <v>Si</v>
      </c>
      <c r="I80" s="124" t="str">
        <f>VLOOKUP(E80,VIP!$A$2:$O9490,8,FALSE)</f>
        <v>Si</v>
      </c>
      <c r="J80" s="124" t="str">
        <f>VLOOKUP(E80,VIP!$A$2:$O9440,8,FALSE)</f>
        <v>Si</v>
      </c>
      <c r="K80" s="124" t="str">
        <f>VLOOKUP(E80,VIP!$A$2:$O13014,6,0)</f>
        <v>NO</v>
      </c>
      <c r="L80" s="128" t="s">
        <v>2477</v>
      </c>
      <c r="M80" s="141" t="s">
        <v>2537</v>
      </c>
      <c r="N80" s="141" t="s">
        <v>2533</v>
      </c>
      <c r="O80" s="142" t="s">
        <v>2536</v>
      </c>
      <c r="P80" s="126" t="s">
        <v>2538</v>
      </c>
      <c r="Q80" s="126" t="s">
        <v>2477</v>
      </c>
    </row>
    <row r="81" spans="1:17" ht="18" x14ac:dyDescent="0.25">
      <c r="A81" s="124" t="str">
        <f>VLOOKUP(E81,'LISTADO ATM'!$A$2:$C$901,3,0)</f>
        <v>DISTRITO NACIONAL</v>
      </c>
      <c r="B81" s="122">
        <v>335850768</v>
      </c>
      <c r="C81" s="121">
        <v>44299.26971064815</v>
      </c>
      <c r="D81" s="121" t="s">
        <v>2492</v>
      </c>
      <c r="E81" s="124">
        <v>826</v>
      </c>
      <c r="F81" s="142" t="str">
        <f>VLOOKUP(E81,VIP!$A$2:$O12605,2,0)</f>
        <v>DRBR826</v>
      </c>
      <c r="G81" s="124" t="str">
        <f>VLOOKUP(E81,'LISTADO ATM'!$A$2:$B$900,2,0)</f>
        <v xml:space="preserve">ATM Oficina Diamond Plaza II </v>
      </c>
      <c r="H81" s="124" t="str">
        <f>VLOOKUP(E81,VIP!$A$2:$O17526,7,FALSE)</f>
        <v>Si</v>
      </c>
      <c r="I81" s="124" t="str">
        <f>VLOOKUP(E81,VIP!$A$2:$O9491,8,FALSE)</f>
        <v>Si</v>
      </c>
      <c r="J81" s="124" t="str">
        <f>VLOOKUP(E81,VIP!$A$2:$O9441,8,FALSE)</f>
        <v>Si</v>
      </c>
      <c r="K81" s="124" t="str">
        <f>VLOOKUP(E81,VIP!$A$2:$O13015,6,0)</f>
        <v>NO</v>
      </c>
      <c r="L81" s="128" t="s">
        <v>2477</v>
      </c>
      <c r="M81" s="141" t="s">
        <v>2537</v>
      </c>
      <c r="N81" s="141" t="s">
        <v>2533</v>
      </c>
      <c r="O81" s="142" t="s">
        <v>2536</v>
      </c>
      <c r="P81" s="126" t="s">
        <v>2538</v>
      </c>
      <c r="Q81" s="126" t="s">
        <v>2477</v>
      </c>
    </row>
    <row r="82" spans="1:17" ht="18" x14ac:dyDescent="0.25">
      <c r="A82" s="124" t="str">
        <f>VLOOKUP(E82,'LISTADO ATM'!$A$2:$C$901,3,0)</f>
        <v>DISTRITO NACIONAL</v>
      </c>
      <c r="B82" s="122">
        <v>335850769</v>
      </c>
      <c r="C82" s="121">
        <v>44299.270358796297</v>
      </c>
      <c r="D82" s="121" t="s">
        <v>2492</v>
      </c>
      <c r="E82" s="124">
        <v>971</v>
      </c>
      <c r="F82" s="142" t="str">
        <f>VLOOKUP(E82,VIP!$A$2:$O12606,2,0)</f>
        <v>DRBR24U</v>
      </c>
      <c r="G82" s="124" t="str">
        <f>VLOOKUP(E82,'LISTADO ATM'!$A$2:$B$900,2,0)</f>
        <v xml:space="preserve">ATM Club Banreservas I </v>
      </c>
      <c r="H82" s="124" t="str">
        <f>VLOOKUP(E82,VIP!$A$2:$O17527,7,FALSE)</f>
        <v>Si</v>
      </c>
      <c r="I82" s="124" t="str">
        <f>VLOOKUP(E82,VIP!$A$2:$O9492,8,FALSE)</f>
        <v>Si</v>
      </c>
      <c r="J82" s="124" t="str">
        <f>VLOOKUP(E82,VIP!$A$2:$O9442,8,FALSE)</f>
        <v>Si</v>
      </c>
      <c r="K82" s="124" t="str">
        <f>VLOOKUP(E82,VIP!$A$2:$O13016,6,0)</f>
        <v>NO</v>
      </c>
      <c r="L82" s="128" t="s">
        <v>2477</v>
      </c>
      <c r="M82" s="155" t="s">
        <v>2537</v>
      </c>
      <c r="N82" s="141" t="s">
        <v>2533</v>
      </c>
      <c r="O82" s="142" t="s">
        <v>2536</v>
      </c>
      <c r="P82" s="126" t="s">
        <v>2538</v>
      </c>
      <c r="Q82" s="126" t="s">
        <v>2477</v>
      </c>
    </row>
    <row r="83" spans="1:17" ht="18" x14ac:dyDescent="0.25">
      <c r="A83" s="124" t="str">
        <f>VLOOKUP(E83,'LISTADO ATM'!$A$2:$C$901,3,0)</f>
        <v>DISTRITO NACIONAL</v>
      </c>
      <c r="B83" s="122">
        <v>335850770</v>
      </c>
      <c r="C83" s="121">
        <v>44299.272881944446</v>
      </c>
      <c r="D83" s="121" t="s">
        <v>2492</v>
      </c>
      <c r="E83" s="124">
        <v>745</v>
      </c>
      <c r="F83" s="142" t="str">
        <f>VLOOKUP(E83,VIP!$A$2:$O12607,2,0)</f>
        <v>DRBR027</v>
      </c>
      <c r="G83" s="124" t="str">
        <f>VLOOKUP(E83,'LISTADO ATM'!$A$2:$B$900,2,0)</f>
        <v xml:space="preserve">ATM Oficina Ave. Duarte </v>
      </c>
      <c r="H83" s="124" t="str">
        <f>VLOOKUP(E83,VIP!$A$2:$O17528,7,FALSE)</f>
        <v>No</v>
      </c>
      <c r="I83" s="124" t="str">
        <f>VLOOKUP(E83,VIP!$A$2:$O9493,8,FALSE)</f>
        <v>No</v>
      </c>
      <c r="J83" s="124" t="str">
        <f>VLOOKUP(E83,VIP!$A$2:$O9443,8,FALSE)</f>
        <v>No</v>
      </c>
      <c r="K83" s="124" t="str">
        <f>VLOOKUP(E83,VIP!$A$2:$O13017,6,0)</f>
        <v>NO</v>
      </c>
      <c r="L83" s="128" t="s">
        <v>2477</v>
      </c>
      <c r="M83" s="141" t="s">
        <v>2537</v>
      </c>
      <c r="N83" s="141" t="s">
        <v>2533</v>
      </c>
      <c r="O83" s="142" t="s">
        <v>2536</v>
      </c>
      <c r="P83" s="126" t="s">
        <v>2538</v>
      </c>
      <c r="Q83" s="126" t="s">
        <v>2477</v>
      </c>
    </row>
    <row r="84" spans="1:17" ht="18" x14ac:dyDescent="0.25">
      <c r="A84" s="124" t="str">
        <f>VLOOKUP(E84,'LISTADO ATM'!$A$2:$C$901,3,0)</f>
        <v>DISTRITO NACIONAL</v>
      </c>
      <c r="B84" s="122">
        <v>335850771</v>
      </c>
      <c r="C84" s="121">
        <v>44299.273518518516</v>
      </c>
      <c r="D84" s="121" t="s">
        <v>2492</v>
      </c>
      <c r="E84" s="124">
        <v>834</v>
      </c>
      <c r="F84" s="142" t="str">
        <f>VLOOKUP(E84,VIP!$A$2:$O12608,2,0)</f>
        <v>DRBR834</v>
      </c>
      <c r="G84" s="124" t="str">
        <f>VLOOKUP(E84,'LISTADO ATM'!$A$2:$B$900,2,0)</f>
        <v xml:space="preserve">ATM Centro Médico Moderno </v>
      </c>
      <c r="H84" s="124" t="str">
        <f>VLOOKUP(E84,VIP!$A$2:$O17529,7,FALSE)</f>
        <v>Si</v>
      </c>
      <c r="I84" s="124" t="str">
        <f>VLOOKUP(E84,VIP!$A$2:$O9494,8,FALSE)</f>
        <v>Si</v>
      </c>
      <c r="J84" s="124" t="str">
        <f>VLOOKUP(E84,VIP!$A$2:$O9444,8,FALSE)</f>
        <v>Si</v>
      </c>
      <c r="K84" s="124" t="str">
        <f>VLOOKUP(E84,VIP!$A$2:$O13018,6,0)</f>
        <v>NO</v>
      </c>
      <c r="L84" s="128" t="s">
        <v>2477</v>
      </c>
      <c r="M84" s="155" t="s">
        <v>2537</v>
      </c>
      <c r="N84" s="141" t="s">
        <v>2533</v>
      </c>
      <c r="O84" s="142" t="s">
        <v>2536</v>
      </c>
      <c r="P84" s="126" t="s">
        <v>2538</v>
      </c>
      <c r="Q84" s="126" t="s">
        <v>2477</v>
      </c>
    </row>
    <row r="85" spans="1:17" ht="18" x14ac:dyDescent="0.25">
      <c r="A85" s="124" t="str">
        <f>VLOOKUP(E85,'LISTADO ATM'!$A$2:$C$901,3,0)</f>
        <v>DISTRITO NACIONAL</v>
      </c>
      <c r="B85" s="122">
        <v>335850772</v>
      </c>
      <c r="C85" s="121">
        <v>44299.274016203701</v>
      </c>
      <c r="D85" s="121" t="s">
        <v>2492</v>
      </c>
      <c r="E85" s="124">
        <v>569</v>
      </c>
      <c r="F85" s="142" t="str">
        <f>VLOOKUP(E85,VIP!$A$2:$O12609,2,0)</f>
        <v>DRBR03B</v>
      </c>
      <c r="G85" s="124" t="str">
        <f>VLOOKUP(E85,'LISTADO ATM'!$A$2:$B$900,2,0)</f>
        <v xml:space="preserve">ATM Superintendencia de Seguros </v>
      </c>
      <c r="H85" s="124" t="str">
        <f>VLOOKUP(E85,VIP!$A$2:$O17530,7,FALSE)</f>
        <v>Si</v>
      </c>
      <c r="I85" s="124" t="str">
        <f>VLOOKUP(E85,VIP!$A$2:$O9495,8,FALSE)</f>
        <v>Si</v>
      </c>
      <c r="J85" s="124" t="str">
        <f>VLOOKUP(E85,VIP!$A$2:$O9445,8,FALSE)</f>
        <v>Si</v>
      </c>
      <c r="K85" s="124" t="str">
        <f>VLOOKUP(E85,VIP!$A$2:$O13019,6,0)</f>
        <v>NO</v>
      </c>
      <c r="L85" s="128" t="s">
        <v>2477</v>
      </c>
      <c r="M85" s="141" t="s">
        <v>2537</v>
      </c>
      <c r="N85" s="141" t="s">
        <v>2533</v>
      </c>
      <c r="O85" s="142" t="s">
        <v>2536</v>
      </c>
      <c r="P85" s="126" t="s">
        <v>2538</v>
      </c>
      <c r="Q85" s="126" t="s">
        <v>2477</v>
      </c>
    </row>
    <row r="86" spans="1:17" ht="18" x14ac:dyDescent="0.25">
      <c r="A86" s="124" t="str">
        <f>VLOOKUP(E86,'LISTADO ATM'!$A$2:$C$901,3,0)</f>
        <v>NORTE</v>
      </c>
      <c r="B86" s="122">
        <v>335850773</v>
      </c>
      <c r="C86" s="121">
        <v>44299.274907407409</v>
      </c>
      <c r="D86" s="121" t="s">
        <v>2492</v>
      </c>
      <c r="E86" s="124">
        <v>854</v>
      </c>
      <c r="F86" s="145" t="str">
        <f>VLOOKUP(E86,VIP!$A$2:$O12610,2,0)</f>
        <v>DRBR854</v>
      </c>
      <c r="G86" s="124" t="str">
        <f>VLOOKUP(E86,'LISTADO ATM'!$A$2:$B$900,2,0)</f>
        <v xml:space="preserve">ATM Centro Comercial Blanco Batista </v>
      </c>
      <c r="H86" s="124" t="str">
        <f>VLOOKUP(E86,VIP!$A$2:$O17531,7,FALSE)</f>
        <v>Si</v>
      </c>
      <c r="I86" s="124" t="str">
        <f>VLOOKUP(E86,VIP!$A$2:$O9496,8,FALSE)</f>
        <v>Si</v>
      </c>
      <c r="J86" s="124" t="str">
        <f>VLOOKUP(E86,VIP!$A$2:$O9446,8,FALSE)</f>
        <v>Si</v>
      </c>
      <c r="K86" s="124" t="str">
        <f>VLOOKUP(E86,VIP!$A$2:$O13020,6,0)</f>
        <v>NO</v>
      </c>
      <c r="L86" s="128" t="s">
        <v>2477</v>
      </c>
      <c r="M86" s="155" t="s">
        <v>2537</v>
      </c>
      <c r="N86" s="141" t="s">
        <v>2533</v>
      </c>
      <c r="O86" s="145" t="s">
        <v>2536</v>
      </c>
      <c r="P86" s="126" t="s">
        <v>2538</v>
      </c>
      <c r="Q86" s="126" t="s">
        <v>2477</v>
      </c>
    </row>
    <row r="87" spans="1:17" ht="18" x14ac:dyDescent="0.25">
      <c r="A87" s="124" t="str">
        <f>VLOOKUP(E87,'LISTADO ATM'!$A$2:$C$901,3,0)</f>
        <v>DISTRITO NACIONAL</v>
      </c>
      <c r="B87" s="122">
        <v>335850777</v>
      </c>
      <c r="C87" s="121">
        <v>44299.303530092591</v>
      </c>
      <c r="D87" s="121" t="s">
        <v>2189</v>
      </c>
      <c r="E87" s="124">
        <v>640</v>
      </c>
      <c r="F87" s="145" t="str">
        <f>VLOOKUP(E87,VIP!$A$2:$O12613,2,0)</f>
        <v>DRBR640</v>
      </c>
      <c r="G87" s="124" t="str">
        <f>VLOOKUP(E87,'LISTADO ATM'!$A$2:$B$900,2,0)</f>
        <v xml:space="preserve">ATM Ministerio Obras Públicas </v>
      </c>
      <c r="H87" s="124" t="str">
        <f>VLOOKUP(E87,VIP!$A$2:$O17534,7,FALSE)</f>
        <v>Si</v>
      </c>
      <c r="I87" s="124" t="str">
        <f>VLOOKUP(E87,VIP!$A$2:$O9499,8,FALSE)</f>
        <v>Si</v>
      </c>
      <c r="J87" s="124" t="str">
        <f>VLOOKUP(E87,VIP!$A$2:$O9449,8,FALSE)</f>
        <v>Si</v>
      </c>
      <c r="K87" s="124" t="str">
        <f>VLOOKUP(E87,VIP!$A$2:$O13023,6,0)</f>
        <v>NO</v>
      </c>
      <c r="L87" s="128" t="s">
        <v>2228</v>
      </c>
      <c r="M87" s="155" t="s">
        <v>2537</v>
      </c>
      <c r="N87" s="119" t="s">
        <v>2472</v>
      </c>
      <c r="O87" s="145" t="s">
        <v>2474</v>
      </c>
      <c r="P87" s="123"/>
      <c r="Q87" s="200">
        <v>44299.756249999999</v>
      </c>
    </row>
    <row r="88" spans="1:17" ht="18" x14ac:dyDescent="0.25">
      <c r="A88" s="124" t="str">
        <f>VLOOKUP(E88,'LISTADO ATM'!$A$2:$C$901,3,0)</f>
        <v>ESTE</v>
      </c>
      <c r="B88" s="122">
        <v>335850793</v>
      </c>
      <c r="C88" s="121">
        <v>44299.315763888888</v>
      </c>
      <c r="D88" s="121" t="s">
        <v>2189</v>
      </c>
      <c r="E88" s="124">
        <v>822</v>
      </c>
      <c r="F88" s="145" t="str">
        <f>VLOOKUP(E88,VIP!$A$2:$O12612,2,0)</f>
        <v>DRBR822</v>
      </c>
      <c r="G88" s="124" t="str">
        <f>VLOOKUP(E88,'LISTADO ATM'!$A$2:$B$900,2,0)</f>
        <v xml:space="preserve">ATM INDUSPALMA </v>
      </c>
      <c r="H88" s="124" t="str">
        <f>VLOOKUP(E88,VIP!$A$2:$O17533,7,FALSE)</f>
        <v>Si</v>
      </c>
      <c r="I88" s="124" t="str">
        <f>VLOOKUP(E88,VIP!$A$2:$O9498,8,FALSE)</f>
        <v>Si</v>
      </c>
      <c r="J88" s="124" t="str">
        <f>VLOOKUP(E88,VIP!$A$2:$O9448,8,FALSE)</f>
        <v>Si</v>
      </c>
      <c r="K88" s="124" t="str">
        <f>VLOOKUP(E88,VIP!$A$2:$O13022,6,0)</f>
        <v>NO</v>
      </c>
      <c r="L88" s="128" t="s">
        <v>2254</v>
      </c>
      <c r="M88" s="155" t="s">
        <v>2537</v>
      </c>
      <c r="N88" s="126" t="s">
        <v>2533</v>
      </c>
      <c r="O88" s="145" t="s">
        <v>2474</v>
      </c>
      <c r="P88" s="123"/>
      <c r="Q88" s="157">
        <v>44299.390972222223</v>
      </c>
    </row>
    <row r="89" spans="1:17" ht="18" x14ac:dyDescent="0.25">
      <c r="A89" s="124" t="str">
        <f>VLOOKUP(E89,'LISTADO ATM'!$A$2:$C$901,3,0)</f>
        <v>NORTE</v>
      </c>
      <c r="B89" s="122">
        <v>335850795</v>
      </c>
      <c r="C89" s="121">
        <v>44299.319351851853</v>
      </c>
      <c r="D89" s="121" t="s">
        <v>2190</v>
      </c>
      <c r="E89" s="124">
        <v>196</v>
      </c>
      <c r="F89" s="152" t="str">
        <f>VLOOKUP(E89,VIP!$A$2:$O12611,2,0)</f>
        <v>DRBR196</v>
      </c>
      <c r="G89" s="124" t="str">
        <f>VLOOKUP(E89,'LISTADO ATM'!$A$2:$B$900,2,0)</f>
        <v xml:space="preserve">ATM Estación Texaco Cangrejo Farmacia (Sosúa) </v>
      </c>
      <c r="H89" s="124" t="str">
        <f>VLOOKUP(E89,VIP!$A$2:$O17532,7,FALSE)</f>
        <v>Si</v>
      </c>
      <c r="I89" s="124" t="str">
        <f>VLOOKUP(E89,VIP!$A$2:$O9497,8,FALSE)</f>
        <v>Si</v>
      </c>
      <c r="J89" s="124" t="str">
        <f>VLOOKUP(E89,VIP!$A$2:$O9447,8,FALSE)</f>
        <v>Si</v>
      </c>
      <c r="K89" s="124" t="str">
        <f>VLOOKUP(E89,VIP!$A$2:$O13021,6,0)</f>
        <v>NO</v>
      </c>
      <c r="L89" s="128" t="s">
        <v>2254</v>
      </c>
      <c r="M89" s="155" t="s">
        <v>2537</v>
      </c>
      <c r="N89" s="126" t="s">
        <v>2533</v>
      </c>
      <c r="O89" s="152" t="s">
        <v>2508</v>
      </c>
      <c r="P89" s="123"/>
      <c r="Q89" s="157">
        <v>44299.404861111114</v>
      </c>
    </row>
    <row r="90" spans="1:17" ht="18" x14ac:dyDescent="0.25">
      <c r="A90" s="124" t="str">
        <f>VLOOKUP(E90,'LISTADO ATM'!$A$2:$C$901,3,0)</f>
        <v>DISTRITO NACIONAL</v>
      </c>
      <c r="B90" s="122">
        <v>335850815</v>
      </c>
      <c r="C90" s="121">
        <v>44299.330983796295</v>
      </c>
      <c r="D90" s="121" t="s">
        <v>2189</v>
      </c>
      <c r="E90" s="124">
        <v>20</v>
      </c>
      <c r="F90" s="152" t="str">
        <f>VLOOKUP(E90,VIP!$A$2:$O12618,2,0)</f>
        <v>DRBR049</v>
      </c>
      <c r="G90" s="124" t="str">
        <f>VLOOKUP(E90,'LISTADO ATM'!$A$2:$B$900,2,0)</f>
        <v>ATM S/M Aprezio Las Palmas</v>
      </c>
      <c r="H90" s="124" t="str">
        <f>VLOOKUP(E90,VIP!$A$2:$O17539,7,FALSE)</f>
        <v>Si</v>
      </c>
      <c r="I90" s="124" t="str">
        <f>VLOOKUP(E90,VIP!$A$2:$O9504,8,FALSE)</f>
        <v>Si</v>
      </c>
      <c r="J90" s="124" t="str">
        <f>VLOOKUP(E90,VIP!$A$2:$O9454,8,FALSE)</f>
        <v>Si</v>
      </c>
      <c r="K90" s="124" t="str">
        <f>VLOOKUP(E90,VIP!$A$2:$O13028,6,0)</f>
        <v>NO</v>
      </c>
      <c r="L90" s="128" t="s">
        <v>2228</v>
      </c>
      <c r="M90" s="141" t="s">
        <v>2537</v>
      </c>
      <c r="N90" s="119" t="s">
        <v>2472</v>
      </c>
      <c r="O90" s="152" t="s">
        <v>2474</v>
      </c>
      <c r="P90" s="123"/>
      <c r="Q90" s="200">
        <v>44299.774305555555</v>
      </c>
    </row>
    <row r="91" spans="1:17" ht="18" x14ac:dyDescent="0.25">
      <c r="A91" s="124" t="str">
        <f>VLOOKUP(E91,'LISTADO ATM'!$A$2:$C$901,3,0)</f>
        <v>ESTE</v>
      </c>
      <c r="B91" s="122">
        <v>335850820</v>
      </c>
      <c r="C91" s="121">
        <v>44299.333738425928</v>
      </c>
      <c r="D91" s="121" t="s">
        <v>2189</v>
      </c>
      <c r="E91" s="124">
        <v>293</v>
      </c>
      <c r="F91" s="152" t="str">
        <f>VLOOKUP(E91,VIP!$A$2:$O12617,2,0)</f>
        <v>DRBR293</v>
      </c>
      <c r="G91" s="124" t="str">
        <f>VLOOKUP(E91,'LISTADO ATM'!$A$2:$B$900,2,0)</f>
        <v xml:space="preserve">ATM S/M Nueva Visión (San Pedro) </v>
      </c>
      <c r="H91" s="124" t="str">
        <f>VLOOKUP(E91,VIP!$A$2:$O17538,7,FALSE)</f>
        <v>Si</v>
      </c>
      <c r="I91" s="124" t="str">
        <f>VLOOKUP(E91,VIP!$A$2:$O9503,8,FALSE)</f>
        <v>Si</v>
      </c>
      <c r="J91" s="124" t="str">
        <f>VLOOKUP(E91,VIP!$A$2:$O9453,8,FALSE)</f>
        <v>Si</v>
      </c>
      <c r="K91" s="124" t="str">
        <f>VLOOKUP(E91,VIP!$A$2:$O13027,6,0)</f>
        <v>NO</v>
      </c>
      <c r="L91" s="128" t="s">
        <v>2228</v>
      </c>
      <c r="M91" s="155" t="s">
        <v>2537</v>
      </c>
      <c r="N91" s="126" t="s">
        <v>2533</v>
      </c>
      <c r="O91" s="152" t="s">
        <v>2474</v>
      </c>
      <c r="P91" s="123"/>
      <c r="Q91" s="157">
        <v>44299.417361111111</v>
      </c>
    </row>
    <row r="92" spans="1:17" ht="18" x14ac:dyDescent="0.25">
      <c r="A92" s="124" t="str">
        <f>VLOOKUP(E92,'LISTADO ATM'!$A$2:$C$901,3,0)</f>
        <v>DISTRITO NACIONAL</v>
      </c>
      <c r="B92" s="122">
        <v>335850837</v>
      </c>
      <c r="C92" s="121">
        <v>44299.339629629627</v>
      </c>
      <c r="D92" s="121" t="s">
        <v>2468</v>
      </c>
      <c r="E92" s="124">
        <v>147</v>
      </c>
      <c r="F92" s="152" t="str">
        <f>VLOOKUP(E92,VIP!$A$2:$O12616,2,0)</f>
        <v>DRBR147</v>
      </c>
      <c r="G92" s="124" t="str">
        <f>VLOOKUP(E92,'LISTADO ATM'!$A$2:$B$900,2,0)</f>
        <v xml:space="preserve">ATM Kiosco Megacentro I </v>
      </c>
      <c r="H92" s="124" t="str">
        <f>VLOOKUP(E92,VIP!$A$2:$O17537,7,FALSE)</f>
        <v>Si</v>
      </c>
      <c r="I92" s="124" t="str">
        <f>VLOOKUP(E92,VIP!$A$2:$O9502,8,FALSE)</f>
        <v>Si</v>
      </c>
      <c r="J92" s="124" t="str">
        <f>VLOOKUP(E92,VIP!$A$2:$O9452,8,FALSE)</f>
        <v>Si</v>
      </c>
      <c r="K92" s="124" t="str">
        <f>VLOOKUP(E92,VIP!$A$2:$O13026,6,0)</f>
        <v>NO</v>
      </c>
      <c r="L92" s="128" t="s">
        <v>2428</v>
      </c>
      <c r="M92" s="93" t="s">
        <v>2465</v>
      </c>
      <c r="N92" s="119" t="s">
        <v>2472</v>
      </c>
      <c r="O92" s="152" t="s">
        <v>2473</v>
      </c>
      <c r="P92" s="123"/>
      <c r="Q92" s="120" t="s">
        <v>2428</v>
      </c>
    </row>
    <row r="93" spans="1:17" ht="18" x14ac:dyDescent="0.25">
      <c r="A93" s="124" t="str">
        <f>VLOOKUP(E93,'LISTADO ATM'!$A$2:$C$901,3,0)</f>
        <v>SUR</v>
      </c>
      <c r="B93" s="122">
        <v>335850844</v>
      </c>
      <c r="C93" s="121">
        <v>44299.340752314813</v>
      </c>
      <c r="D93" s="121" t="s">
        <v>2492</v>
      </c>
      <c r="E93" s="124">
        <v>101</v>
      </c>
      <c r="F93" s="152" t="str">
        <f>VLOOKUP(E93,VIP!$A$2:$O12615,2,0)</f>
        <v>DRBR101</v>
      </c>
      <c r="G93" s="124" t="str">
        <f>VLOOKUP(E93,'LISTADO ATM'!$A$2:$B$900,2,0)</f>
        <v xml:space="preserve">ATM Oficina San Juan de la Maguana I </v>
      </c>
      <c r="H93" s="124" t="str">
        <f>VLOOKUP(E93,VIP!$A$2:$O17536,7,FALSE)</f>
        <v>Si</v>
      </c>
      <c r="I93" s="124" t="str">
        <f>VLOOKUP(E93,VIP!$A$2:$O9501,8,FALSE)</f>
        <v>Si</v>
      </c>
      <c r="J93" s="124" t="str">
        <f>VLOOKUP(E93,VIP!$A$2:$O9451,8,FALSE)</f>
        <v>Si</v>
      </c>
      <c r="K93" s="124" t="str">
        <f>VLOOKUP(E93,VIP!$A$2:$O13025,6,0)</f>
        <v>SI</v>
      </c>
      <c r="L93" s="158" t="s">
        <v>2539</v>
      </c>
      <c r="M93" s="126" t="s">
        <v>2537</v>
      </c>
      <c r="N93" s="126" t="s">
        <v>2533</v>
      </c>
      <c r="O93" s="152" t="s">
        <v>2493</v>
      </c>
      <c r="P93" s="123"/>
      <c r="Q93" s="157">
        <v>44299.625</v>
      </c>
    </row>
    <row r="94" spans="1:17" ht="18" x14ac:dyDescent="0.25">
      <c r="A94" s="124" t="str">
        <f>VLOOKUP(E94,'LISTADO ATM'!$A$2:$C$901,3,0)</f>
        <v>DISTRITO NACIONAL</v>
      </c>
      <c r="B94" s="122">
        <v>335850856</v>
      </c>
      <c r="C94" s="121">
        <v>44299.342442129629</v>
      </c>
      <c r="D94" s="121" t="s">
        <v>2468</v>
      </c>
      <c r="E94" s="124">
        <v>192</v>
      </c>
      <c r="F94" s="152" t="str">
        <f>VLOOKUP(E94,VIP!$A$2:$O12614,2,0)</f>
        <v>DRBR192</v>
      </c>
      <c r="G94" s="124" t="str">
        <f>VLOOKUP(E94,'LISTADO ATM'!$A$2:$B$900,2,0)</f>
        <v xml:space="preserve">ATM Autobanco Luperón II </v>
      </c>
      <c r="H94" s="124" t="str">
        <f>VLOOKUP(E94,VIP!$A$2:$O17535,7,FALSE)</f>
        <v>Si</v>
      </c>
      <c r="I94" s="124" t="str">
        <f>VLOOKUP(E94,VIP!$A$2:$O9500,8,FALSE)</f>
        <v>Si</v>
      </c>
      <c r="J94" s="124" t="str">
        <f>VLOOKUP(E94,VIP!$A$2:$O9450,8,FALSE)</f>
        <v>Si</v>
      </c>
      <c r="K94" s="124" t="str">
        <f>VLOOKUP(E94,VIP!$A$2:$O13024,6,0)</f>
        <v>NO</v>
      </c>
      <c r="L94" s="128" t="s">
        <v>2459</v>
      </c>
      <c r="M94" s="141" t="s">
        <v>2537</v>
      </c>
      <c r="N94" s="119" t="s">
        <v>2472</v>
      </c>
      <c r="O94" s="152" t="s">
        <v>2473</v>
      </c>
      <c r="P94" s="123"/>
      <c r="Q94" s="157">
        <v>44299.563888888886</v>
      </c>
    </row>
    <row r="95" spans="1:17" ht="18" x14ac:dyDescent="0.25">
      <c r="A95" s="124" t="str">
        <f>VLOOKUP(E95,'LISTADO ATM'!$A$2:$C$901,3,0)</f>
        <v>NORTE</v>
      </c>
      <c r="B95" s="122">
        <v>335850904</v>
      </c>
      <c r="C95" s="121">
        <v>44299.350347222222</v>
      </c>
      <c r="D95" s="121" t="s">
        <v>2190</v>
      </c>
      <c r="E95" s="124">
        <v>282</v>
      </c>
      <c r="F95" s="152" t="str">
        <f>VLOOKUP(E95,VIP!$A$2:$O12613,2,0)</f>
        <v>DRBR282</v>
      </c>
      <c r="G95" s="124" t="str">
        <f>VLOOKUP(E95,'LISTADO ATM'!$A$2:$B$900,2,0)</f>
        <v xml:space="preserve">ATM Autobanco Nibaje </v>
      </c>
      <c r="H95" s="124" t="str">
        <f>VLOOKUP(E95,VIP!$A$2:$O17534,7,FALSE)</f>
        <v>Si</v>
      </c>
      <c r="I95" s="124" t="str">
        <f>VLOOKUP(E95,VIP!$A$2:$O9499,8,FALSE)</f>
        <v>Si</v>
      </c>
      <c r="J95" s="124" t="str">
        <f>VLOOKUP(E95,VIP!$A$2:$O9449,8,FALSE)</f>
        <v>Si</v>
      </c>
      <c r="K95" s="124" t="str">
        <f>VLOOKUP(E95,VIP!$A$2:$O13023,6,0)</f>
        <v>NO</v>
      </c>
      <c r="L95" s="128" t="s">
        <v>2228</v>
      </c>
      <c r="M95" s="155" t="s">
        <v>2537</v>
      </c>
      <c r="N95" s="119" t="s">
        <v>2472</v>
      </c>
      <c r="O95" s="152" t="s">
        <v>2508</v>
      </c>
      <c r="P95" s="123"/>
      <c r="Q95" s="200">
        <v>44299.775000000001</v>
      </c>
    </row>
    <row r="96" spans="1:17" ht="18" x14ac:dyDescent="0.25">
      <c r="A96" s="124" t="str">
        <f>VLOOKUP(E96,'LISTADO ATM'!$A$2:$C$901,3,0)</f>
        <v>DISTRITO NACIONAL</v>
      </c>
      <c r="B96" s="122">
        <v>335850916</v>
      </c>
      <c r="C96" s="121">
        <v>44299.354166666664</v>
      </c>
      <c r="D96" s="121" t="s">
        <v>2492</v>
      </c>
      <c r="E96" s="124">
        <v>558</v>
      </c>
      <c r="F96" s="152" t="str">
        <f>VLOOKUP(E96,VIP!$A$2:$O12618,2,0)</f>
        <v>DRBR106</v>
      </c>
      <c r="G96" s="124" t="str">
        <f>VLOOKUP(E96,'LISTADO ATM'!$A$2:$B$900,2,0)</f>
        <v xml:space="preserve">ATM Base Naval 27 de Febrero (Sans Soucí) </v>
      </c>
      <c r="H96" s="124" t="str">
        <f>VLOOKUP(E96,VIP!$A$2:$O17539,7,FALSE)</f>
        <v>Si</v>
      </c>
      <c r="I96" s="124" t="str">
        <f>VLOOKUP(E96,VIP!$A$2:$O9504,8,FALSE)</f>
        <v>Si</v>
      </c>
      <c r="J96" s="124" t="str">
        <f>VLOOKUP(E96,VIP!$A$2:$O9454,8,FALSE)</f>
        <v>Si</v>
      </c>
      <c r="K96" s="124" t="str">
        <f>VLOOKUP(E96,VIP!$A$2:$O13028,6,0)</f>
        <v>NO</v>
      </c>
      <c r="L96" s="128" t="s">
        <v>2431</v>
      </c>
      <c r="M96" s="155" t="s">
        <v>2537</v>
      </c>
      <c r="N96" s="141" t="s">
        <v>2533</v>
      </c>
      <c r="O96" s="152" t="s">
        <v>2542</v>
      </c>
      <c r="P96" s="126" t="s">
        <v>2540</v>
      </c>
      <c r="Q96" s="126" t="s">
        <v>2431</v>
      </c>
    </row>
    <row r="97" spans="1:17" ht="18" x14ac:dyDescent="0.25">
      <c r="A97" s="124" t="str">
        <f>VLOOKUP(E97,'LISTADO ATM'!$A$2:$C$901,3,0)</f>
        <v>NORTE</v>
      </c>
      <c r="B97" s="122">
        <v>335850920</v>
      </c>
      <c r="C97" s="121">
        <v>44299.355497685188</v>
      </c>
      <c r="D97" s="121" t="s">
        <v>2492</v>
      </c>
      <c r="E97" s="124">
        <v>157</v>
      </c>
      <c r="F97" s="152" t="str">
        <f>VLOOKUP(E97,VIP!$A$2:$O12617,2,0)</f>
        <v>DRBR157</v>
      </c>
      <c r="G97" s="124" t="str">
        <f>VLOOKUP(E97,'LISTADO ATM'!$A$2:$B$900,2,0)</f>
        <v xml:space="preserve">ATM Oficina Samaná </v>
      </c>
      <c r="H97" s="124" t="str">
        <f>VLOOKUP(E97,VIP!$A$2:$O17538,7,FALSE)</f>
        <v>Si</v>
      </c>
      <c r="I97" s="124" t="str">
        <f>VLOOKUP(E97,VIP!$A$2:$O9503,8,FALSE)</f>
        <v>Si</v>
      </c>
      <c r="J97" s="124" t="str">
        <f>VLOOKUP(E97,VIP!$A$2:$O9453,8,FALSE)</f>
        <v>Si</v>
      </c>
      <c r="K97" s="124" t="str">
        <f>VLOOKUP(E97,VIP!$A$2:$O13027,6,0)</f>
        <v>SI</v>
      </c>
      <c r="L97" s="128" t="s">
        <v>2477</v>
      </c>
      <c r="M97" s="141" t="s">
        <v>2537</v>
      </c>
      <c r="N97" s="141" t="s">
        <v>2533</v>
      </c>
      <c r="O97" s="152" t="s">
        <v>2542</v>
      </c>
      <c r="P97" s="126" t="s">
        <v>2538</v>
      </c>
      <c r="Q97" s="126" t="s">
        <v>2477</v>
      </c>
    </row>
    <row r="98" spans="1:17" ht="18" x14ac:dyDescent="0.25">
      <c r="A98" s="124" t="str">
        <f>VLOOKUP(E98,'LISTADO ATM'!$A$2:$C$901,3,0)</f>
        <v>DISTRITO NACIONAL</v>
      </c>
      <c r="B98" s="122">
        <v>335850926</v>
      </c>
      <c r="C98" s="121">
        <v>44299.356516203705</v>
      </c>
      <c r="D98" s="121" t="s">
        <v>2492</v>
      </c>
      <c r="E98" s="124">
        <v>461</v>
      </c>
      <c r="F98" s="152" t="str">
        <f>VLOOKUP(E98,VIP!$A$2:$O12616,2,0)</f>
        <v>DRBR461</v>
      </c>
      <c r="G98" s="124" t="str">
        <f>VLOOKUP(E98,'LISTADO ATM'!$A$2:$B$900,2,0)</f>
        <v xml:space="preserve">ATM Autobanco Sarasota I </v>
      </c>
      <c r="H98" s="124" t="str">
        <f>VLOOKUP(E98,VIP!$A$2:$O17537,7,FALSE)</f>
        <v>Si</v>
      </c>
      <c r="I98" s="124" t="str">
        <f>VLOOKUP(E98,VIP!$A$2:$O9502,8,FALSE)</f>
        <v>Si</v>
      </c>
      <c r="J98" s="124" t="str">
        <f>VLOOKUP(E98,VIP!$A$2:$O9452,8,FALSE)</f>
        <v>Si</v>
      </c>
      <c r="K98" s="124" t="str">
        <f>VLOOKUP(E98,VIP!$A$2:$O13026,6,0)</f>
        <v>SI</v>
      </c>
      <c r="L98" s="128" t="s">
        <v>2477</v>
      </c>
      <c r="M98" s="141" t="s">
        <v>2537</v>
      </c>
      <c r="N98" s="141" t="s">
        <v>2533</v>
      </c>
      <c r="O98" s="152" t="s">
        <v>2542</v>
      </c>
      <c r="P98" s="126" t="s">
        <v>2538</v>
      </c>
      <c r="Q98" s="126" t="s">
        <v>2477</v>
      </c>
    </row>
    <row r="99" spans="1:17" ht="18" x14ac:dyDescent="0.25">
      <c r="A99" s="124" t="str">
        <f>VLOOKUP(E99,'LISTADO ATM'!$A$2:$C$901,3,0)</f>
        <v>DISTRITO NACIONAL</v>
      </c>
      <c r="B99" s="122">
        <v>335850945</v>
      </c>
      <c r="C99" s="121">
        <v>44299.361203703702</v>
      </c>
      <c r="D99" s="121" t="s">
        <v>2189</v>
      </c>
      <c r="E99" s="124">
        <v>517</v>
      </c>
      <c r="F99" s="152" t="str">
        <f>VLOOKUP(E99,VIP!$A$2:$O12612,2,0)</f>
        <v>DRBR517</v>
      </c>
      <c r="G99" s="124" t="str">
        <f>VLOOKUP(E99,'LISTADO ATM'!$A$2:$B$900,2,0)</f>
        <v xml:space="preserve">ATM Autobanco Oficina Sans Soucí </v>
      </c>
      <c r="H99" s="124" t="str">
        <f>VLOOKUP(E99,VIP!$A$2:$O17533,7,FALSE)</f>
        <v>Si</v>
      </c>
      <c r="I99" s="124" t="str">
        <f>VLOOKUP(E99,VIP!$A$2:$O9498,8,FALSE)</f>
        <v>Si</v>
      </c>
      <c r="J99" s="124" t="str">
        <f>VLOOKUP(E99,VIP!$A$2:$O9448,8,FALSE)</f>
        <v>Si</v>
      </c>
      <c r="K99" s="124" t="str">
        <f>VLOOKUP(E99,VIP!$A$2:$O13022,6,0)</f>
        <v>SI</v>
      </c>
      <c r="L99" s="128" t="s">
        <v>2228</v>
      </c>
      <c r="M99" s="155" t="s">
        <v>2537</v>
      </c>
      <c r="N99" s="126" t="s">
        <v>2533</v>
      </c>
      <c r="O99" s="152" t="s">
        <v>2474</v>
      </c>
      <c r="P99" s="123"/>
      <c r="Q99" s="157">
        <v>44299.533333333333</v>
      </c>
    </row>
    <row r="100" spans="1:17" ht="18" x14ac:dyDescent="0.25">
      <c r="A100" s="124" t="str">
        <f>VLOOKUP(E100,'LISTADO ATM'!$A$2:$C$901,3,0)</f>
        <v>NORTE</v>
      </c>
      <c r="B100" s="122">
        <v>335850999</v>
      </c>
      <c r="C100" s="121">
        <v>44299.371967592589</v>
      </c>
      <c r="D100" s="121" t="s">
        <v>2492</v>
      </c>
      <c r="E100" s="124">
        <v>645</v>
      </c>
      <c r="F100" s="152" t="str">
        <f>VLOOKUP(E100,VIP!$A$2:$O12617,2,0)</f>
        <v>DRBR329</v>
      </c>
      <c r="G100" s="124" t="str">
        <f>VLOOKUP(E100,'LISTADO ATM'!$A$2:$B$900,2,0)</f>
        <v xml:space="preserve">ATM UNP Cabrera </v>
      </c>
      <c r="H100" s="124" t="str">
        <f>VLOOKUP(E100,VIP!$A$2:$O17538,7,FALSE)</f>
        <v>Si</v>
      </c>
      <c r="I100" s="124" t="str">
        <f>VLOOKUP(E100,VIP!$A$2:$O9503,8,FALSE)</f>
        <v>Si</v>
      </c>
      <c r="J100" s="124" t="str">
        <f>VLOOKUP(E100,VIP!$A$2:$O9453,8,FALSE)</f>
        <v>Si</v>
      </c>
      <c r="K100" s="124" t="str">
        <f>VLOOKUP(E100,VIP!$A$2:$O13027,6,0)</f>
        <v>NO</v>
      </c>
      <c r="L100" s="128" t="s">
        <v>2428</v>
      </c>
      <c r="M100" s="155" t="s">
        <v>2537</v>
      </c>
      <c r="N100" s="126" t="s">
        <v>2533</v>
      </c>
      <c r="O100" s="152" t="s">
        <v>2493</v>
      </c>
      <c r="P100" s="123"/>
      <c r="Q100" s="157">
        <v>44299.46875</v>
      </c>
    </row>
    <row r="101" spans="1:17" ht="18" x14ac:dyDescent="0.25">
      <c r="A101" s="124" t="str">
        <f>VLOOKUP(E101,'LISTADO ATM'!$A$2:$C$901,3,0)</f>
        <v>SUR</v>
      </c>
      <c r="B101" s="122">
        <v>335851099</v>
      </c>
      <c r="C101" s="121">
        <v>44299.393807870372</v>
      </c>
      <c r="D101" s="121" t="s">
        <v>2492</v>
      </c>
      <c r="E101" s="124">
        <v>871</v>
      </c>
      <c r="F101" s="152" t="str">
        <f>VLOOKUP(E101,VIP!$A$2:$O12616,2,0)</f>
        <v>DRBR871</v>
      </c>
      <c r="G101" s="124" t="str">
        <f>VLOOKUP(E101,'LISTADO ATM'!$A$2:$B$900,2,0)</f>
        <v>ATM Plaza Cultural San Juan</v>
      </c>
      <c r="H101" s="124" t="str">
        <f>VLOOKUP(E101,VIP!$A$2:$O17537,7,FALSE)</f>
        <v>N/A</v>
      </c>
      <c r="I101" s="124" t="str">
        <f>VLOOKUP(E101,VIP!$A$2:$O9502,8,FALSE)</f>
        <v>N/A</v>
      </c>
      <c r="J101" s="124" t="str">
        <f>VLOOKUP(E101,VIP!$A$2:$O9452,8,FALSE)</f>
        <v>N/A</v>
      </c>
      <c r="K101" s="124" t="str">
        <f>VLOOKUP(E101,VIP!$A$2:$O13026,6,0)</f>
        <v>N/A</v>
      </c>
      <c r="L101" s="128" t="s">
        <v>2459</v>
      </c>
      <c r="M101" s="155" t="s">
        <v>2537</v>
      </c>
      <c r="N101" s="126" t="s">
        <v>2533</v>
      </c>
      <c r="O101" s="152" t="s">
        <v>2493</v>
      </c>
      <c r="P101" s="123"/>
      <c r="Q101" s="157">
        <v>44299.613194444442</v>
      </c>
    </row>
    <row r="102" spans="1:17" ht="18" x14ac:dyDescent="0.25">
      <c r="A102" s="124" t="str">
        <f>VLOOKUP(E102,'LISTADO ATM'!$A$2:$C$901,3,0)</f>
        <v>DISTRITO NACIONAL</v>
      </c>
      <c r="B102" s="122">
        <v>335851151</v>
      </c>
      <c r="C102" s="121">
        <v>44299.404467592591</v>
      </c>
      <c r="D102" s="121" t="s">
        <v>2189</v>
      </c>
      <c r="E102" s="124">
        <v>259</v>
      </c>
      <c r="F102" s="152" t="str">
        <f>VLOOKUP(E102,VIP!$A$2:$O12615,2,0)</f>
        <v>DRBR259</v>
      </c>
      <c r="G102" s="124" t="str">
        <f>VLOOKUP(E102,'LISTADO ATM'!$A$2:$B$900,2,0)</f>
        <v>ATM Senado de la Republica</v>
      </c>
      <c r="H102" s="124" t="str">
        <f>VLOOKUP(E102,VIP!$A$2:$O17536,7,FALSE)</f>
        <v>Si</v>
      </c>
      <c r="I102" s="124" t="str">
        <f>VLOOKUP(E102,VIP!$A$2:$O9501,8,FALSE)</f>
        <v>Si</v>
      </c>
      <c r="J102" s="124" t="str">
        <f>VLOOKUP(E102,VIP!$A$2:$O9451,8,FALSE)</f>
        <v>Si</v>
      </c>
      <c r="K102" s="124" t="str">
        <f>VLOOKUP(E102,VIP!$A$2:$O13025,6,0)</f>
        <v>NO</v>
      </c>
      <c r="L102" s="128" t="s">
        <v>2488</v>
      </c>
      <c r="M102" s="141" t="s">
        <v>2537</v>
      </c>
      <c r="N102" s="126" t="s">
        <v>2533</v>
      </c>
      <c r="O102" s="152" t="s">
        <v>2474</v>
      </c>
      <c r="P102" s="123"/>
      <c r="Q102" s="157">
        <v>44299.634027777778</v>
      </c>
    </row>
    <row r="103" spans="1:17" ht="18" x14ac:dyDescent="0.25">
      <c r="A103" s="124" t="str">
        <f>VLOOKUP(E103,'LISTADO ATM'!$A$2:$C$901,3,0)</f>
        <v>DISTRITO NACIONAL</v>
      </c>
      <c r="B103" s="122">
        <v>335851182</v>
      </c>
      <c r="C103" s="121">
        <v>44299.408842592595</v>
      </c>
      <c r="D103" s="121" t="s">
        <v>2189</v>
      </c>
      <c r="E103" s="124">
        <v>312</v>
      </c>
      <c r="F103" s="152" t="str">
        <f>VLOOKUP(E103,VIP!$A$2:$O12614,2,0)</f>
        <v>DRBR312</v>
      </c>
      <c r="G103" s="124" t="str">
        <f>VLOOKUP(E103,'LISTADO ATM'!$A$2:$B$900,2,0)</f>
        <v xml:space="preserve">ATM Oficina Tiradentes II (Naco) </v>
      </c>
      <c r="H103" s="124" t="str">
        <f>VLOOKUP(E103,VIP!$A$2:$O17535,7,FALSE)</f>
        <v>Si</v>
      </c>
      <c r="I103" s="124" t="str">
        <f>VLOOKUP(E103,VIP!$A$2:$O9500,8,FALSE)</f>
        <v>Si</v>
      </c>
      <c r="J103" s="124" t="str">
        <f>VLOOKUP(E103,VIP!$A$2:$O9450,8,FALSE)</f>
        <v>Si</v>
      </c>
      <c r="K103" s="124" t="str">
        <f>VLOOKUP(E103,VIP!$A$2:$O13024,6,0)</f>
        <v>NO</v>
      </c>
      <c r="L103" s="128" t="s">
        <v>2509</v>
      </c>
      <c r="M103" s="93" t="s">
        <v>2465</v>
      </c>
      <c r="N103" s="119" t="s">
        <v>2472</v>
      </c>
      <c r="O103" s="152" t="s">
        <v>2474</v>
      </c>
      <c r="P103" s="123"/>
      <c r="Q103" s="120" t="s">
        <v>2509</v>
      </c>
    </row>
    <row r="104" spans="1:17" ht="18" x14ac:dyDescent="0.25">
      <c r="A104" s="124" t="str">
        <f>VLOOKUP(E104,'LISTADO ATM'!$A$2:$C$901,3,0)</f>
        <v>SUR</v>
      </c>
      <c r="B104" s="122">
        <v>335851208</v>
      </c>
      <c r="C104" s="121">
        <v>44299.415844907409</v>
      </c>
      <c r="D104" s="121" t="s">
        <v>2492</v>
      </c>
      <c r="E104" s="124">
        <v>880</v>
      </c>
      <c r="F104" s="152" t="str">
        <f>VLOOKUP(E104,VIP!$A$2:$O12615,2,0)</f>
        <v>DRBR880</v>
      </c>
      <c r="G104" s="124" t="str">
        <f>VLOOKUP(E104,'LISTADO ATM'!$A$2:$B$900,2,0)</f>
        <v xml:space="preserve">ATM Autoservicio Barahona II </v>
      </c>
      <c r="H104" s="124" t="str">
        <f>VLOOKUP(E104,VIP!$A$2:$O17536,7,FALSE)</f>
        <v>Si</v>
      </c>
      <c r="I104" s="124" t="str">
        <f>VLOOKUP(E104,VIP!$A$2:$O9501,8,FALSE)</f>
        <v>Si</v>
      </c>
      <c r="J104" s="124" t="str">
        <f>VLOOKUP(E104,VIP!$A$2:$O9451,8,FALSE)</f>
        <v>Si</v>
      </c>
      <c r="K104" s="124" t="str">
        <f>VLOOKUP(E104,VIP!$A$2:$O13025,6,0)</f>
        <v>SI</v>
      </c>
      <c r="L104" s="128" t="s">
        <v>2431</v>
      </c>
      <c r="M104" s="141" t="s">
        <v>2537</v>
      </c>
      <c r="N104" s="141" t="s">
        <v>2533</v>
      </c>
      <c r="O104" s="152" t="s">
        <v>2541</v>
      </c>
      <c r="P104" s="126" t="s">
        <v>2538</v>
      </c>
      <c r="Q104" s="126" t="s">
        <v>2431</v>
      </c>
    </row>
    <row r="105" spans="1:17" ht="18" x14ac:dyDescent="0.25">
      <c r="A105" s="124" t="str">
        <f>VLOOKUP(E105,'LISTADO ATM'!$A$2:$C$901,3,0)</f>
        <v>DISTRITO NACIONAL</v>
      </c>
      <c r="B105" s="122">
        <v>335851260</v>
      </c>
      <c r="C105" s="121">
        <v>44299.424861111111</v>
      </c>
      <c r="D105" s="121" t="s">
        <v>2189</v>
      </c>
      <c r="E105" s="124">
        <v>494</v>
      </c>
      <c r="F105" s="152" t="str">
        <f>VLOOKUP(E105,VIP!$A$2:$O12613,2,0)</f>
        <v>DRBR494</v>
      </c>
      <c r="G105" s="124" t="str">
        <f>VLOOKUP(E105,'LISTADO ATM'!$A$2:$B$900,2,0)</f>
        <v xml:space="preserve">ATM Oficina Blue Mall </v>
      </c>
      <c r="H105" s="124" t="str">
        <f>VLOOKUP(E105,VIP!$A$2:$O17534,7,FALSE)</f>
        <v>Si</v>
      </c>
      <c r="I105" s="124" t="str">
        <f>VLOOKUP(E105,VIP!$A$2:$O9499,8,FALSE)</f>
        <v>Si</v>
      </c>
      <c r="J105" s="124" t="str">
        <f>VLOOKUP(E105,VIP!$A$2:$O9449,8,FALSE)</f>
        <v>Si</v>
      </c>
      <c r="K105" s="124" t="str">
        <f>VLOOKUP(E105,VIP!$A$2:$O13023,6,0)</f>
        <v>SI</v>
      </c>
      <c r="L105" s="128" t="s">
        <v>2254</v>
      </c>
      <c r="M105" s="93" t="s">
        <v>2465</v>
      </c>
      <c r="N105" s="119" t="s">
        <v>2472</v>
      </c>
      <c r="O105" s="152" t="s">
        <v>2474</v>
      </c>
      <c r="P105" s="123"/>
      <c r="Q105" s="120" t="s">
        <v>2254</v>
      </c>
    </row>
    <row r="106" spans="1:17" ht="18" x14ac:dyDescent="0.25">
      <c r="A106" s="124" t="str">
        <f>VLOOKUP(E106,'LISTADO ATM'!$A$2:$C$901,3,0)</f>
        <v>DISTRITO NACIONAL</v>
      </c>
      <c r="B106" s="122">
        <v>335851262</v>
      </c>
      <c r="C106" s="121">
        <v>44299.42491898148</v>
      </c>
      <c r="D106" s="121" t="s">
        <v>2492</v>
      </c>
      <c r="E106" s="124">
        <v>669</v>
      </c>
      <c r="F106" s="152" t="str">
        <f>VLOOKUP(E106,VIP!$A$2:$O12614,2,0)</f>
        <v>DRBR669</v>
      </c>
      <c r="G106" s="124" t="str">
        <f>VLOOKUP(E106,'LISTADO ATM'!$A$2:$B$900,2,0)</f>
        <v>ATM Ayuntamiento Sto. Dgo. Norte</v>
      </c>
      <c r="H106" s="124" t="str">
        <f>VLOOKUP(E106,VIP!$A$2:$O17535,7,FALSE)</f>
        <v>Si</v>
      </c>
      <c r="I106" s="124" t="str">
        <f>VLOOKUP(E106,VIP!$A$2:$O9500,8,FALSE)</f>
        <v>Si</v>
      </c>
      <c r="J106" s="124" t="str">
        <f>VLOOKUP(E106,VIP!$A$2:$O9450,8,FALSE)</f>
        <v>Si</v>
      </c>
      <c r="K106" s="124" t="str">
        <f>VLOOKUP(E106,VIP!$A$2:$O13024,6,0)</f>
        <v>SI</v>
      </c>
      <c r="L106" s="128" t="s">
        <v>2431</v>
      </c>
      <c r="M106" s="155" t="s">
        <v>2537</v>
      </c>
      <c r="N106" s="141" t="s">
        <v>2533</v>
      </c>
      <c r="O106" s="152" t="s">
        <v>2541</v>
      </c>
      <c r="P106" s="126" t="s">
        <v>2538</v>
      </c>
      <c r="Q106" s="126" t="s">
        <v>2431</v>
      </c>
    </row>
    <row r="107" spans="1:17" ht="18" x14ac:dyDescent="0.25">
      <c r="A107" s="124" t="str">
        <f>VLOOKUP(E107,'LISTADO ATM'!$A$2:$C$901,3,0)</f>
        <v>DISTRITO NACIONAL</v>
      </c>
      <c r="B107" s="122">
        <v>335851326</v>
      </c>
      <c r="C107" s="121">
        <v>44299.437974537039</v>
      </c>
      <c r="D107" s="121" t="s">
        <v>2492</v>
      </c>
      <c r="E107" s="124">
        <v>378</v>
      </c>
      <c r="F107" s="152" t="str">
        <f>VLOOKUP(E107,VIP!$A$2:$O12628,2,0)</f>
        <v>DRBR378</v>
      </c>
      <c r="G107" s="124" t="str">
        <f>VLOOKUP(E107,'LISTADO ATM'!$A$2:$B$900,2,0)</f>
        <v>ATM UNP Villa Flores</v>
      </c>
      <c r="H107" s="124" t="str">
        <f>VLOOKUP(E107,VIP!$A$2:$O17549,7,FALSE)</f>
        <v>N/A</v>
      </c>
      <c r="I107" s="124" t="str">
        <f>VLOOKUP(E107,VIP!$A$2:$O9514,8,FALSE)</f>
        <v>N/A</v>
      </c>
      <c r="J107" s="124" t="str">
        <f>VLOOKUP(E107,VIP!$A$2:$O9464,8,FALSE)</f>
        <v>N/A</v>
      </c>
      <c r="K107" s="124" t="str">
        <f>VLOOKUP(E107,VIP!$A$2:$O13038,6,0)</f>
        <v>N/A</v>
      </c>
      <c r="L107" s="128" t="s">
        <v>2477</v>
      </c>
      <c r="M107" s="141" t="s">
        <v>2537</v>
      </c>
      <c r="N107" s="141" t="s">
        <v>2533</v>
      </c>
      <c r="O107" s="152" t="s">
        <v>2545</v>
      </c>
      <c r="P107" s="126" t="s">
        <v>2538</v>
      </c>
      <c r="Q107" s="126" t="s">
        <v>2477</v>
      </c>
    </row>
    <row r="108" spans="1:17" ht="18" x14ac:dyDescent="0.25">
      <c r="A108" s="124" t="str">
        <f>VLOOKUP(E108,'LISTADO ATM'!$A$2:$C$901,3,0)</f>
        <v>ESTE</v>
      </c>
      <c r="B108" s="122">
        <v>335851338</v>
      </c>
      <c r="C108" s="121">
        <v>44299.439826388887</v>
      </c>
      <c r="D108" s="121" t="s">
        <v>2492</v>
      </c>
      <c r="E108" s="124">
        <v>211</v>
      </c>
      <c r="F108" s="152" t="str">
        <f>VLOOKUP(E108,VIP!$A$2:$O12627,2,0)</f>
        <v>DRBR211</v>
      </c>
      <c r="G108" s="124" t="str">
        <f>VLOOKUP(E108,'LISTADO ATM'!$A$2:$B$900,2,0)</f>
        <v xml:space="preserve">ATM Oficina La Romana I </v>
      </c>
      <c r="H108" s="124" t="str">
        <f>VLOOKUP(E108,VIP!$A$2:$O17548,7,FALSE)</f>
        <v>Si</v>
      </c>
      <c r="I108" s="124" t="str">
        <f>VLOOKUP(E108,VIP!$A$2:$O9513,8,FALSE)</f>
        <v>Si</v>
      </c>
      <c r="J108" s="124" t="str">
        <f>VLOOKUP(E108,VIP!$A$2:$O9463,8,FALSE)</f>
        <v>Si</v>
      </c>
      <c r="K108" s="124" t="str">
        <f>VLOOKUP(E108,VIP!$A$2:$O13037,6,0)</f>
        <v>NO</v>
      </c>
      <c r="L108" s="128" t="s">
        <v>2477</v>
      </c>
      <c r="M108" s="141" t="s">
        <v>2537</v>
      </c>
      <c r="N108" s="141" t="s">
        <v>2533</v>
      </c>
      <c r="O108" s="152" t="s">
        <v>2545</v>
      </c>
      <c r="P108" s="126" t="s">
        <v>2538</v>
      </c>
      <c r="Q108" s="126" t="s">
        <v>2477</v>
      </c>
    </row>
    <row r="109" spans="1:17" ht="18" x14ac:dyDescent="0.25">
      <c r="A109" s="124" t="str">
        <f>VLOOKUP(E109,'LISTADO ATM'!$A$2:$C$901,3,0)</f>
        <v>ESTE</v>
      </c>
      <c r="B109" s="122">
        <v>335851360</v>
      </c>
      <c r="C109" s="121">
        <v>44299.441053240742</v>
      </c>
      <c r="D109" s="121" t="s">
        <v>2492</v>
      </c>
      <c r="E109" s="124">
        <v>399</v>
      </c>
      <c r="F109" s="152" t="str">
        <f>VLOOKUP(E109,VIP!$A$2:$O12626,2,0)</f>
        <v>DRBR399</v>
      </c>
      <c r="G109" s="124" t="str">
        <f>VLOOKUP(E109,'LISTADO ATM'!$A$2:$B$900,2,0)</f>
        <v xml:space="preserve">ATM Oficina La Romana II </v>
      </c>
      <c r="H109" s="124" t="str">
        <f>VLOOKUP(E109,VIP!$A$2:$O17547,7,FALSE)</f>
        <v>Si</v>
      </c>
      <c r="I109" s="124" t="str">
        <f>VLOOKUP(E109,VIP!$A$2:$O9512,8,FALSE)</f>
        <v>Si</v>
      </c>
      <c r="J109" s="124" t="str">
        <f>VLOOKUP(E109,VIP!$A$2:$O9462,8,FALSE)</f>
        <v>Si</v>
      </c>
      <c r="K109" s="124" t="str">
        <f>VLOOKUP(E109,VIP!$A$2:$O13036,6,0)</f>
        <v>NO</v>
      </c>
      <c r="L109" s="128" t="s">
        <v>2477</v>
      </c>
      <c r="M109" s="141" t="s">
        <v>2537</v>
      </c>
      <c r="N109" s="141" t="s">
        <v>2533</v>
      </c>
      <c r="O109" s="152" t="s">
        <v>2545</v>
      </c>
      <c r="P109" s="126" t="s">
        <v>2538</v>
      </c>
      <c r="Q109" s="126" t="s">
        <v>2477</v>
      </c>
    </row>
    <row r="110" spans="1:17" ht="18" x14ac:dyDescent="0.25">
      <c r="A110" s="124" t="str">
        <f>VLOOKUP(E110,'LISTADO ATM'!$A$2:$C$901,3,0)</f>
        <v>SUR</v>
      </c>
      <c r="B110" s="122">
        <v>335851417</v>
      </c>
      <c r="C110" s="121">
        <v>44299.453900462962</v>
      </c>
      <c r="D110" s="121" t="s">
        <v>2189</v>
      </c>
      <c r="E110" s="124">
        <v>84</v>
      </c>
      <c r="F110" s="152" t="str">
        <f>VLOOKUP(E110,VIP!$A$2:$O12620,2,0)</f>
        <v>DRBR084</v>
      </c>
      <c r="G110" s="124" t="str">
        <f>VLOOKUP(E110,'LISTADO ATM'!$A$2:$B$900,2,0)</f>
        <v xml:space="preserve">ATM Oficina Multicentro Sirena San Cristóbal </v>
      </c>
      <c r="H110" s="124" t="str">
        <f>VLOOKUP(E110,VIP!$A$2:$O17541,7,FALSE)</f>
        <v>Si</v>
      </c>
      <c r="I110" s="124" t="str">
        <f>VLOOKUP(E110,VIP!$A$2:$O9506,8,FALSE)</f>
        <v>Si</v>
      </c>
      <c r="J110" s="124" t="str">
        <f>VLOOKUP(E110,VIP!$A$2:$O9456,8,FALSE)</f>
        <v>Si</v>
      </c>
      <c r="K110" s="124" t="str">
        <f>VLOOKUP(E110,VIP!$A$2:$O13030,6,0)</f>
        <v>SI</v>
      </c>
      <c r="L110" s="128" t="s">
        <v>2228</v>
      </c>
      <c r="M110" s="141" t="s">
        <v>2537</v>
      </c>
      <c r="N110" s="126" t="s">
        <v>2533</v>
      </c>
      <c r="O110" s="152" t="s">
        <v>2474</v>
      </c>
      <c r="P110" s="123"/>
      <c r="Q110" s="157">
        <v>44299.568749999999</v>
      </c>
    </row>
    <row r="111" spans="1:17" ht="18" x14ac:dyDescent="0.25">
      <c r="A111" s="124" t="str">
        <f>VLOOKUP(E111,'LISTADO ATM'!$A$2:$C$901,3,0)</f>
        <v>DISTRITO NACIONAL</v>
      </c>
      <c r="B111" s="122">
        <v>335851574</v>
      </c>
      <c r="C111" s="121">
        <v>44299.482673611114</v>
      </c>
      <c r="D111" s="121" t="s">
        <v>2189</v>
      </c>
      <c r="E111" s="124">
        <v>224</v>
      </c>
      <c r="F111" s="152" t="str">
        <f>VLOOKUP(E111,VIP!$A$2:$O12619,2,0)</f>
        <v>DRBR224</v>
      </c>
      <c r="G111" s="124" t="str">
        <f>VLOOKUP(E111,'LISTADO ATM'!$A$2:$B$900,2,0)</f>
        <v xml:space="preserve">ATM S/M Nacional El Millón (Núñez de Cáceres) </v>
      </c>
      <c r="H111" s="124" t="str">
        <f>VLOOKUP(E111,VIP!$A$2:$O17540,7,FALSE)</f>
        <v>Si</v>
      </c>
      <c r="I111" s="124" t="str">
        <f>VLOOKUP(E111,VIP!$A$2:$O9505,8,FALSE)</f>
        <v>Si</v>
      </c>
      <c r="J111" s="124" t="str">
        <f>VLOOKUP(E111,VIP!$A$2:$O9455,8,FALSE)</f>
        <v>Si</v>
      </c>
      <c r="K111" s="124" t="str">
        <f>VLOOKUP(E111,VIP!$A$2:$O13029,6,0)</f>
        <v>SI</v>
      </c>
      <c r="L111" s="128" t="s">
        <v>2228</v>
      </c>
      <c r="M111" s="93" t="s">
        <v>2465</v>
      </c>
      <c r="N111" s="119" t="s">
        <v>2472</v>
      </c>
      <c r="O111" s="152" t="s">
        <v>2474</v>
      </c>
      <c r="P111" s="123"/>
      <c r="Q111" s="120" t="s">
        <v>2228</v>
      </c>
    </row>
    <row r="112" spans="1:17" ht="18" x14ac:dyDescent="0.25">
      <c r="A112" s="124" t="str">
        <f>VLOOKUP(E112,'LISTADO ATM'!$A$2:$C$901,3,0)</f>
        <v>SUR</v>
      </c>
      <c r="B112" s="122">
        <v>335851610</v>
      </c>
      <c r="C112" s="121">
        <v>44299.494953703703</v>
      </c>
      <c r="D112" s="121" t="s">
        <v>2492</v>
      </c>
      <c r="E112" s="124">
        <v>6</v>
      </c>
      <c r="F112" s="152" t="str">
        <f>VLOOKUP(E112,VIP!$A$2:$O12618,2,0)</f>
        <v>DRBR006</v>
      </c>
      <c r="G112" s="124" t="str">
        <f>VLOOKUP(E112,'LISTADO ATM'!$A$2:$B$900,2,0)</f>
        <v xml:space="preserve">ATM Plaza WAO San Juan </v>
      </c>
      <c r="H112" s="124" t="str">
        <f>VLOOKUP(E112,VIP!$A$2:$O17539,7,FALSE)</f>
        <v>N/A</v>
      </c>
      <c r="I112" s="124" t="str">
        <f>VLOOKUP(E112,VIP!$A$2:$O9504,8,FALSE)</f>
        <v>N/A</v>
      </c>
      <c r="J112" s="124" t="str">
        <f>VLOOKUP(E112,VIP!$A$2:$O9454,8,FALSE)</f>
        <v>N/A</v>
      </c>
      <c r="K112" s="124" t="str">
        <f>VLOOKUP(E112,VIP!$A$2:$O13028,6,0)</f>
        <v/>
      </c>
      <c r="L112" s="128" t="s">
        <v>2428</v>
      </c>
      <c r="M112" s="155" t="s">
        <v>2537</v>
      </c>
      <c r="N112" s="126" t="s">
        <v>2533</v>
      </c>
      <c r="O112" s="152" t="s">
        <v>2493</v>
      </c>
      <c r="P112" s="123"/>
      <c r="Q112" s="157">
        <v>44299.620138888888</v>
      </c>
    </row>
    <row r="113" spans="1:17" ht="18" x14ac:dyDescent="0.25">
      <c r="A113" s="124" t="str">
        <f>VLOOKUP(E113,'LISTADO ATM'!$A$2:$C$901,3,0)</f>
        <v>DISTRITO NACIONAL</v>
      </c>
      <c r="B113" s="122">
        <v>335851638</v>
      </c>
      <c r="C113" s="121">
        <v>44299.503819444442</v>
      </c>
      <c r="D113" s="121" t="s">
        <v>2468</v>
      </c>
      <c r="E113" s="124">
        <v>541</v>
      </c>
      <c r="F113" s="152" t="str">
        <f>VLOOKUP(E113,VIP!$A$2:$O12617,2,0)</f>
        <v>DRBR541</v>
      </c>
      <c r="G113" s="124" t="str">
        <f>VLOOKUP(E113,'LISTADO ATM'!$A$2:$B$900,2,0)</f>
        <v xml:space="preserve">ATM Oficina Sambil II </v>
      </c>
      <c r="H113" s="124" t="str">
        <f>VLOOKUP(E113,VIP!$A$2:$O17538,7,FALSE)</f>
        <v>Si</v>
      </c>
      <c r="I113" s="124" t="str">
        <f>VLOOKUP(E113,VIP!$A$2:$O9503,8,FALSE)</f>
        <v>Si</v>
      </c>
      <c r="J113" s="124" t="str">
        <f>VLOOKUP(E113,VIP!$A$2:$O9453,8,FALSE)</f>
        <v>Si</v>
      </c>
      <c r="K113" s="124" t="str">
        <f>VLOOKUP(E113,VIP!$A$2:$O13027,6,0)</f>
        <v>SI</v>
      </c>
      <c r="L113" s="128" t="s">
        <v>2428</v>
      </c>
      <c r="M113" s="155" t="s">
        <v>2537</v>
      </c>
      <c r="N113" s="126" t="s">
        <v>2533</v>
      </c>
      <c r="O113" s="152" t="s">
        <v>2473</v>
      </c>
      <c r="P113" s="123"/>
      <c r="Q113" s="157">
        <v>44299.567361111112</v>
      </c>
    </row>
    <row r="114" spans="1:17" ht="18" x14ac:dyDescent="0.25">
      <c r="A114" s="124" t="str">
        <f>VLOOKUP(E114,'LISTADO ATM'!$A$2:$C$901,3,0)</f>
        <v>DISTRITO NACIONAL</v>
      </c>
      <c r="B114" s="122">
        <v>335851640</v>
      </c>
      <c r="C114" s="121">
        <v>44299.505555555559</v>
      </c>
      <c r="D114" s="121" t="s">
        <v>2468</v>
      </c>
      <c r="E114" s="124">
        <v>967</v>
      </c>
      <c r="F114" s="152" t="str">
        <f>VLOOKUP(E114,VIP!$A$2:$O12616,2,0)</f>
        <v>DRBR967</v>
      </c>
      <c r="G114" s="124" t="str">
        <f>VLOOKUP(E114,'LISTADO ATM'!$A$2:$B$900,2,0)</f>
        <v xml:space="preserve">ATM UNP Hiper Olé Autopista Duarte </v>
      </c>
      <c r="H114" s="124" t="str">
        <f>VLOOKUP(E114,VIP!$A$2:$O17537,7,FALSE)</f>
        <v>Si</v>
      </c>
      <c r="I114" s="124" t="str">
        <f>VLOOKUP(E114,VIP!$A$2:$O9502,8,FALSE)</f>
        <v>Si</v>
      </c>
      <c r="J114" s="124" t="str">
        <f>VLOOKUP(E114,VIP!$A$2:$O9452,8,FALSE)</f>
        <v>Si</v>
      </c>
      <c r="K114" s="124" t="str">
        <f>VLOOKUP(E114,VIP!$A$2:$O13026,6,0)</f>
        <v>NO</v>
      </c>
      <c r="L114" s="128" t="s">
        <v>2428</v>
      </c>
      <c r="M114" s="141" t="s">
        <v>2537</v>
      </c>
      <c r="N114" s="119" t="s">
        <v>2472</v>
      </c>
      <c r="O114" s="152" t="s">
        <v>2473</v>
      </c>
      <c r="P114" s="123"/>
      <c r="Q114" s="157">
        <v>44299.570833333331</v>
      </c>
    </row>
    <row r="115" spans="1:17" ht="18" x14ac:dyDescent="0.25">
      <c r="A115" s="124" t="str">
        <f>VLOOKUP(E115,'LISTADO ATM'!$A$2:$C$901,3,0)</f>
        <v>DISTRITO NACIONAL</v>
      </c>
      <c r="B115" s="122">
        <v>335851644</v>
      </c>
      <c r="C115" s="121">
        <v>44299.507465277777</v>
      </c>
      <c r="D115" s="121" t="s">
        <v>2468</v>
      </c>
      <c r="E115" s="124">
        <v>507</v>
      </c>
      <c r="F115" s="152" t="str">
        <f>VLOOKUP(E115,VIP!$A$2:$O12615,2,0)</f>
        <v>DRBR507</v>
      </c>
      <c r="G115" s="124" t="str">
        <f>VLOOKUP(E115,'LISTADO ATM'!$A$2:$B$900,2,0)</f>
        <v>ATM Estación Sigma Boca Chica</v>
      </c>
      <c r="H115" s="124" t="str">
        <f>VLOOKUP(E115,VIP!$A$2:$O17536,7,FALSE)</f>
        <v>Si</v>
      </c>
      <c r="I115" s="124" t="str">
        <f>VLOOKUP(E115,VIP!$A$2:$O9501,8,FALSE)</f>
        <v>Si</v>
      </c>
      <c r="J115" s="124" t="str">
        <f>VLOOKUP(E115,VIP!$A$2:$O9451,8,FALSE)</f>
        <v>Si</v>
      </c>
      <c r="K115" s="124" t="str">
        <f>VLOOKUP(E115,VIP!$A$2:$O13025,6,0)</f>
        <v>NO</v>
      </c>
      <c r="L115" s="128" t="s">
        <v>2428</v>
      </c>
      <c r="M115" s="141" t="s">
        <v>2537</v>
      </c>
      <c r="N115" s="119" t="s">
        <v>2472</v>
      </c>
      <c r="O115" s="152" t="s">
        <v>2473</v>
      </c>
      <c r="P115" s="123"/>
      <c r="Q115" s="157">
        <v>44299.568749999999</v>
      </c>
    </row>
    <row r="116" spans="1:17" ht="18" x14ac:dyDescent="0.25">
      <c r="A116" s="124" t="str">
        <f>VLOOKUP(E116,'LISTADO ATM'!$A$2:$C$901,3,0)</f>
        <v>DISTRITO NACIONAL</v>
      </c>
      <c r="B116" s="122">
        <v>335851680</v>
      </c>
      <c r="C116" s="121">
        <v>44299.522002314814</v>
      </c>
      <c r="D116" s="121" t="s">
        <v>2468</v>
      </c>
      <c r="E116" s="124">
        <v>684</v>
      </c>
      <c r="F116" s="152" t="str">
        <f>VLOOKUP(E116,VIP!$A$2:$O12622,2,0)</f>
        <v>DRBR684</v>
      </c>
      <c r="G116" s="124" t="str">
        <f>VLOOKUP(E116,'LISTADO ATM'!$A$2:$B$900,2,0)</f>
        <v>ATM Estación Texaco Prolongación 27 Febrero</v>
      </c>
      <c r="H116" s="124" t="str">
        <f>VLOOKUP(E116,VIP!$A$2:$O17543,7,FALSE)</f>
        <v>NO</v>
      </c>
      <c r="I116" s="124" t="str">
        <f>VLOOKUP(E116,VIP!$A$2:$O9508,8,FALSE)</f>
        <v>NO</v>
      </c>
      <c r="J116" s="124" t="str">
        <f>VLOOKUP(E116,VIP!$A$2:$O9458,8,FALSE)</f>
        <v>NO</v>
      </c>
      <c r="K116" s="124" t="str">
        <f>VLOOKUP(E116,VIP!$A$2:$O13032,6,0)</f>
        <v>NO</v>
      </c>
      <c r="L116" s="128" t="s">
        <v>2428</v>
      </c>
      <c r="M116" s="119" t="s">
        <v>2465</v>
      </c>
      <c r="N116" s="119" t="s">
        <v>2472</v>
      </c>
      <c r="O116" s="152" t="s">
        <v>2473</v>
      </c>
      <c r="P116" s="123"/>
      <c r="Q116" s="120" t="s">
        <v>2428</v>
      </c>
    </row>
    <row r="117" spans="1:17" ht="18" x14ac:dyDescent="0.25">
      <c r="A117" s="124" t="str">
        <f>VLOOKUP(E117,'LISTADO ATM'!$A$2:$C$901,3,0)</f>
        <v>DISTRITO NACIONAL</v>
      </c>
      <c r="B117" s="122">
        <v>335851691</v>
      </c>
      <c r="C117" s="121">
        <v>44299.528564814813</v>
      </c>
      <c r="D117" s="121" t="s">
        <v>2189</v>
      </c>
      <c r="E117" s="124">
        <v>325</v>
      </c>
      <c r="F117" s="152" t="str">
        <f>VLOOKUP(E117,VIP!$A$2:$O12621,2,0)</f>
        <v>DRBR325</v>
      </c>
      <c r="G117" s="124" t="str">
        <f>VLOOKUP(E117,'LISTADO ATM'!$A$2:$B$900,2,0)</f>
        <v>ATM Casa Edwin</v>
      </c>
      <c r="H117" s="124" t="str">
        <f>VLOOKUP(E117,VIP!$A$2:$O17542,7,FALSE)</f>
        <v>Si</v>
      </c>
      <c r="I117" s="124" t="str">
        <f>VLOOKUP(E117,VIP!$A$2:$O9507,8,FALSE)</f>
        <v>Si</v>
      </c>
      <c r="J117" s="124" t="str">
        <f>VLOOKUP(E117,VIP!$A$2:$O9457,8,FALSE)</f>
        <v>Si</v>
      </c>
      <c r="K117" s="124" t="str">
        <f>VLOOKUP(E117,VIP!$A$2:$O13031,6,0)</f>
        <v>NO</v>
      </c>
      <c r="L117" s="128" t="s">
        <v>2228</v>
      </c>
      <c r="M117" s="119" t="s">
        <v>2465</v>
      </c>
      <c r="N117" s="119" t="s">
        <v>2472</v>
      </c>
      <c r="O117" s="152" t="s">
        <v>2474</v>
      </c>
      <c r="P117" s="123"/>
      <c r="Q117" s="120" t="s">
        <v>2228</v>
      </c>
    </row>
    <row r="118" spans="1:17" ht="18" x14ac:dyDescent="0.25">
      <c r="A118" s="124" t="str">
        <f>VLOOKUP(E118,'LISTADO ATM'!$A$2:$C$901,3,0)</f>
        <v>DISTRITO NACIONAL</v>
      </c>
      <c r="B118" s="122">
        <v>335851716</v>
      </c>
      <c r="C118" s="121">
        <v>44299.539814814816</v>
      </c>
      <c r="D118" s="121" t="s">
        <v>2189</v>
      </c>
      <c r="E118" s="124">
        <v>70</v>
      </c>
      <c r="F118" s="152" t="str">
        <f>VLOOKUP(E118,VIP!$A$2:$O12620,2,0)</f>
        <v>DRBR070</v>
      </c>
      <c r="G118" s="124" t="str">
        <f>VLOOKUP(E118,'LISTADO ATM'!$A$2:$B$900,2,0)</f>
        <v xml:space="preserve">ATM Autoservicio Plaza Lama Zona Oriental </v>
      </c>
      <c r="H118" s="124" t="str">
        <f>VLOOKUP(E118,VIP!$A$2:$O17541,7,FALSE)</f>
        <v>Si</v>
      </c>
      <c r="I118" s="124" t="str">
        <f>VLOOKUP(E118,VIP!$A$2:$O9506,8,FALSE)</f>
        <v>Si</v>
      </c>
      <c r="J118" s="124" t="str">
        <f>VLOOKUP(E118,VIP!$A$2:$O9456,8,FALSE)</f>
        <v>Si</v>
      </c>
      <c r="K118" s="124" t="str">
        <f>VLOOKUP(E118,VIP!$A$2:$O13030,6,0)</f>
        <v>NO</v>
      </c>
      <c r="L118" s="128" t="s">
        <v>2228</v>
      </c>
      <c r="M118" s="119" t="s">
        <v>2465</v>
      </c>
      <c r="N118" s="119" t="s">
        <v>2472</v>
      </c>
      <c r="O118" s="152" t="s">
        <v>2474</v>
      </c>
      <c r="P118" s="123"/>
      <c r="Q118" s="120" t="s">
        <v>2228</v>
      </c>
    </row>
    <row r="119" spans="1:17" ht="18" x14ac:dyDescent="0.25">
      <c r="A119" s="124" t="str">
        <f>VLOOKUP(E119,'LISTADO ATM'!$A$2:$C$901,3,0)</f>
        <v>DISTRITO NACIONAL</v>
      </c>
      <c r="B119" s="122">
        <v>335851719</v>
      </c>
      <c r="C119" s="121">
        <v>44299.540370370371</v>
      </c>
      <c r="D119" s="121" t="s">
        <v>2492</v>
      </c>
      <c r="E119" s="124">
        <v>745</v>
      </c>
      <c r="F119" s="152" t="str">
        <f>VLOOKUP(E119,VIP!$A$2:$O12619,2,0)</f>
        <v>DRBR027</v>
      </c>
      <c r="G119" s="124" t="str">
        <f>VLOOKUP(E119,'LISTADO ATM'!$A$2:$B$900,2,0)</f>
        <v xml:space="preserve">ATM Oficina Ave. Duarte </v>
      </c>
      <c r="H119" s="124" t="str">
        <f>VLOOKUP(E119,VIP!$A$2:$O17540,7,FALSE)</f>
        <v>No</v>
      </c>
      <c r="I119" s="124" t="str">
        <f>VLOOKUP(E119,VIP!$A$2:$O9505,8,FALSE)</f>
        <v>No</v>
      </c>
      <c r="J119" s="124" t="str">
        <f>VLOOKUP(E119,VIP!$A$2:$O9455,8,FALSE)</f>
        <v>No</v>
      </c>
      <c r="K119" s="124" t="str">
        <f>VLOOKUP(E119,VIP!$A$2:$O13029,6,0)</f>
        <v>NO</v>
      </c>
      <c r="L119" s="128" t="s">
        <v>2527</v>
      </c>
      <c r="M119" s="141" t="s">
        <v>2537</v>
      </c>
      <c r="N119" s="119" t="s">
        <v>2472</v>
      </c>
      <c r="O119" s="152" t="s">
        <v>2493</v>
      </c>
      <c r="P119" s="123"/>
      <c r="Q119" s="200">
        <v>44299.694444444445</v>
      </c>
    </row>
    <row r="120" spans="1:17" ht="18" x14ac:dyDescent="0.25">
      <c r="A120" s="124" t="str">
        <f>VLOOKUP(E120,'LISTADO ATM'!$A$2:$C$901,3,0)</f>
        <v>NORTE</v>
      </c>
      <c r="B120" s="122">
        <v>335851720</v>
      </c>
      <c r="C120" s="121">
        <v>44299.540949074071</v>
      </c>
      <c r="D120" s="121" t="s">
        <v>2190</v>
      </c>
      <c r="E120" s="124">
        <v>732</v>
      </c>
      <c r="F120" s="152" t="str">
        <f>VLOOKUP(E120,VIP!$A$2:$O12618,2,0)</f>
        <v>DRBR12H</v>
      </c>
      <c r="G120" s="124" t="str">
        <f>VLOOKUP(E120,'LISTADO ATM'!$A$2:$B$900,2,0)</f>
        <v xml:space="preserve">ATM Molino del Valle (Santiago) </v>
      </c>
      <c r="H120" s="124" t="str">
        <f>VLOOKUP(E120,VIP!$A$2:$O17539,7,FALSE)</f>
        <v>Si</v>
      </c>
      <c r="I120" s="124" t="str">
        <f>VLOOKUP(E120,VIP!$A$2:$O9504,8,FALSE)</f>
        <v>Si</v>
      </c>
      <c r="J120" s="124" t="str">
        <f>VLOOKUP(E120,VIP!$A$2:$O9454,8,FALSE)</f>
        <v>Si</v>
      </c>
      <c r="K120" s="124" t="str">
        <f>VLOOKUP(E120,VIP!$A$2:$O13028,6,0)</f>
        <v>NO</v>
      </c>
      <c r="L120" s="128" t="s">
        <v>2228</v>
      </c>
      <c r="M120" s="141" t="s">
        <v>2537</v>
      </c>
      <c r="N120" s="119" t="s">
        <v>2472</v>
      </c>
      <c r="O120" s="152" t="s">
        <v>2502</v>
      </c>
      <c r="P120" s="123"/>
      <c r="Q120" s="200">
        <v>44299.750694444447</v>
      </c>
    </row>
    <row r="121" spans="1:17" ht="18" x14ac:dyDescent="0.25">
      <c r="A121" s="124" t="str">
        <f>VLOOKUP(E121,'LISTADO ATM'!$A$2:$C$901,3,0)</f>
        <v>DISTRITO NACIONAL</v>
      </c>
      <c r="B121" s="122">
        <v>335851729</v>
      </c>
      <c r="C121" s="121">
        <v>44299.543368055558</v>
      </c>
      <c r="D121" s="121" t="s">
        <v>2189</v>
      </c>
      <c r="E121" s="124">
        <v>755</v>
      </c>
      <c r="F121" s="152" t="str">
        <f>VLOOKUP(E121,VIP!$A$2:$O12617,2,0)</f>
        <v>DRBR755</v>
      </c>
      <c r="G121" s="124" t="str">
        <f>VLOOKUP(E121,'LISTADO ATM'!$A$2:$B$900,2,0)</f>
        <v xml:space="preserve">ATM Oficina Galería del Este (Plaza) </v>
      </c>
      <c r="H121" s="124" t="str">
        <f>VLOOKUP(E121,VIP!$A$2:$O17538,7,FALSE)</f>
        <v>Si</v>
      </c>
      <c r="I121" s="124" t="str">
        <f>VLOOKUP(E121,VIP!$A$2:$O9503,8,FALSE)</f>
        <v>Si</v>
      </c>
      <c r="J121" s="124" t="str">
        <f>VLOOKUP(E121,VIP!$A$2:$O9453,8,FALSE)</f>
        <v>Si</v>
      </c>
      <c r="K121" s="124" t="str">
        <f>VLOOKUP(E121,VIP!$A$2:$O13027,6,0)</f>
        <v>NO</v>
      </c>
      <c r="L121" s="128" t="s">
        <v>2488</v>
      </c>
      <c r="M121" s="119" t="s">
        <v>2465</v>
      </c>
      <c r="N121" s="119" t="s">
        <v>2472</v>
      </c>
      <c r="O121" s="152" t="s">
        <v>2474</v>
      </c>
      <c r="P121" s="123"/>
      <c r="Q121" s="120" t="s">
        <v>2488</v>
      </c>
    </row>
    <row r="122" spans="1:17" ht="18" x14ac:dyDescent="0.25">
      <c r="A122" s="124" t="str">
        <f>VLOOKUP(E122,'LISTADO ATM'!$A$2:$C$901,3,0)</f>
        <v>DISTRITO NACIONAL</v>
      </c>
      <c r="B122" s="122">
        <v>335851746</v>
      </c>
      <c r="C122" s="121">
        <v>44299.547164351854</v>
      </c>
      <c r="D122" s="121" t="s">
        <v>2189</v>
      </c>
      <c r="E122" s="124">
        <v>244</v>
      </c>
      <c r="F122" s="152" t="str">
        <f>VLOOKUP(E122,VIP!$A$2:$O12616,2,0)</f>
        <v>DRBR244</v>
      </c>
      <c r="G122" s="124" t="str">
        <f>VLOOKUP(E122,'LISTADO ATM'!$A$2:$B$900,2,0)</f>
        <v xml:space="preserve">ATM Ministerio de Hacienda (antiguo Finanzas) </v>
      </c>
      <c r="H122" s="124" t="str">
        <f>VLOOKUP(E122,VIP!$A$2:$O17537,7,FALSE)</f>
        <v>Si</v>
      </c>
      <c r="I122" s="124" t="str">
        <f>VLOOKUP(E122,VIP!$A$2:$O9502,8,FALSE)</f>
        <v>Si</v>
      </c>
      <c r="J122" s="124" t="str">
        <f>VLOOKUP(E122,VIP!$A$2:$O9452,8,FALSE)</f>
        <v>Si</v>
      </c>
      <c r="K122" s="124" t="str">
        <f>VLOOKUP(E122,VIP!$A$2:$O13026,6,0)</f>
        <v>NO</v>
      </c>
      <c r="L122" s="128" t="s">
        <v>2228</v>
      </c>
      <c r="M122" s="119" t="s">
        <v>2465</v>
      </c>
      <c r="N122" s="119" t="s">
        <v>2472</v>
      </c>
      <c r="O122" s="152" t="s">
        <v>2474</v>
      </c>
      <c r="P122" s="123"/>
      <c r="Q122" s="120" t="s">
        <v>2228</v>
      </c>
    </row>
    <row r="123" spans="1:17" ht="18" x14ac:dyDescent="0.25">
      <c r="A123" s="124" t="str">
        <f>VLOOKUP(E123,'LISTADO ATM'!$A$2:$C$901,3,0)</f>
        <v>NORTE</v>
      </c>
      <c r="B123" s="122">
        <v>335851790</v>
      </c>
      <c r="C123" s="121">
        <v>44299.558067129627</v>
      </c>
      <c r="D123" s="121" t="s">
        <v>2492</v>
      </c>
      <c r="E123" s="124">
        <v>138</v>
      </c>
      <c r="F123" s="152" t="str">
        <f>VLOOKUP(E123,VIP!$A$2:$O12621,2,0)</f>
        <v>DRBR138</v>
      </c>
      <c r="G123" s="124" t="str">
        <f>VLOOKUP(E123,'LISTADO ATM'!$A$2:$B$900,2,0)</f>
        <v xml:space="preserve">ATM UNP Fantino </v>
      </c>
      <c r="H123" s="124" t="str">
        <f>VLOOKUP(E123,VIP!$A$2:$O17542,7,FALSE)</f>
        <v>Si</v>
      </c>
      <c r="I123" s="124" t="str">
        <f>VLOOKUP(E123,VIP!$A$2:$O9507,8,FALSE)</f>
        <v>Si</v>
      </c>
      <c r="J123" s="124" t="str">
        <f>VLOOKUP(E123,VIP!$A$2:$O9457,8,FALSE)</f>
        <v>Si</v>
      </c>
      <c r="K123" s="124" t="str">
        <f>VLOOKUP(E123,VIP!$A$2:$O13031,6,0)</f>
        <v>NO</v>
      </c>
      <c r="L123" s="128" t="s">
        <v>2459</v>
      </c>
      <c r="M123" s="119" t="s">
        <v>2465</v>
      </c>
      <c r="N123" s="119" t="s">
        <v>2472</v>
      </c>
      <c r="O123" s="152" t="s">
        <v>2493</v>
      </c>
      <c r="P123" s="123"/>
      <c r="Q123" s="120" t="s">
        <v>2459</v>
      </c>
    </row>
    <row r="124" spans="1:17" ht="18" x14ac:dyDescent="0.25">
      <c r="A124" s="124" t="str">
        <f>VLOOKUP(E124,'LISTADO ATM'!$A$2:$C$901,3,0)</f>
        <v>DISTRITO NACIONAL</v>
      </c>
      <c r="B124" s="122">
        <v>335851816</v>
      </c>
      <c r="C124" s="121">
        <v>44299.564351851855</v>
      </c>
      <c r="D124" s="121" t="s">
        <v>2492</v>
      </c>
      <c r="E124" s="124">
        <v>347</v>
      </c>
      <c r="F124" s="152" t="str">
        <f>VLOOKUP(E124,VIP!$A$2:$O12620,2,0)</f>
        <v>DRBR347</v>
      </c>
      <c r="G124" s="124" t="str">
        <f>VLOOKUP(E124,'LISTADO ATM'!$A$2:$B$900,2,0)</f>
        <v>ATM Patio de Colombia</v>
      </c>
      <c r="H124" s="124" t="str">
        <f>VLOOKUP(E124,VIP!$A$2:$O17541,7,FALSE)</f>
        <v>N/A</v>
      </c>
      <c r="I124" s="124" t="str">
        <f>VLOOKUP(E124,VIP!$A$2:$O9506,8,FALSE)</f>
        <v>N/A</v>
      </c>
      <c r="J124" s="124" t="str">
        <f>VLOOKUP(E124,VIP!$A$2:$O9456,8,FALSE)</f>
        <v>N/A</v>
      </c>
      <c r="K124" s="124" t="str">
        <f>VLOOKUP(E124,VIP!$A$2:$O13030,6,0)</f>
        <v>N/A</v>
      </c>
      <c r="L124" s="128" t="s">
        <v>2428</v>
      </c>
      <c r="M124" s="141" t="s">
        <v>2537</v>
      </c>
      <c r="N124" s="126" t="s">
        <v>2533</v>
      </c>
      <c r="O124" s="152" t="s">
        <v>2493</v>
      </c>
      <c r="P124" s="123"/>
      <c r="Q124" s="157">
        <v>44299.663888888892</v>
      </c>
    </row>
    <row r="125" spans="1:17" ht="18" x14ac:dyDescent="0.25">
      <c r="A125" s="124" t="str">
        <f>VLOOKUP(E125,'LISTADO ATM'!$A$2:$C$901,3,0)</f>
        <v>NORTE</v>
      </c>
      <c r="B125" s="122">
        <v>335851829</v>
      </c>
      <c r="C125" s="121">
        <v>44299.568553240744</v>
      </c>
      <c r="D125" s="121" t="s">
        <v>2492</v>
      </c>
      <c r="E125" s="124">
        <v>266</v>
      </c>
      <c r="F125" s="152" t="str">
        <f>VLOOKUP(E125,VIP!$A$2:$O12619,2,0)</f>
        <v>DRBR266</v>
      </c>
      <c r="G125" s="124" t="str">
        <f>VLOOKUP(E125,'LISTADO ATM'!$A$2:$B$900,2,0)</f>
        <v xml:space="preserve">ATM Oficina Villa Francisca </v>
      </c>
      <c r="H125" s="124" t="str">
        <f>VLOOKUP(E125,VIP!$A$2:$O17540,7,FALSE)</f>
        <v>Si</v>
      </c>
      <c r="I125" s="124" t="str">
        <f>VLOOKUP(E125,VIP!$A$2:$O9505,8,FALSE)</f>
        <v>Si</v>
      </c>
      <c r="J125" s="124" t="str">
        <f>VLOOKUP(E125,VIP!$A$2:$O9455,8,FALSE)</f>
        <v>Si</v>
      </c>
      <c r="K125" s="124" t="str">
        <f>VLOOKUP(E125,VIP!$A$2:$O13029,6,0)</f>
        <v>NO</v>
      </c>
      <c r="L125" s="128" t="s">
        <v>2459</v>
      </c>
      <c r="M125" s="141" t="s">
        <v>2537</v>
      </c>
      <c r="N125" s="119" t="s">
        <v>2472</v>
      </c>
      <c r="O125" s="152" t="s">
        <v>2493</v>
      </c>
      <c r="P125" s="123"/>
      <c r="Q125" s="200">
        <v>44299.722222222219</v>
      </c>
    </row>
    <row r="126" spans="1:17" ht="18" x14ac:dyDescent="0.25">
      <c r="A126" s="124" t="str">
        <f>VLOOKUP(E126,'LISTADO ATM'!$A$2:$C$901,3,0)</f>
        <v>NORTE</v>
      </c>
      <c r="B126" s="122">
        <v>335851853</v>
      </c>
      <c r="C126" s="121">
        <v>44299.576701388891</v>
      </c>
      <c r="D126" s="121" t="s">
        <v>2190</v>
      </c>
      <c r="E126" s="124">
        <v>105</v>
      </c>
      <c r="F126" s="152" t="str">
        <f>VLOOKUP(E126,VIP!$A$2:$O12618,2,0)</f>
        <v>DRBR105</v>
      </c>
      <c r="G126" s="124" t="str">
        <f>VLOOKUP(E126,'LISTADO ATM'!$A$2:$B$900,2,0)</f>
        <v xml:space="preserve">ATM Autobanco Estancia Nueva (Moca) </v>
      </c>
      <c r="H126" s="124" t="str">
        <f>VLOOKUP(E126,VIP!$A$2:$O17539,7,FALSE)</f>
        <v>Si</v>
      </c>
      <c r="I126" s="124" t="str">
        <f>VLOOKUP(E126,VIP!$A$2:$O9504,8,FALSE)</f>
        <v>Si</v>
      </c>
      <c r="J126" s="124" t="str">
        <f>VLOOKUP(E126,VIP!$A$2:$O9454,8,FALSE)</f>
        <v>Si</v>
      </c>
      <c r="K126" s="124" t="str">
        <f>VLOOKUP(E126,VIP!$A$2:$O13028,6,0)</f>
        <v>NO</v>
      </c>
      <c r="L126" s="128" t="s">
        <v>2431</v>
      </c>
      <c r="M126" s="141" t="s">
        <v>2537</v>
      </c>
      <c r="N126" s="119" t="s">
        <v>2472</v>
      </c>
      <c r="O126" s="152" t="s">
        <v>2502</v>
      </c>
      <c r="P126" s="123"/>
      <c r="Q126" s="200">
        <v>44299.78402777778</v>
      </c>
    </row>
    <row r="127" spans="1:17" ht="18" x14ac:dyDescent="0.25">
      <c r="A127" s="124" t="str">
        <f>VLOOKUP(E127,'LISTADO ATM'!$A$2:$C$901,3,0)</f>
        <v>NORTE</v>
      </c>
      <c r="B127" s="122">
        <v>335851854</v>
      </c>
      <c r="C127" s="121">
        <v>44299.576724537037</v>
      </c>
      <c r="D127" s="121" t="s">
        <v>2190</v>
      </c>
      <c r="E127" s="124">
        <v>737</v>
      </c>
      <c r="F127" s="152" t="str">
        <f>VLOOKUP(E127,VIP!$A$2:$O12617,2,0)</f>
        <v>DRBR281</v>
      </c>
      <c r="G127" s="124" t="str">
        <f>VLOOKUP(E127,'LISTADO ATM'!$A$2:$B$900,2,0)</f>
        <v xml:space="preserve">ATM UNP Cabarete (Puerto Plata) </v>
      </c>
      <c r="H127" s="124" t="str">
        <f>VLOOKUP(E127,VIP!$A$2:$O17538,7,FALSE)</f>
        <v>Si</v>
      </c>
      <c r="I127" s="124" t="str">
        <f>VLOOKUP(E127,VIP!$A$2:$O9503,8,FALSE)</f>
        <v>Si</v>
      </c>
      <c r="J127" s="124" t="str">
        <f>VLOOKUP(E127,VIP!$A$2:$O9453,8,FALSE)</f>
        <v>Si</v>
      </c>
      <c r="K127" s="124" t="str">
        <f>VLOOKUP(E127,VIP!$A$2:$O13027,6,0)</f>
        <v>NO</v>
      </c>
      <c r="L127" s="128" t="s">
        <v>2431</v>
      </c>
      <c r="M127" s="141" t="s">
        <v>2537</v>
      </c>
      <c r="N127" s="119" t="s">
        <v>2472</v>
      </c>
      <c r="O127" s="152" t="s">
        <v>2502</v>
      </c>
      <c r="P127" s="123"/>
      <c r="Q127" s="200">
        <v>44299.782638888886</v>
      </c>
    </row>
    <row r="128" spans="1:17" ht="18" x14ac:dyDescent="0.25">
      <c r="A128" s="124" t="str">
        <f>VLOOKUP(E128,'LISTADO ATM'!$A$2:$C$901,3,0)</f>
        <v>DISTRITO NACIONAL</v>
      </c>
      <c r="B128" s="122">
        <v>335851964</v>
      </c>
      <c r="C128" s="121">
        <v>44299.612997685188</v>
      </c>
      <c r="D128" s="121" t="s">
        <v>2492</v>
      </c>
      <c r="E128" s="124">
        <v>585</v>
      </c>
      <c r="F128" s="152" t="str">
        <f>VLOOKUP(E128,VIP!$A$2:$O12625,2,0)</f>
        <v>DRBR083</v>
      </c>
      <c r="G128" s="124" t="str">
        <f>VLOOKUP(E128,'LISTADO ATM'!$A$2:$B$900,2,0)</f>
        <v xml:space="preserve">ATM Oficina Haina Oriental </v>
      </c>
      <c r="H128" s="124" t="str">
        <f>VLOOKUP(E128,VIP!$A$2:$O17546,7,FALSE)</f>
        <v>Si</v>
      </c>
      <c r="I128" s="124" t="str">
        <f>VLOOKUP(E128,VIP!$A$2:$O9511,8,FALSE)</f>
        <v>Si</v>
      </c>
      <c r="J128" s="124" t="str">
        <f>VLOOKUP(E128,VIP!$A$2:$O9461,8,FALSE)</f>
        <v>Si</v>
      </c>
      <c r="K128" s="124" t="str">
        <f>VLOOKUP(E128,VIP!$A$2:$O13035,6,0)</f>
        <v>NO</v>
      </c>
      <c r="L128" s="128" t="s">
        <v>2431</v>
      </c>
      <c r="M128" s="141" t="s">
        <v>2537</v>
      </c>
      <c r="N128" s="141" t="s">
        <v>2533</v>
      </c>
      <c r="O128" s="152" t="s">
        <v>2542</v>
      </c>
      <c r="P128" s="126" t="s">
        <v>2540</v>
      </c>
      <c r="Q128" s="126" t="s">
        <v>2431</v>
      </c>
    </row>
    <row r="129" spans="1:17" ht="18" x14ac:dyDescent="0.25">
      <c r="A129" s="124" t="str">
        <f>VLOOKUP(E129,'LISTADO ATM'!$A$2:$C$901,3,0)</f>
        <v>SUR</v>
      </c>
      <c r="B129" s="122">
        <v>335851966</v>
      </c>
      <c r="C129" s="121">
        <v>44299.613530092596</v>
      </c>
      <c r="D129" s="121" t="s">
        <v>2492</v>
      </c>
      <c r="E129" s="124">
        <v>765</v>
      </c>
      <c r="F129" s="152" t="str">
        <f>VLOOKUP(E129,VIP!$A$2:$O12624,2,0)</f>
        <v>DRBR191</v>
      </c>
      <c r="G129" s="124" t="str">
        <f>VLOOKUP(E129,'LISTADO ATM'!$A$2:$B$900,2,0)</f>
        <v xml:space="preserve">ATM Oficina Azua I </v>
      </c>
      <c r="H129" s="124" t="str">
        <f>VLOOKUP(E129,VIP!$A$2:$O17545,7,FALSE)</f>
        <v>Si</v>
      </c>
      <c r="I129" s="124" t="str">
        <f>VLOOKUP(E129,VIP!$A$2:$O9510,8,FALSE)</f>
        <v>Si</v>
      </c>
      <c r="J129" s="124" t="str">
        <f>VLOOKUP(E129,VIP!$A$2:$O9460,8,FALSE)</f>
        <v>Si</v>
      </c>
      <c r="K129" s="124" t="str">
        <f>VLOOKUP(E129,VIP!$A$2:$O13034,6,0)</f>
        <v>NO</v>
      </c>
      <c r="L129" s="128" t="s">
        <v>2431</v>
      </c>
      <c r="M129" s="141" t="s">
        <v>2537</v>
      </c>
      <c r="N129" s="141" t="s">
        <v>2533</v>
      </c>
      <c r="O129" s="152" t="s">
        <v>2542</v>
      </c>
      <c r="P129" s="126" t="s">
        <v>2540</v>
      </c>
      <c r="Q129" s="126" t="s">
        <v>2431</v>
      </c>
    </row>
    <row r="130" spans="1:17" ht="18" x14ac:dyDescent="0.25">
      <c r="A130" s="124" t="str">
        <f>VLOOKUP(E130,'LISTADO ATM'!$A$2:$C$901,3,0)</f>
        <v>ESTE</v>
      </c>
      <c r="B130" s="122">
        <v>335851968</v>
      </c>
      <c r="C130" s="121">
        <v>44299.614062499997</v>
      </c>
      <c r="D130" s="121" t="s">
        <v>2189</v>
      </c>
      <c r="E130" s="124">
        <v>631</v>
      </c>
      <c r="F130" s="152" t="str">
        <f>VLOOKUP(E130,VIP!$A$2:$O12619,2,0)</f>
        <v>DRBR417</v>
      </c>
      <c r="G130" s="124" t="str">
        <f>VLOOKUP(E130,'LISTADO ATM'!$A$2:$B$900,2,0)</f>
        <v xml:space="preserve">ATM ASOCODEQUI (San Pedro) </v>
      </c>
      <c r="H130" s="124" t="str">
        <f>VLOOKUP(E130,VIP!$A$2:$O17540,7,FALSE)</f>
        <v>Si</v>
      </c>
      <c r="I130" s="124" t="str">
        <f>VLOOKUP(E130,VIP!$A$2:$O9505,8,FALSE)</f>
        <v>Si</v>
      </c>
      <c r="J130" s="124" t="str">
        <f>VLOOKUP(E130,VIP!$A$2:$O9455,8,FALSE)</f>
        <v>Si</v>
      </c>
      <c r="K130" s="124" t="str">
        <f>VLOOKUP(E130,VIP!$A$2:$O13029,6,0)</f>
        <v>NO</v>
      </c>
      <c r="L130" s="128" t="s">
        <v>2488</v>
      </c>
      <c r="M130" s="119" t="s">
        <v>2465</v>
      </c>
      <c r="N130" s="119" t="s">
        <v>2472</v>
      </c>
      <c r="O130" s="152" t="s">
        <v>2474</v>
      </c>
      <c r="P130" s="123"/>
      <c r="Q130" s="120" t="s">
        <v>2488</v>
      </c>
    </row>
    <row r="131" spans="1:17" ht="18" x14ac:dyDescent="0.25">
      <c r="A131" s="124" t="str">
        <f>VLOOKUP(E131,'LISTADO ATM'!$A$2:$C$901,3,0)</f>
        <v>ESTE</v>
      </c>
      <c r="B131" s="122">
        <v>335851971</v>
      </c>
      <c r="C131" s="121">
        <v>44299.614629629628</v>
      </c>
      <c r="D131" s="121" t="s">
        <v>2189</v>
      </c>
      <c r="E131" s="124">
        <v>78</v>
      </c>
      <c r="F131" s="152" t="str">
        <f>VLOOKUP(E131,VIP!$A$2:$O12618,2,0)</f>
        <v>DRBR078</v>
      </c>
      <c r="G131" s="124" t="str">
        <f>VLOOKUP(E131,'LISTADO ATM'!$A$2:$B$900,2,0)</f>
        <v xml:space="preserve">ATM Hotel Nickelodeon II ( Punta Cana) </v>
      </c>
      <c r="H131" s="124" t="str">
        <f>VLOOKUP(E131,VIP!$A$2:$O17539,7,FALSE)</f>
        <v>Si</v>
      </c>
      <c r="I131" s="124" t="str">
        <f>VLOOKUP(E131,VIP!$A$2:$O9504,8,FALSE)</f>
        <v>Si</v>
      </c>
      <c r="J131" s="124" t="str">
        <f>VLOOKUP(E131,VIP!$A$2:$O9454,8,FALSE)</f>
        <v>Si</v>
      </c>
      <c r="K131" s="124" t="str">
        <f>VLOOKUP(E131,VIP!$A$2:$O13028,6,0)</f>
        <v/>
      </c>
      <c r="L131" s="128" t="s">
        <v>2488</v>
      </c>
      <c r="M131" s="119" t="s">
        <v>2465</v>
      </c>
      <c r="N131" s="119" t="s">
        <v>2472</v>
      </c>
      <c r="O131" s="152" t="s">
        <v>2474</v>
      </c>
      <c r="P131" s="123"/>
      <c r="Q131" s="120" t="s">
        <v>2488</v>
      </c>
    </row>
    <row r="132" spans="1:17" ht="18" x14ac:dyDescent="0.25">
      <c r="A132" s="124" t="str">
        <f>VLOOKUP(E132,'LISTADO ATM'!$A$2:$C$901,3,0)</f>
        <v>SUR</v>
      </c>
      <c r="B132" s="122">
        <v>335851976</v>
      </c>
      <c r="C132" s="121">
        <v>44299.615648148145</v>
      </c>
      <c r="D132" s="121" t="s">
        <v>2492</v>
      </c>
      <c r="E132" s="124">
        <v>33</v>
      </c>
      <c r="F132" s="152" t="str">
        <f>VLOOKUP(E132,VIP!$A$2:$O12623,2,0)</f>
        <v>DRBR033</v>
      </c>
      <c r="G132" s="124" t="str">
        <f>VLOOKUP(E132,'LISTADO ATM'!$A$2:$B$900,2,0)</f>
        <v xml:space="preserve">ATM UNP Juan de Herrera </v>
      </c>
      <c r="H132" s="124" t="str">
        <f>VLOOKUP(E132,VIP!$A$2:$O17544,7,FALSE)</f>
        <v>Si</v>
      </c>
      <c r="I132" s="124" t="str">
        <f>VLOOKUP(E132,VIP!$A$2:$O9509,8,FALSE)</f>
        <v>Si</v>
      </c>
      <c r="J132" s="124" t="str">
        <f>VLOOKUP(E132,VIP!$A$2:$O9459,8,FALSE)</f>
        <v>Si</v>
      </c>
      <c r="K132" s="124" t="str">
        <f>VLOOKUP(E132,VIP!$A$2:$O13033,6,0)</f>
        <v>NO</v>
      </c>
      <c r="L132" s="128" t="s">
        <v>2477</v>
      </c>
      <c r="M132" s="141" t="s">
        <v>2537</v>
      </c>
      <c r="N132" s="141" t="s">
        <v>2533</v>
      </c>
      <c r="O132" s="152" t="s">
        <v>2545</v>
      </c>
      <c r="P132" s="126" t="s">
        <v>2538</v>
      </c>
      <c r="Q132" s="126" t="s">
        <v>2477</v>
      </c>
    </row>
    <row r="133" spans="1:17" ht="18" x14ac:dyDescent="0.25">
      <c r="A133" s="124" t="str">
        <f>VLOOKUP(E133,'LISTADO ATM'!$A$2:$C$901,3,0)</f>
        <v>NORTE</v>
      </c>
      <c r="B133" s="122">
        <v>335851982</v>
      </c>
      <c r="C133" s="121">
        <v>44299.616909722223</v>
      </c>
      <c r="D133" s="121" t="s">
        <v>2492</v>
      </c>
      <c r="E133" s="124">
        <v>635</v>
      </c>
      <c r="F133" s="152" t="str">
        <f>VLOOKUP(E133,VIP!$A$2:$O12622,2,0)</f>
        <v>DRBR12J</v>
      </c>
      <c r="G133" s="124" t="str">
        <f>VLOOKUP(E133,'LISTADO ATM'!$A$2:$B$900,2,0)</f>
        <v xml:space="preserve">ATM Zona Franca Tamboril </v>
      </c>
      <c r="H133" s="124" t="str">
        <f>VLOOKUP(E133,VIP!$A$2:$O17543,7,FALSE)</f>
        <v>Si</v>
      </c>
      <c r="I133" s="124" t="str">
        <f>VLOOKUP(E133,VIP!$A$2:$O9508,8,FALSE)</f>
        <v>Si</v>
      </c>
      <c r="J133" s="124" t="str">
        <f>VLOOKUP(E133,VIP!$A$2:$O9458,8,FALSE)</f>
        <v>Si</v>
      </c>
      <c r="K133" s="124" t="str">
        <f>VLOOKUP(E133,VIP!$A$2:$O13032,6,0)</f>
        <v>NO</v>
      </c>
      <c r="L133" s="128" t="s">
        <v>2477</v>
      </c>
      <c r="M133" s="141" t="s">
        <v>2537</v>
      </c>
      <c r="N133" s="141" t="s">
        <v>2533</v>
      </c>
      <c r="O133" s="152" t="s">
        <v>2545</v>
      </c>
      <c r="P133" s="126" t="s">
        <v>2538</v>
      </c>
      <c r="Q133" s="126" t="s">
        <v>2477</v>
      </c>
    </row>
    <row r="134" spans="1:17" ht="18" x14ac:dyDescent="0.25">
      <c r="A134" s="124" t="str">
        <f>VLOOKUP(E134,'LISTADO ATM'!$A$2:$C$901,3,0)</f>
        <v>ESTE</v>
      </c>
      <c r="B134" s="122">
        <v>335851985</v>
      </c>
      <c r="C134" s="121">
        <v>44299.618159722224</v>
      </c>
      <c r="D134" s="121" t="s">
        <v>2492</v>
      </c>
      <c r="E134" s="124">
        <v>222</v>
      </c>
      <c r="F134" s="152" t="str">
        <f>VLOOKUP(E134,VIP!$A$2:$O12621,2,0)</f>
        <v>DRBR222</v>
      </c>
      <c r="G134" s="124" t="str">
        <f>VLOOKUP(E134,'LISTADO ATM'!$A$2:$B$900,2,0)</f>
        <v xml:space="preserve">ATM UNP Dominicus (La Romana) </v>
      </c>
      <c r="H134" s="124" t="str">
        <f>VLOOKUP(E134,VIP!$A$2:$O17542,7,FALSE)</f>
        <v>Si</v>
      </c>
      <c r="I134" s="124" t="str">
        <f>VLOOKUP(E134,VIP!$A$2:$O9507,8,FALSE)</f>
        <v>Si</v>
      </c>
      <c r="J134" s="124" t="str">
        <f>VLOOKUP(E134,VIP!$A$2:$O9457,8,FALSE)</f>
        <v>Si</v>
      </c>
      <c r="K134" s="124" t="str">
        <f>VLOOKUP(E134,VIP!$A$2:$O13031,6,0)</f>
        <v>NO</v>
      </c>
      <c r="L134" s="128" t="s">
        <v>2477</v>
      </c>
      <c r="M134" s="141" t="s">
        <v>2537</v>
      </c>
      <c r="N134" s="141" t="s">
        <v>2533</v>
      </c>
      <c r="O134" s="152" t="s">
        <v>2545</v>
      </c>
      <c r="P134" s="126" t="s">
        <v>2538</v>
      </c>
      <c r="Q134" s="126" t="s">
        <v>2477</v>
      </c>
    </row>
    <row r="135" spans="1:17" ht="18" x14ac:dyDescent="0.25">
      <c r="A135" s="124" t="str">
        <f>VLOOKUP(E135,'LISTADO ATM'!$A$2:$C$901,3,0)</f>
        <v>DISTRITO NACIONAL</v>
      </c>
      <c r="B135" s="122">
        <v>335852005</v>
      </c>
      <c r="C135" s="121">
        <v>44299.619490740741</v>
      </c>
      <c r="D135" s="121" t="s">
        <v>2492</v>
      </c>
      <c r="E135" s="124">
        <v>160</v>
      </c>
      <c r="F135" s="152" t="str">
        <f>VLOOKUP(E135,VIP!$A$2:$O12620,2,0)</f>
        <v>DRBR160</v>
      </c>
      <c r="G135" s="124" t="str">
        <f>VLOOKUP(E135,'LISTADO ATM'!$A$2:$B$900,2,0)</f>
        <v xml:space="preserve">ATM Oficina Herrera </v>
      </c>
      <c r="H135" s="124" t="str">
        <f>VLOOKUP(E135,VIP!$A$2:$O17541,7,FALSE)</f>
        <v>Si</v>
      </c>
      <c r="I135" s="124" t="str">
        <f>VLOOKUP(E135,VIP!$A$2:$O9506,8,FALSE)</f>
        <v>Si</v>
      </c>
      <c r="J135" s="124" t="str">
        <f>VLOOKUP(E135,VIP!$A$2:$O9456,8,FALSE)</f>
        <v>Si</v>
      </c>
      <c r="K135" s="124" t="str">
        <f>VLOOKUP(E135,VIP!$A$2:$O13030,6,0)</f>
        <v>NO</v>
      </c>
      <c r="L135" s="128" t="s">
        <v>2437</v>
      </c>
      <c r="M135" s="141" t="s">
        <v>2537</v>
      </c>
      <c r="N135" s="141" t="s">
        <v>2533</v>
      </c>
      <c r="O135" s="152" t="s">
        <v>2541</v>
      </c>
      <c r="P135" s="126" t="s">
        <v>2538</v>
      </c>
      <c r="Q135" s="126" t="s">
        <v>2437</v>
      </c>
    </row>
    <row r="136" spans="1:17" ht="18" x14ac:dyDescent="0.25">
      <c r="A136" s="124" t="str">
        <f>VLOOKUP(E136,'LISTADO ATM'!$A$2:$C$901,3,0)</f>
        <v>ESTE</v>
      </c>
      <c r="B136" s="122">
        <v>335852016</v>
      </c>
      <c r="C136" s="121">
        <v>44299.622569444444</v>
      </c>
      <c r="D136" s="121" t="s">
        <v>2492</v>
      </c>
      <c r="E136" s="124">
        <v>386</v>
      </c>
      <c r="F136" s="152" t="str">
        <f>VLOOKUP(E136,VIP!$A$2:$O12619,2,0)</f>
        <v>DRBR386</v>
      </c>
      <c r="G136" s="124" t="str">
        <f>VLOOKUP(E136,'LISTADO ATM'!$A$2:$B$900,2,0)</f>
        <v xml:space="preserve">ATM Plaza Verón II </v>
      </c>
      <c r="H136" s="124" t="str">
        <f>VLOOKUP(E136,VIP!$A$2:$O17540,7,FALSE)</f>
        <v>Si</v>
      </c>
      <c r="I136" s="124" t="str">
        <f>VLOOKUP(E136,VIP!$A$2:$O9505,8,FALSE)</f>
        <v>Si</v>
      </c>
      <c r="J136" s="124" t="str">
        <f>VLOOKUP(E136,VIP!$A$2:$O9455,8,FALSE)</f>
        <v>Si</v>
      </c>
      <c r="K136" s="124" t="str">
        <f>VLOOKUP(E136,VIP!$A$2:$O13029,6,0)</f>
        <v>NO</v>
      </c>
      <c r="L136" s="128" t="s">
        <v>2437</v>
      </c>
      <c r="M136" s="141" t="s">
        <v>2537</v>
      </c>
      <c r="N136" s="141" t="s">
        <v>2533</v>
      </c>
      <c r="O136" s="152" t="s">
        <v>2541</v>
      </c>
      <c r="P136" s="126" t="s">
        <v>2538</v>
      </c>
      <c r="Q136" s="126" t="s">
        <v>2437</v>
      </c>
    </row>
    <row r="137" spans="1:17" ht="18" x14ac:dyDescent="0.25">
      <c r="A137" s="124" t="str">
        <f>VLOOKUP(E137,'LISTADO ATM'!$A$2:$C$901,3,0)</f>
        <v>DISTRITO NACIONAL</v>
      </c>
      <c r="B137" s="122">
        <v>335852020</v>
      </c>
      <c r="C137" s="121">
        <v>44299.623692129629</v>
      </c>
      <c r="D137" s="121" t="s">
        <v>2189</v>
      </c>
      <c r="E137" s="124">
        <v>935</v>
      </c>
      <c r="F137" s="152" t="str">
        <f>VLOOKUP(E137,VIP!$A$2:$O12626,2,0)</f>
        <v>DRBR16J</v>
      </c>
      <c r="G137" s="124" t="str">
        <f>VLOOKUP(E137,'LISTADO ATM'!$A$2:$B$900,2,0)</f>
        <v xml:space="preserve">ATM Oficina John F. Kennedy </v>
      </c>
      <c r="H137" s="124" t="str">
        <f>VLOOKUP(E137,VIP!$A$2:$O17547,7,FALSE)</f>
        <v>Si</v>
      </c>
      <c r="I137" s="124" t="str">
        <f>VLOOKUP(E137,VIP!$A$2:$O9512,8,FALSE)</f>
        <v>Si</v>
      </c>
      <c r="J137" s="124" t="str">
        <f>VLOOKUP(E137,VIP!$A$2:$O9462,8,FALSE)</f>
        <v>Si</v>
      </c>
      <c r="K137" s="124" t="str">
        <f>VLOOKUP(E137,VIP!$A$2:$O13036,6,0)</f>
        <v>SI</v>
      </c>
      <c r="L137" s="128" t="s">
        <v>2254</v>
      </c>
      <c r="M137" s="119" t="s">
        <v>2465</v>
      </c>
      <c r="N137" s="119" t="s">
        <v>2472</v>
      </c>
      <c r="O137" s="152" t="s">
        <v>2474</v>
      </c>
      <c r="P137" s="123"/>
      <c r="Q137" s="120" t="s">
        <v>2254</v>
      </c>
    </row>
    <row r="138" spans="1:17" ht="18" x14ac:dyDescent="0.25">
      <c r="A138" s="124" t="str">
        <f>VLOOKUP(E138,'LISTADO ATM'!$A$2:$C$901,3,0)</f>
        <v>DISTRITO NACIONAL</v>
      </c>
      <c r="B138" s="122">
        <v>335852077</v>
      </c>
      <c r="C138" s="121">
        <v>44299.632106481484</v>
      </c>
      <c r="D138" s="121" t="s">
        <v>2189</v>
      </c>
      <c r="E138" s="124">
        <v>237</v>
      </c>
      <c r="F138" s="152" t="str">
        <f>VLOOKUP(E138,VIP!$A$2:$O12625,2,0)</f>
        <v>DRBR237</v>
      </c>
      <c r="G138" s="124" t="str">
        <f>VLOOKUP(E138,'LISTADO ATM'!$A$2:$B$900,2,0)</f>
        <v xml:space="preserve">ATM UNP Plaza Vásquez </v>
      </c>
      <c r="H138" s="124" t="str">
        <f>VLOOKUP(E138,VIP!$A$2:$O17546,7,FALSE)</f>
        <v>Si</v>
      </c>
      <c r="I138" s="124" t="str">
        <f>VLOOKUP(E138,VIP!$A$2:$O9511,8,FALSE)</f>
        <v>Si</v>
      </c>
      <c r="J138" s="124" t="str">
        <f>VLOOKUP(E138,VIP!$A$2:$O9461,8,FALSE)</f>
        <v>Si</v>
      </c>
      <c r="K138" s="124" t="str">
        <f>VLOOKUP(E138,VIP!$A$2:$O13035,6,0)</f>
        <v>SI</v>
      </c>
      <c r="L138" s="128" t="s">
        <v>2228</v>
      </c>
      <c r="M138" s="141" t="s">
        <v>2537</v>
      </c>
      <c r="N138" s="119" t="s">
        <v>2472</v>
      </c>
      <c r="O138" s="152" t="s">
        <v>2474</v>
      </c>
      <c r="P138" s="123"/>
      <c r="Q138" s="200">
        <v>44299.774305555555</v>
      </c>
    </row>
    <row r="139" spans="1:17" ht="18" x14ac:dyDescent="0.25">
      <c r="A139" s="124" t="str">
        <f>VLOOKUP(E139,'LISTADO ATM'!$A$2:$C$901,3,0)</f>
        <v>DISTRITO NACIONAL</v>
      </c>
      <c r="B139" s="122">
        <v>335852081</v>
      </c>
      <c r="C139" s="121">
        <v>44299.632557870369</v>
      </c>
      <c r="D139" s="121" t="s">
        <v>2189</v>
      </c>
      <c r="E139" s="124">
        <v>557</v>
      </c>
      <c r="F139" s="152" t="str">
        <f>VLOOKUP(E139,VIP!$A$2:$O12624,2,0)</f>
        <v>DRBR022</v>
      </c>
      <c r="G139" s="124" t="str">
        <f>VLOOKUP(E139,'LISTADO ATM'!$A$2:$B$900,2,0)</f>
        <v xml:space="preserve">ATM Multicentro La Sirena Ave. Mella </v>
      </c>
      <c r="H139" s="124" t="str">
        <f>VLOOKUP(E139,VIP!$A$2:$O17545,7,FALSE)</f>
        <v>Si</v>
      </c>
      <c r="I139" s="124" t="str">
        <f>VLOOKUP(E139,VIP!$A$2:$O9510,8,FALSE)</f>
        <v>Si</v>
      </c>
      <c r="J139" s="124" t="str">
        <f>VLOOKUP(E139,VIP!$A$2:$O9460,8,FALSE)</f>
        <v>Si</v>
      </c>
      <c r="K139" s="124" t="str">
        <f>VLOOKUP(E139,VIP!$A$2:$O13034,6,0)</f>
        <v>SI</v>
      </c>
      <c r="L139" s="128" t="s">
        <v>2254</v>
      </c>
      <c r="M139" s="119" t="s">
        <v>2465</v>
      </c>
      <c r="N139" s="119" t="s">
        <v>2472</v>
      </c>
      <c r="O139" s="152" t="s">
        <v>2474</v>
      </c>
      <c r="P139" s="123"/>
      <c r="Q139" s="120" t="s">
        <v>2254</v>
      </c>
    </row>
    <row r="140" spans="1:17" ht="18" x14ac:dyDescent="0.25">
      <c r="A140" s="124" t="str">
        <f>VLOOKUP(E140,'LISTADO ATM'!$A$2:$C$901,3,0)</f>
        <v>DISTRITO NACIONAL</v>
      </c>
      <c r="B140" s="122">
        <v>335852083</v>
      </c>
      <c r="C140" s="121">
        <v>44299.633055555554</v>
      </c>
      <c r="D140" s="121" t="s">
        <v>2189</v>
      </c>
      <c r="E140" s="124">
        <v>240</v>
      </c>
      <c r="F140" s="152" t="str">
        <f>VLOOKUP(E140,VIP!$A$2:$O12623,2,0)</f>
        <v>DRBR24D</v>
      </c>
      <c r="G140" s="124" t="str">
        <f>VLOOKUP(E140,'LISTADO ATM'!$A$2:$B$900,2,0)</f>
        <v xml:space="preserve">ATM Oficina Carrefour I </v>
      </c>
      <c r="H140" s="124" t="str">
        <f>VLOOKUP(E140,VIP!$A$2:$O17544,7,FALSE)</f>
        <v>Si</v>
      </c>
      <c r="I140" s="124" t="str">
        <f>VLOOKUP(E140,VIP!$A$2:$O9509,8,FALSE)</f>
        <v>Si</v>
      </c>
      <c r="J140" s="124" t="str">
        <f>VLOOKUP(E140,VIP!$A$2:$O9459,8,FALSE)</f>
        <v>Si</v>
      </c>
      <c r="K140" s="124" t="str">
        <f>VLOOKUP(E140,VIP!$A$2:$O13033,6,0)</f>
        <v>SI</v>
      </c>
      <c r="L140" s="128" t="s">
        <v>2228</v>
      </c>
      <c r="M140" s="119" t="s">
        <v>2465</v>
      </c>
      <c r="N140" s="119" t="s">
        <v>2472</v>
      </c>
      <c r="O140" s="152" t="s">
        <v>2474</v>
      </c>
      <c r="P140" s="123"/>
      <c r="Q140" s="120" t="s">
        <v>2228</v>
      </c>
    </row>
    <row r="141" spans="1:17" ht="18" x14ac:dyDescent="0.25">
      <c r="A141" s="124" t="str">
        <f>VLOOKUP(E141,'LISTADO ATM'!$A$2:$C$901,3,0)</f>
        <v>DISTRITO NACIONAL</v>
      </c>
      <c r="B141" s="122">
        <v>335852085</v>
      </c>
      <c r="C141" s="121">
        <v>44299.634293981479</v>
      </c>
      <c r="D141" s="121" t="s">
        <v>2189</v>
      </c>
      <c r="E141" s="124">
        <v>476</v>
      </c>
      <c r="F141" s="152" t="str">
        <f>VLOOKUP(E141,VIP!$A$2:$O12622,2,0)</f>
        <v>DRBR476</v>
      </c>
      <c r="G141" s="124" t="str">
        <f>VLOOKUP(E141,'LISTADO ATM'!$A$2:$B$900,2,0)</f>
        <v xml:space="preserve">ATM Multicentro La Sirena Las Caobas </v>
      </c>
      <c r="H141" s="124" t="str">
        <f>VLOOKUP(E141,VIP!$A$2:$O17543,7,FALSE)</f>
        <v>Si</v>
      </c>
      <c r="I141" s="124" t="str">
        <f>VLOOKUP(E141,VIP!$A$2:$O9508,8,FALSE)</f>
        <v>Si</v>
      </c>
      <c r="J141" s="124" t="str">
        <f>VLOOKUP(E141,VIP!$A$2:$O9458,8,FALSE)</f>
        <v>Si</v>
      </c>
      <c r="K141" s="124" t="str">
        <f>VLOOKUP(E141,VIP!$A$2:$O13032,6,0)</f>
        <v>SI</v>
      </c>
      <c r="L141" s="128" t="s">
        <v>2228</v>
      </c>
      <c r="M141" s="119" t="s">
        <v>2465</v>
      </c>
      <c r="N141" s="119" t="s">
        <v>2472</v>
      </c>
      <c r="O141" s="152" t="s">
        <v>2474</v>
      </c>
      <c r="P141" s="123"/>
      <c r="Q141" s="120" t="s">
        <v>2228</v>
      </c>
    </row>
    <row r="142" spans="1:17" ht="18" x14ac:dyDescent="0.25">
      <c r="A142" s="124" t="str">
        <f>VLOOKUP(E142,'LISTADO ATM'!$A$2:$C$901,3,0)</f>
        <v>DISTRITO NACIONAL</v>
      </c>
      <c r="B142" s="122">
        <v>335852091</v>
      </c>
      <c r="C142" s="121">
        <v>44299.63622685185</v>
      </c>
      <c r="D142" s="121" t="s">
        <v>2189</v>
      </c>
      <c r="E142" s="124">
        <v>792</v>
      </c>
      <c r="F142" s="152" t="str">
        <f>VLOOKUP(E142,VIP!$A$2:$O12621,2,0)</f>
        <v>DRBR792</v>
      </c>
      <c r="G142" s="124" t="str">
        <f>VLOOKUP(E142,'LISTADO ATM'!$A$2:$B$900,2,0)</f>
        <v>ATM Hospital Salvador de Gautier</v>
      </c>
      <c r="H142" s="124" t="str">
        <f>VLOOKUP(E142,VIP!$A$2:$O17542,7,FALSE)</f>
        <v>Si</v>
      </c>
      <c r="I142" s="124" t="str">
        <f>VLOOKUP(E142,VIP!$A$2:$O9507,8,FALSE)</f>
        <v>Si</v>
      </c>
      <c r="J142" s="124" t="str">
        <f>VLOOKUP(E142,VIP!$A$2:$O9457,8,FALSE)</f>
        <v>Si</v>
      </c>
      <c r="K142" s="124" t="str">
        <f>VLOOKUP(E142,VIP!$A$2:$O13031,6,0)</f>
        <v>NO</v>
      </c>
      <c r="L142" s="128" t="s">
        <v>2228</v>
      </c>
      <c r="M142" s="119" t="s">
        <v>2465</v>
      </c>
      <c r="N142" s="119" t="s">
        <v>2472</v>
      </c>
      <c r="O142" s="152" t="s">
        <v>2474</v>
      </c>
      <c r="P142" s="123"/>
      <c r="Q142" s="120" t="s">
        <v>2228</v>
      </c>
    </row>
    <row r="143" spans="1:17" ht="18" x14ac:dyDescent="0.25">
      <c r="A143" s="124" t="str">
        <f>VLOOKUP(E143,'LISTADO ATM'!$A$2:$C$901,3,0)</f>
        <v>NORTE</v>
      </c>
      <c r="B143" s="122">
        <v>335852099</v>
      </c>
      <c r="C143" s="121">
        <v>44299.637777777774</v>
      </c>
      <c r="D143" s="121" t="s">
        <v>2190</v>
      </c>
      <c r="E143" s="124">
        <v>689</v>
      </c>
      <c r="F143" s="152" t="str">
        <f>VLOOKUP(E143,VIP!$A$2:$O12620,2,0)</f>
        <v>DRBR689</v>
      </c>
      <c r="G143" s="124" t="str">
        <f>VLOOKUP(E143,'LISTADO ATM'!$A$2:$B$900,2,0)</f>
        <v>ATM Eco Petroleo Villa Gonzalez</v>
      </c>
      <c r="H143" s="124" t="str">
        <f>VLOOKUP(E143,VIP!$A$2:$O17541,7,FALSE)</f>
        <v>NO</v>
      </c>
      <c r="I143" s="124" t="str">
        <f>VLOOKUP(E143,VIP!$A$2:$O9506,8,FALSE)</f>
        <v>NO</v>
      </c>
      <c r="J143" s="124" t="str">
        <f>VLOOKUP(E143,VIP!$A$2:$O9456,8,FALSE)</f>
        <v>NO</v>
      </c>
      <c r="K143" s="124" t="str">
        <f>VLOOKUP(E143,VIP!$A$2:$O13030,6,0)</f>
        <v>NO</v>
      </c>
      <c r="L143" s="128" t="s">
        <v>2228</v>
      </c>
      <c r="M143" s="119" t="s">
        <v>2465</v>
      </c>
      <c r="N143" s="119" t="s">
        <v>2472</v>
      </c>
      <c r="O143" s="152" t="s">
        <v>2502</v>
      </c>
      <c r="P143" s="123"/>
      <c r="Q143" s="120" t="s">
        <v>2228</v>
      </c>
    </row>
    <row r="144" spans="1:17" ht="18" x14ac:dyDescent="0.25">
      <c r="A144" s="124" t="str">
        <f>VLOOKUP(E144,'LISTADO ATM'!$A$2:$C$901,3,0)</f>
        <v>ESTE</v>
      </c>
      <c r="B144" s="122" t="s">
        <v>2557</v>
      </c>
      <c r="C144" s="121">
        <v>44299.646238425928</v>
      </c>
      <c r="D144" s="121" t="s">
        <v>2189</v>
      </c>
      <c r="E144" s="124">
        <v>217</v>
      </c>
      <c r="F144" s="159" t="str">
        <f>VLOOKUP(E144,VIP!$A$2:$O12632,2,0)</f>
        <v>DRBR217</v>
      </c>
      <c r="G144" s="124" t="str">
        <f>VLOOKUP(E144,'LISTADO ATM'!$A$2:$B$900,2,0)</f>
        <v xml:space="preserve">ATM Oficina Bávaro </v>
      </c>
      <c r="H144" s="124" t="str">
        <f>VLOOKUP(E144,VIP!$A$2:$O17553,7,FALSE)</f>
        <v>Si</v>
      </c>
      <c r="I144" s="124" t="str">
        <f>VLOOKUP(E144,VIP!$A$2:$O9518,8,FALSE)</f>
        <v>Si</v>
      </c>
      <c r="J144" s="124" t="str">
        <f>VLOOKUP(E144,VIP!$A$2:$O9468,8,FALSE)</f>
        <v>Si</v>
      </c>
      <c r="K144" s="124" t="str">
        <f>VLOOKUP(E144,VIP!$A$2:$O13042,6,0)</f>
        <v>NO</v>
      </c>
      <c r="L144" s="128" t="s">
        <v>2228</v>
      </c>
      <c r="M144" s="119" t="s">
        <v>2465</v>
      </c>
      <c r="N144" s="119" t="s">
        <v>2472</v>
      </c>
      <c r="O144" s="159" t="s">
        <v>2474</v>
      </c>
      <c r="P144" s="123"/>
      <c r="Q144" s="120" t="s">
        <v>2228</v>
      </c>
    </row>
    <row r="145" spans="1:17" ht="18" x14ac:dyDescent="0.25">
      <c r="A145" s="124" t="str">
        <f>VLOOKUP(E145,'LISTADO ATM'!$A$2:$C$901,3,0)</f>
        <v>NORTE</v>
      </c>
      <c r="B145" s="122" t="s">
        <v>2556</v>
      </c>
      <c r="C145" s="121">
        <v>44299.651678240742</v>
      </c>
      <c r="D145" s="121" t="s">
        <v>2190</v>
      </c>
      <c r="E145" s="124">
        <v>372</v>
      </c>
      <c r="F145" s="159" t="str">
        <f>VLOOKUP(E145,VIP!$A$2:$O12631,2,0)</f>
        <v>DRBR372</v>
      </c>
      <c r="G145" s="124" t="str">
        <f>VLOOKUP(E145,'LISTADO ATM'!$A$2:$B$900,2,0)</f>
        <v>ATM Oficina Sánchez II</v>
      </c>
      <c r="H145" s="124" t="str">
        <f>VLOOKUP(E145,VIP!$A$2:$O17552,7,FALSE)</f>
        <v>N/A</v>
      </c>
      <c r="I145" s="124" t="str">
        <f>VLOOKUP(E145,VIP!$A$2:$O9517,8,FALSE)</f>
        <v>N/A</v>
      </c>
      <c r="J145" s="124" t="str">
        <f>VLOOKUP(E145,VIP!$A$2:$O9467,8,FALSE)</f>
        <v>N/A</v>
      </c>
      <c r="K145" s="124" t="str">
        <f>VLOOKUP(E145,VIP!$A$2:$O13041,6,0)</f>
        <v>N/A</v>
      </c>
      <c r="L145" s="128" t="s">
        <v>2488</v>
      </c>
      <c r="M145" s="141" t="s">
        <v>2537</v>
      </c>
      <c r="N145" s="119" t="s">
        <v>2472</v>
      </c>
      <c r="O145" s="159" t="s">
        <v>2502</v>
      </c>
      <c r="P145" s="123"/>
      <c r="Q145" s="200">
        <v>44299.915972222225</v>
      </c>
    </row>
    <row r="146" spans="1:17" ht="18" x14ac:dyDescent="0.25">
      <c r="A146" s="124" t="str">
        <f>VLOOKUP(E146,'LISTADO ATM'!$A$2:$C$901,3,0)</f>
        <v>NORTE</v>
      </c>
      <c r="B146" s="122" t="s">
        <v>2555</v>
      </c>
      <c r="C146" s="121">
        <v>44299.661921296298</v>
      </c>
      <c r="D146" s="121" t="s">
        <v>2190</v>
      </c>
      <c r="E146" s="124">
        <v>253</v>
      </c>
      <c r="F146" s="159" t="str">
        <f>VLOOKUP(E146,VIP!$A$2:$O12630,2,0)</f>
        <v>DRBR253</v>
      </c>
      <c r="G146" s="124" t="str">
        <f>VLOOKUP(E146,'LISTADO ATM'!$A$2:$B$900,2,0)</f>
        <v xml:space="preserve">ATM Centro Cuesta Nacional (Santiago) </v>
      </c>
      <c r="H146" s="124" t="str">
        <f>VLOOKUP(E146,VIP!$A$2:$O17551,7,FALSE)</f>
        <v>Si</v>
      </c>
      <c r="I146" s="124" t="str">
        <f>VLOOKUP(E146,VIP!$A$2:$O9516,8,FALSE)</f>
        <v>Si</v>
      </c>
      <c r="J146" s="124" t="str">
        <f>VLOOKUP(E146,VIP!$A$2:$O9466,8,FALSE)</f>
        <v>Si</v>
      </c>
      <c r="K146" s="124" t="str">
        <f>VLOOKUP(E146,VIP!$A$2:$O13040,6,0)</f>
        <v>NO</v>
      </c>
      <c r="L146" s="128" t="s">
        <v>2228</v>
      </c>
      <c r="M146" s="119" t="s">
        <v>2465</v>
      </c>
      <c r="N146" s="119" t="s">
        <v>2472</v>
      </c>
      <c r="O146" s="159" t="s">
        <v>2502</v>
      </c>
      <c r="P146" s="123"/>
      <c r="Q146" s="120" t="s">
        <v>2228</v>
      </c>
    </row>
    <row r="147" spans="1:17" ht="18" x14ac:dyDescent="0.25">
      <c r="A147" s="124" t="str">
        <f>VLOOKUP(E147,'LISTADO ATM'!$A$2:$C$901,3,0)</f>
        <v>NORTE</v>
      </c>
      <c r="B147" s="122" t="s">
        <v>2554</v>
      </c>
      <c r="C147" s="121">
        <v>44299.678877314815</v>
      </c>
      <c r="D147" s="121" t="s">
        <v>2492</v>
      </c>
      <c r="E147" s="124">
        <v>142</v>
      </c>
      <c r="F147" s="159" t="str">
        <f>VLOOKUP(E147,VIP!$A$2:$O12629,2,0)</f>
        <v>DRBR142</v>
      </c>
      <c r="G147" s="124" t="str">
        <f>VLOOKUP(E147,'LISTADO ATM'!$A$2:$B$900,2,0)</f>
        <v xml:space="preserve">ATM Centro de Caja Galerías Bonao </v>
      </c>
      <c r="H147" s="124" t="str">
        <f>VLOOKUP(E147,VIP!$A$2:$O17550,7,FALSE)</f>
        <v>Si</v>
      </c>
      <c r="I147" s="124" t="str">
        <f>VLOOKUP(E147,VIP!$A$2:$O9515,8,FALSE)</f>
        <v>Si</v>
      </c>
      <c r="J147" s="124" t="str">
        <f>VLOOKUP(E147,VIP!$A$2:$O9465,8,FALSE)</f>
        <v>Si</v>
      </c>
      <c r="K147" s="124" t="str">
        <f>VLOOKUP(E147,VIP!$A$2:$O13039,6,0)</f>
        <v>SI</v>
      </c>
      <c r="L147" s="128" t="s">
        <v>2459</v>
      </c>
      <c r="M147" s="119" t="s">
        <v>2465</v>
      </c>
      <c r="N147" s="119" t="s">
        <v>2472</v>
      </c>
      <c r="O147" s="159" t="s">
        <v>2532</v>
      </c>
      <c r="P147" s="123"/>
      <c r="Q147" s="120" t="s">
        <v>2558</v>
      </c>
    </row>
    <row r="148" spans="1:17" ht="18" x14ac:dyDescent="0.25">
      <c r="A148" s="124" t="str">
        <f>VLOOKUP(E148,'LISTADO ATM'!$A$2:$C$901,3,0)</f>
        <v>DISTRITO NACIONAL</v>
      </c>
      <c r="B148" s="122" t="s">
        <v>2553</v>
      </c>
      <c r="C148" s="121">
        <v>44299.681585648148</v>
      </c>
      <c r="D148" s="121" t="s">
        <v>2492</v>
      </c>
      <c r="E148" s="124">
        <v>246</v>
      </c>
      <c r="F148" s="159" t="str">
        <f>VLOOKUP(E148,VIP!$A$2:$O12628,2,0)</f>
        <v>DRBR246</v>
      </c>
      <c r="G148" s="124" t="str">
        <f>VLOOKUP(E148,'LISTADO ATM'!$A$2:$B$900,2,0)</f>
        <v xml:space="preserve">ATM Oficina Torre BR (Lobby) </v>
      </c>
      <c r="H148" s="124" t="str">
        <f>VLOOKUP(E148,VIP!$A$2:$O17549,7,FALSE)</f>
        <v>Si</v>
      </c>
      <c r="I148" s="124" t="str">
        <f>VLOOKUP(E148,VIP!$A$2:$O9514,8,FALSE)</f>
        <v>Si</v>
      </c>
      <c r="J148" s="124" t="str">
        <f>VLOOKUP(E148,VIP!$A$2:$O9464,8,FALSE)</f>
        <v>Si</v>
      </c>
      <c r="K148" s="124" t="str">
        <f>VLOOKUP(E148,VIP!$A$2:$O13038,6,0)</f>
        <v>SI</v>
      </c>
      <c r="L148" s="128" t="s">
        <v>2428</v>
      </c>
      <c r="M148" s="119" t="s">
        <v>2465</v>
      </c>
      <c r="N148" s="119" t="s">
        <v>2472</v>
      </c>
      <c r="O148" s="159" t="s">
        <v>2532</v>
      </c>
      <c r="P148" s="123"/>
      <c r="Q148" s="120" t="s">
        <v>2428</v>
      </c>
    </row>
    <row r="149" spans="1:17" ht="18" x14ac:dyDescent="0.25">
      <c r="A149" s="124" t="str">
        <f>VLOOKUP(E149,'LISTADO ATM'!$A$2:$C$901,3,0)</f>
        <v>NORTE</v>
      </c>
      <c r="B149" s="122" t="s">
        <v>2552</v>
      </c>
      <c r="C149" s="121">
        <v>44299.684999999998</v>
      </c>
      <c r="D149" s="121" t="s">
        <v>2190</v>
      </c>
      <c r="E149" s="124">
        <v>62</v>
      </c>
      <c r="F149" s="159" t="str">
        <f>VLOOKUP(E149,VIP!$A$2:$O12627,2,0)</f>
        <v>DRBR062</v>
      </c>
      <c r="G149" s="124" t="str">
        <f>VLOOKUP(E149,'LISTADO ATM'!$A$2:$B$900,2,0)</f>
        <v xml:space="preserve">ATM Oficina Dajabón </v>
      </c>
      <c r="H149" s="124" t="str">
        <f>VLOOKUP(E149,VIP!$A$2:$O17548,7,FALSE)</f>
        <v>Si</v>
      </c>
      <c r="I149" s="124" t="str">
        <f>VLOOKUP(E149,VIP!$A$2:$O9513,8,FALSE)</f>
        <v>Si</v>
      </c>
      <c r="J149" s="124" t="str">
        <f>VLOOKUP(E149,VIP!$A$2:$O9463,8,FALSE)</f>
        <v>Si</v>
      </c>
      <c r="K149" s="124" t="str">
        <f>VLOOKUP(E149,VIP!$A$2:$O13037,6,0)</f>
        <v>SI</v>
      </c>
      <c r="L149" s="128" t="s">
        <v>2228</v>
      </c>
      <c r="M149" s="119" t="s">
        <v>2465</v>
      </c>
      <c r="N149" s="119" t="s">
        <v>2472</v>
      </c>
      <c r="O149" s="159" t="s">
        <v>2508</v>
      </c>
      <c r="P149" s="123"/>
      <c r="Q149" s="120" t="s">
        <v>2228</v>
      </c>
    </row>
    <row r="150" spans="1:17" ht="18" x14ac:dyDescent="0.25">
      <c r="A150" s="124" t="str">
        <f>VLOOKUP(E150,'LISTADO ATM'!$A$2:$C$901,3,0)</f>
        <v>DISTRITO NACIONAL</v>
      </c>
      <c r="B150" s="122" t="s">
        <v>2551</v>
      </c>
      <c r="C150" s="121">
        <v>44299.685196759259</v>
      </c>
      <c r="D150" s="121" t="s">
        <v>2492</v>
      </c>
      <c r="E150" s="124">
        <v>527</v>
      </c>
      <c r="F150" s="159" t="str">
        <f>VLOOKUP(E150,VIP!$A$2:$O12626,2,0)</f>
        <v>DRBR527</v>
      </c>
      <c r="G150" s="124" t="str">
        <f>VLOOKUP(E150,'LISTADO ATM'!$A$2:$B$900,2,0)</f>
        <v>ATM Oficina Zona Oriental II</v>
      </c>
      <c r="H150" s="124" t="str">
        <f>VLOOKUP(E150,VIP!$A$2:$O17547,7,FALSE)</f>
        <v>Si</v>
      </c>
      <c r="I150" s="124" t="str">
        <f>VLOOKUP(E150,VIP!$A$2:$O9512,8,FALSE)</f>
        <v>Si</v>
      </c>
      <c r="J150" s="124" t="str">
        <f>VLOOKUP(E150,VIP!$A$2:$O9462,8,FALSE)</f>
        <v>Si</v>
      </c>
      <c r="K150" s="124" t="str">
        <f>VLOOKUP(E150,VIP!$A$2:$O13036,6,0)</f>
        <v>SI</v>
      </c>
      <c r="L150" s="128" t="s">
        <v>2428</v>
      </c>
      <c r="M150" s="119" t="s">
        <v>2465</v>
      </c>
      <c r="N150" s="119" t="s">
        <v>2472</v>
      </c>
      <c r="O150" s="159" t="s">
        <v>2532</v>
      </c>
      <c r="P150" s="123"/>
      <c r="Q150" s="120" t="s">
        <v>2428</v>
      </c>
    </row>
    <row r="151" spans="1:17" ht="18" x14ac:dyDescent="0.25">
      <c r="A151" s="124" t="str">
        <f>VLOOKUP(E151,'LISTADO ATM'!$A$2:$C$901,3,0)</f>
        <v>DISTRITO NACIONAL</v>
      </c>
      <c r="B151" s="122" t="s">
        <v>2550</v>
      </c>
      <c r="C151" s="121">
        <v>44299.685972222222</v>
      </c>
      <c r="D151" s="121" t="s">
        <v>2189</v>
      </c>
      <c r="E151" s="124">
        <v>36</v>
      </c>
      <c r="F151" s="159" t="str">
        <f>VLOOKUP(E151,VIP!$A$2:$O12625,2,0)</f>
        <v>DRBR036</v>
      </c>
      <c r="G151" s="124" t="str">
        <f>VLOOKUP(E151,'LISTADO ATM'!$A$2:$B$900,2,0)</f>
        <v xml:space="preserve">ATM Banco Central </v>
      </c>
      <c r="H151" s="124" t="str">
        <f>VLOOKUP(E151,VIP!$A$2:$O17546,7,FALSE)</f>
        <v>Si</v>
      </c>
      <c r="I151" s="124" t="str">
        <f>VLOOKUP(E151,VIP!$A$2:$O9511,8,FALSE)</f>
        <v>Si</v>
      </c>
      <c r="J151" s="124" t="str">
        <f>VLOOKUP(E151,VIP!$A$2:$O9461,8,FALSE)</f>
        <v>Si</v>
      </c>
      <c r="K151" s="124" t="str">
        <f>VLOOKUP(E151,VIP!$A$2:$O13035,6,0)</f>
        <v>SI</v>
      </c>
      <c r="L151" s="128" t="s">
        <v>2228</v>
      </c>
      <c r="M151" s="119" t="s">
        <v>2465</v>
      </c>
      <c r="N151" s="119" t="s">
        <v>2472</v>
      </c>
      <c r="O151" s="159" t="s">
        <v>2474</v>
      </c>
      <c r="P151" s="123"/>
      <c r="Q151" s="120" t="s">
        <v>2228</v>
      </c>
    </row>
    <row r="152" spans="1:17" ht="18" x14ac:dyDescent="0.25">
      <c r="A152" s="124" t="str">
        <f>VLOOKUP(E152,'LISTADO ATM'!$A$2:$C$901,3,0)</f>
        <v>DISTRITO NACIONAL</v>
      </c>
      <c r="B152" s="122" t="s">
        <v>2549</v>
      </c>
      <c r="C152" s="121">
        <v>44299.698865740742</v>
      </c>
      <c r="D152" s="121" t="s">
        <v>2189</v>
      </c>
      <c r="E152" s="124">
        <v>43</v>
      </c>
      <c r="F152" s="159" t="str">
        <f>VLOOKUP(E152,VIP!$A$2:$O12624,2,0)</f>
        <v>DRBR043</v>
      </c>
      <c r="G152" s="124" t="str">
        <f>VLOOKUP(E152,'LISTADO ATM'!$A$2:$B$900,2,0)</f>
        <v xml:space="preserve">ATM Zona Franca San Isidro </v>
      </c>
      <c r="H152" s="124" t="str">
        <f>VLOOKUP(E152,VIP!$A$2:$O17545,7,FALSE)</f>
        <v>Si</v>
      </c>
      <c r="I152" s="124" t="str">
        <f>VLOOKUP(E152,VIP!$A$2:$O9510,8,FALSE)</f>
        <v>No</v>
      </c>
      <c r="J152" s="124" t="str">
        <f>VLOOKUP(E152,VIP!$A$2:$O9460,8,FALSE)</f>
        <v>No</v>
      </c>
      <c r="K152" s="124" t="str">
        <f>VLOOKUP(E152,VIP!$A$2:$O13034,6,0)</f>
        <v>NO</v>
      </c>
      <c r="L152" s="128" t="s">
        <v>2488</v>
      </c>
      <c r="M152" s="119" t="s">
        <v>2465</v>
      </c>
      <c r="N152" s="119" t="s">
        <v>2472</v>
      </c>
      <c r="O152" s="159" t="s">
        <v>2474</v>
      </c>
      <c r="P152" s="123"/>
      <c r="Q152" s="120" t="s">
        <v>2488</v>
      </c>
    </row>
    <row r="153" spans="1:17" ht="18" x14ac:dyDescent="0.25">
      <c r="A153" s="124" t="str">
        <f>VLOOKUP(E153,'LISTADO ATM'!$A$2:$C$901,3,0)</f>
        <v>DISTRITO NACIONAL</v>
      </c>
      <c r="B153" s="122" t="s">
        <v>2548</v>
      </c>
      <c r="C153" s="121">
        <v>44299.74486111111</v>
      </c>
      <c r="D153" s="121" t="s">
        <v>2189</v>
      </c>
      <c r="E153" s="124">
        <v>562</v>
      </c>
      <c r="F153" s="159" t="str">
        <f>VLOOKUP(E153,VIP!$A$2:$O12623,2,0)</f>
        <v>DRBR226</v>
      </c>
      <c r="G153" s="124" t="str">
        <f>VLOOKUP(E153,'LISTADO ATM'!$A$2:$B$900,2,0)</f>
        <v xml:space="preserve">ATM S/M Jumbo Carretera Mella </v>
      </c>
      <c r="H153" s="124" t="str">
        <f>VLOOKUP(E153,VIP!$A$2:$O17544,7,FALSE)</f>
        <v>Si</v>
      </c>
      <c r="I153" s="124" t="str">
        <f>VLOOKUP(E153,VIP!$A$2:$O9509,8,FALSE)</f>
        <v>Si</v>
      </c>
      <c r="J153" s="124" t="str">
        <f>VLOOKUP(E153,VIP!$A$2:$O9459,8,FALSE)</f>
        <v>Si</v>
      </c>
      <c r="K153" s="124" t="str">
        <f>VLOOKUP(E153,VIP!$A$2:$O13033,6,0)</f>
        <v>SI</v>
      </c>
      <c r="L153" s="128" t="s">
        <v>2228</v>
      </c>
      <c r="M153" s="119" t="s">
        <v>2465</v>
      </c>
      <c r="N153" s="119" t="s">
        <v>2472</v>
      </c>
      <c r="O153" s="159" t="s">
        <v>2474</v>
      </c>
      <c r="P153" s="123"/>
      <c r="Q153" s="120" t="s">
        <v>2228</v>
      </c>
    </row>
    <row r="154" spans="1:17" ht="18" x14ac:dyDescent="0.25">
      <c r="A154" s="124" t="str">
        <f>VLOOKUP(E154,'LISTADO ATM'!$A$2:$C$901,3,0)</f>
        <v>DISTRITO NACIONAL</v>
      </c>
      <c r="B154" s="122" t="s">
        <v>2547</v>
      </c>
      <c r="C154" s="121">
        <v>44299.757939814815</v>
      </c>
      <c r="D154" s="121" t="s">
        <v>2189</v>
      </c>
      <c r="E154" s="124">
        <v>821</v>
      </c>
      <c r="F154" s="159" t="str">
        <f>VLOOKUP(E154,VIP!$A$2:$O12622,2,0)</f>
        <v>DRBR821</v>
      </c>
      <c r="G154" s="124" t="str">
        <f>VLOOKUP(E154,'LISTADO ATM'!$A$2:$B$900,2,0)</f>
        <v xml:space="preserve">ATM S/M Bravo Churchill </v>
      </c>
      <c r="H154" s="124" t="str">
        <f>VLOOKUP(E154,VIP!$A$2:$O17543,7,FALSE)</f>
        <v>Si</v>
      </c>
      <c r="I154" s="124" t="str">
        <f>VLOOKUP(E154,VIP!$A$2:$O9508,8,FALSE)</f>
        <v>No</v>
      </c>
      <c r="J154" s="124" t="str">
        <f>VLOOKUP(E154,VIP!$A$2:$O9458,8,FALSE)</f>
        <v>No</v>
      </c>
      <c r="K154" s="124" t="str">
        <f>VLOOKUP(E154,VIP!$A$2:$O13032,6,0)</f>
        <v>SI</v>
      </c>
      <c r="L154" s="128" t="s">
        <v>2228</v>
      </c>
      <c r="M154" s="119" t="s">
        <v>2465</v>
      </c>
      <c r="N154" s="119" t="s">
        <v>2472</v>
      </c>
      <c r="O154" s="159" t="s">
        <v>2474</v>
      </c>
      <c r="P154" s="123"/>
      <c r="Q154" s="120" t="s">
        <v>2228</v>
      </c>
    </row>
    <row r="155" spans="1:17" ht="18" x14ac:dyDescent="0.25">
      <c r="A155" s="124" t="str">
        <f>VLOOKUP(E155,'LISTADO ATM'!$A$2:$C$901,3,0)</f>
        <v>NORTE</v>
      </c>
      <c r="B155" s="122" t="s">
        <v>2546</v>
      </c>
      <c r="C155" s="121">
        <v>44299.763414351852</v>
      </c>
      <c r="D155" s="121" t="s">
        <v>2189</v>
      </c>
      <c r="E155" s="124">
        <v>189</v>
      </c>
      <c r="F155" s="159" t="str">
        <f>VLOOKUP(E155,VIP!$A$2:$O12621,2,0)</f>
        <v>DRBR189</v>
      </c>
      <c r="G155" s="124" t="str">
        <f>VLOOKUP(E155,'LISTADO ATM'!$A$2:$B$900,2,0)</f>
        <v xml:space="preserve">ATM Comando Regional Cibao Central P.N. </v>
      </c>
      <c r="H155" s="124" t="str">
        <f>VLOOKUP(E155,VIP!$A$2:$O17542,7,FALSE)</f>
        <v>Si</v>
      </c>
      <c r="I155" s="124" t="str">
        <f>VLOOKUP(E155,VIP!$A$2:$O9507,8,FALSE)</f>
        <v>Si</v>
      </c>
      <c r="J155" s="124" t="str">
        <f>VLOOKUP(E155,VIP!$A$2:$O9457,8,FALSE)</f>
        <v>Si</v>
      </c>
      <c r="K155" s="124" t="str">
        <f>VLOOKUP(E155,VIP!$A$2:$O13031,6,0)</f>
        <v>NO</v>
      </c>
      <c r="L155" s="128" t="s">
        <v>2488</v>
      </c>
      <c r="M155" s="119" t="s">
        <v>2465</v>
      </c>
      <c r="N155" s="119" t="s">
        <v>2472</v>
      </c>
      <c r="O155" s="159" t="s">
        <v>2474</v>
      </c>
      <c r="P155" s="123" t="s">
        <v>2559</v>
      </c>
      <c r="Q155" s="120" t="s">
        <v>2488</v>
      </c>
    </row>
    <row r="156" spans="1:17" ht="18" x14ac:dyDescent="0.25">
      <c r="A156" s="124" t="str">
        <f>VLOOKUP(E156,'LISTADO ATM'!$A$2:$C$901,3,0)</f>
        <v>NORTE</v>
      </c>
      <c r="B156" s="122" t="s">
        <v>2562</v>
      </c>
      <c r="C156" s="121">
        <v>44299.792534722219</v>
      </c>
      <c r="D156" s="121" t="s">
        <v>2492</v>
      </c>
      <c r="E156" s="124">
        <v>950</v>
      </c>
      <c r="F156" s="159" t="str">
        <f>VLOOKUP(E156,VIP!$A$2:$O12625,2,0)</f>
        <v>DRBR12G</v>
      </c>
      <c r="G156" s="124" t="str">
        <f>VLOOKUP(E156,'LISTADO ATM'!$A$2:$B$900,2,0)</f>
        <v xml:space="preserve">ATM Oficina Monterrico </v>
      </c>
      <c r="H156" s="124" t="str">
        <f>VLOOKUP(E156,VIP!$A$2:$O17546,7,FALSE)</f>
        <v>Si</v>
      </c>
      <c r="I156" s="124" t="str">
        <f>VLOOKUP(E156,VIP!$A$2:$O9511,8,FALSE)</f>
        <v>Si</v>
      </c>
      <c r="J156" s="124" t="str">
        <f>VLOOKUP(E156,VIP!$A$2:$O9461,8,FALSE)</f>
        <v>Si</v>
      </c>
      <c r="K156" s="124" t="str">
        <f>VLOOKUP(E156,VIP!$A$2:$O13035,6,0)</f>
        <v>SI</v>
      </c>
      <c r="L156" s="128" t="s">
        <v>2431</v>
      </c>
      <c r="M156" s="141" t="s">
        <v>2537</v>
      </c>
      <c r="N156" s="119" t="s">
        <v>2533</v>
      </c>
      <c r="O156" s="159" t="s">
        <v>2563</v>
      </c>
      <c r="P156" s="141" t="s">
        <v>2540</v>
      </c>
      <c r="Q156" s="200" t="s">
        <v>2431</v>
      </c>
    </row>
    <row r="157" spans="1:17" ht="18" x14ac:dyDescent="0.25">
      <c r="A157" s="124" t="str">
        <f>VLOOKUP(E157,'LISTADO ATM'!$A$2:$C$901,3,0)</f>
        <v>DISTRITO NACIONAL</v>
      </c>
      <c r="B157" s="122" t="s">
        <v>2561</v>
      </c>
      <c r="C157" s="121">
        <v>44299.793090277781</v>
      </c>
      <c r="D157" s="121" t="s">
        <v>2492</v>
      </c>
      <c r="E157" s="124">
        <v>347</v>
      </c>
      <c r="F157" s="159" t="str">
        <f>VLOOKUP(E157,VIP!$A$2:$O12624,2,0)</f>
        <v>DRBR347</v>
      </c>
      <c r="G157" s="124" t="str">
        <f>VLOOKUP(E157,'LISTADO ATM'!$A$2:$B$900,2,0)</f>
        <v>ATM Patio de Colombia</v>
      </c>
      <c r="H157" s="124" t="str">
        <f>VLOOKUP(E157,VIP!$A$2:$O17545,7,FALSE)</f>
        <v>N/A</v>
      </c>
      <c r="I157" s="124" t="str">
        <f>VLOOKUP(E157,VIP!$A$2:$O9510,8,FALSE)</f>
        <v>N/A</v>
      </c>
      <c r="J157" s="124" t="str">
        <f>VLOOKUP(E157,VIP!$A$2:$O9460,8,FALSE)</f>
        <v>N/A</v>
      </c>
      <c r="K157" s="124" t="str">
        <f>VLOOKUP(E157,VIP!$A$2:$O13034,6,0)</f>
        <v>N/A</v>
      </c>
      <c r="L157" s="128" t="s">
        <v>2477</v>
      </c>
      <c r="M157" s="141" t="s">
        <v>2537</v>
      </c>
      <c r="N157" s="119" t="s">
        <v>2533</v>
      </c>
      <c r="O157" s="159" t="s">
        <v>2563</v>
      </c>
      <c r="P157" s="141" t="s">
        <v>2538</v>
      </c>
      <c r="Q157" s="200" t="s">
        <v>2477</v>
      </c>
    </row>
    <row r="158" spans="1:17" ht="18" x14ac:dyDescent="0.25">
      <c r="A158" s="124" t="str">
        <f>VLOOKUP(E158,'LISTADO ATM'!$A$2:$C$901,3,0)</f>
        <v>ESTE</v>
      </c>
      <c r="B158" s="122" t="s">
        <v>2560</v>
      </c>
      <c r="C158" s="121">
        <v>44299.793483796297</v>
      </c>
      <c r="D158" s="121" t="s">
        <v>2492</v>
      </c>
      <c r="E158" s="124">
        <v>630</v>
      </c>
      <c r="F158" s="159" t="str">
        <f>VLOOKUP(E158,VIP!$A$2:$O12623,2,0)</f>
        <v>DRBR112</v>
      </c>
      <c r="G158" s="124" t="str">
        <f>VLOOKUP(E158,'LISTADO ATM'!$A$2:$B$900,2,0)</f>
        <v xml:space="preserve">ATM Oficina Plaza Zaglul (SPM) </v>
      </c>
      <c r="H158" s="124" t="str">
        <f>VLOOKUP(E158,VIP!$A$2:$O17544,7,FALSE)</f>
        <v>Si</v>
      </c>
      <c r="I158" s="124" t="str">
        <f>VLOOKUP(E158,VIP!$A$2:$O9509,8,FALSE)</f>
        <v>Si</v>
      </c>
      <c r="J158" s="124" t="str">
        <f>VLOOKUP(E158,VIP!$A$2:$O9459,8,FALSE)</f>
        <v>Si</v>
      </c>
      <c r="K158" s="124" t="str">
        <f>VLOOKUP(E158,VIP!$A$2:$O13033,6,0)</f>
        <v>NO</v>
      </c>
      <c r="L158" s="128" t="s">
        <v>2477</v>
      </c>
      <c r="M158" s="141" t="s">
        <v>2537</v>
      </c>
      <c r="N158" s="119" t="s">
        <v>2533</v>
      </c>
      <c r="O158" s="159" t="s">
        <v>2563</v>
      </c>
      <c r="P158" s="141" t="s">
        <v>2538</v>
      </c>
      <c r="Q158" s="200" t="s">
        <v>2477</v>
      </c>
    </row>
    <row r="159" spans="1:17" ht="18" x14ac:dyDescent="0.25">
      <c r="A159" s="124" t="str">
        <f>VLOOKUP(E159,'LISTADO ATM'!$A$2:$C$901,3,0)</f>
        <v>DISTRITO NACIONAL</v>
      </c>
      <c r="B159" s="122" t="s">
        <v>2568</v>
      </c>
      <c r="C159" s="121">
        <v>44299.803587962961</v>
      </c>
      <c r="D159" s="121" t="s">
        <v>2189</v>
      </c>
      <c r="E159" s="124">
        <v>515</v>
      </c>
      <c r="F159" s="159" t="str">
        <f>VLOOKUP(E159,VIP!$A$2:$O12628,2,0)</f>
        <v>DRBR515</v>
      </c>
      <c r="G159" s="124" t="str">
        <f>VLOOKUP(E159,'LISTADO ATM'!$A$2:$B$900,2,0)</f>
        <v xml:space="preserve">ATM Oficina Agora Mall I </v>
      </c>
      <c r="H159" s="124" t="str">
        <f>VLOOKUP(E159,VIP!$A$2:$O17549,7,FALSE)</f>
        <v>Si</v>
      </c>
      <c r="I159" s="124" t="str">
        <f>VLOOKUP(E159,VIP!$A$2:$O9514,8,FALSE)</f>
        <v>Si</v>
      </c>
      <c r="J159" s="124" t="str">
        <f>VLOOKUP(E159,VIP!$A$2:$O9464,8,FALSE)</f>
        <v>Si</v>
      </c>
      <c r="K159" s="124" t="str">
        <f>VLOOKUP(E159,VIP!$A$2:$O13038,6,0)</f>
        <v>SI</v>
      </c>
      <c r="L159" s="128" t="s">
        <v>2488</v>
      </c>
      <c r="M159" s="119" t="s">
        <v>2465</v>
      </c>
      <c r="N159" s="119" t="s">
        <v>2472</v>
      </c>
      <c r="O159" s="159" t="s">
        <v>2474</v>
      </c>
      <c r="P159" s="123"/>
      <c r="Q159" s="120" t="s">
        <v>2488</v>
      </c>
    </row>
    <row r="160" spans="1:17" ht="18" x14ac:dyDescent="0.25">
      <c r="A160" s="124" t="str">
        <f>VLOOKUP(E160,'LISTADO ATM'!$A$2:$C$901,3,0)</f>
        <v>NORTE</v>
      </c>
      <c r="B160" s="122" t="s">
        <v>2567</v>
      </c>
      <c r="C160" s="121">
        <v>44299.915231481478</v>
      </c>
      <c r="D160" s="121" t="s">
        <v>2190</v>
      </c>
      <c r="E160" s="124">
        <v>854</v>
      </c>
      <c r="F160" s="159" t="str">
        <f>VLOOKUP(E160,VIP!$A$2:$O12627,2,0)</f>
        <v>DRBR854</v>
      </c>
      <c r="G160" s="124" t="str">
        <f>VLOOKUP(E160,'LISTADO ATM'!$A$2:$B$900,2,0)</f>
        <v xml:space="preserve">ATM Centro Comercial Blanco Batista </v>
      </c>
      <c r="H160" s="124" t="str">
        <f>VLOOKUP(E160,VIP!$A$2:$O17548,7,FALSE)</f>
        <v>Si</v>
      </c>
      <c r="I160" s="124" t="str">
        <f>VLOOKUP(E160,VIP!$A$2:$O9513,8,FALSE)</f>
        <v>Si</v>
      </c>
      <c r="J160" s="124" t="str">
        <f>VLOOKUP(E160,VIP!$A$2:$O9463,8,FALSE)</f>
        <v>Si</v>
      </c>
      <c r="K160" s="124" t="str">
        <f>VLOOKUP(E160,VIP!$A$2:$O13037,6,0)</f>
        <v>NO</v>
      </c>
      <c r="L160" s="128" t="s">
        <v>2228</v>
      </c>
      <c r="M160" s="119" t="s">
        <v>2465</v>
      </c>
      <c r="N160" s="119" t="s">
        <v>2472</v>
      </c>
      <c r="O160" s="159" t="s">
        <v>2508</v>
      </c>
      <c r="P160" s="123"/>
      <c r="Q160" s="120" t="s">
        <v>2228</v>
      </c>
    </row>
    <row r="161" spans="1:17" ht="18" x14ac:dyDescent="0.25">
      <c r="A161" s="124" t="str">
        <f>VLOOKUP(E161,'LISTADO ATM'!$A$2:$C$901,3,0)</f>
        <v>DISTRITO NACIONAL</v>
      </c>
      <c r="B161" s="122" t="s">
        <v>2566</v>
      </c>
      <c r="C161" s="121">
        <v>44299.916365740741</v>
      </c>
      <c r="D161" s="121" t="s">
        <v>2189</v>
      </c>
      <c r="E161" s="124">
        <v>407</v>
      </c>
      <c r="F161" s="159" t="str">
        <f>VLOOKUP(E161,VIP!$A$2:$O12626,2,0)</f>
        <v>DRBR407</v>
      </c>
      <c r="G161" s="124" t="str">
        <f>VLOOKUP(E161,'LISTADO ATM'!$A$2:$B$900,2,0)</f>
        <v xml:space="preserve">ATM Multicentro La Sirena Villa Mella </v>
      </c>
      <c r="H161" s="124" t="str">
        <f>VLOOKUP(E161,VIP!$A$2:$O17547,7,FALSE)</f>
        <v>Si</v>
      </c>
      <c r="I161" s="124" t="str">
        <f>VLOOKUP(E161,VIP!$A$2:$O9512,8,FALSE)</f>
        <v>Si</v>
      </c>
      <c r="J161" s="124" t="str">
        <f>VLOOKUP(E161,VIP!$A$2:$O9462,8,FALSE)</f>
        <v>Si</v>
      </c>
      <c r="K161" s="124" t="str">
        <f>VLOOKUP(E161,VIP!$A$2:$O13036,6,0)</f>
        <v>NO</v>
      </c>
      <c r="L161" s="128" t="s">
        <v>2488</v>
      </c>
      <c r="M161" s="119" t="s">
        <v>2465</v>
      </c>
      <c r="N161" s="119" t="s">
        <v>2472</v>
      </c>
      <c r="O161" s="159" t="s">
        <v>2474</v>
      </c>
      <c r="P161" s="123"/>
      <c r="Q161" s="120" t="s">
        <v>2488</v>
      </c>
    </row>
    <row r="162" spans="1:17" ht="18" x14ac:dyDescent="0.25">
      <c r="A162" s="124" t="str">
        <f>VLOOKUP(E162,'LISTADO ATM'!$A$2:$C$901,3,0)</f>
        <v>NORTE</v>
      </c>
      <c r="B162" s="122" t="s">
        <v>2565</v>
      </c>
      <c r="C162" s="121">
        <v>44299.918888888889</v>
      </c>
      <c r="D162" s="121" t="s">
        <v>2190</v>
      </c>
      <c r="E162" s="124">
        <v>497</v>
      </c>
      <c r="F162" s="159" t="str">
        <f>VLOOKUP(E162,VIP!$A$2:$O12625,2,0)</f>
        <v>DRBR497</v>
      </c>
      <c r="G162" s="124" t="str">
        <f>VLOOKUP(E162,'LISTADO ATM'!$A$2:$B$900,2,0)</f>
        <v xml:space="preserve">ATM Oficina El Portal II (Santiago) </v>
      </c>
      <c r="H162" s="124" t="str">
        <f>VLOOKUP(E162,VIP!$A$2:$O17546,7,FALSE)</f>
        <v>Si</v>
      </c>
      <c r="I162" s="124" t="str">
        <f>VLOOKUP(E162,VIP!$A$2:$O9511,8,FALSE)</f>
        <v>Si</v>
      </c>
      <c r="J162" s="124" t="str">
        <f>VLOOKUP(E162,VIP!$A$2:$O9461,8,FALSE)</f>
        <v>Si</v>
      </c>
      <c r="K162" s="124" t="str">
        <f>VLOOKUP(E162,VIP!$A$2:$O13035,6,0)</f>
        <v>SI</v>
      </c>
      <c r="L162" s="128" t="s">
        <v>2228</v>
      </c>
      <c r="M162" s="119" t="s">
        <v>2465</v>
      </c>
      <c r="N162" s="119" t="s">
        <v>2472</v>
      </c>
      <c r="O162" s="159" t="s">
        <v>2508</v>
      </c>
      <c r="P162" s="123"/>
      <c r="Q162" s="120" t="s">
        <v>2228</v>
      </c>
    </row>
    <row r="163" spans="1:17" ht="18" x14ac:dyDescent="0.25">
      <c r="A163" s="124" t="str">
        <f>VLOOKUP(E163,'LISTADO ATM'!$A$2:$C$901,3,0)</f>
        <v>DISTRITO NACIONAL</v>
      </c>
      <c r="B163" s="122" t="s">
        <v>2564</v>
      </c>
      <c r="C163" s="121">
        <v>44299.921817129631</v>
      </c>
      <c r="D163" s="121" t="s">
        <v>2189</v>
      </c>
      <c r="E163" s="124">
        <v>517</v>
      </c>
      <c r="F163" s="159" t="str">
        <f>VLOOKUP(E163,VIP!$A$2:$O12624,2,0)</f>
        <v>DRBR517</v>
      </c>
      <c r="G163" s="124" t="str">
        <f>VLOOKUP(E163,'LISTADO ATM'!$A$2:$B$900,2,0)</f>
        <v xml:space="preserve">ATM Autobanco Oficina Sans Soucí </v>
      </c>
      <c r="H163" s="124" t="str">
        <f>VLOOKUP(E163,VIP!$A$2:$O17545,7,FALSE)</f>
        <v>Si</v>
      </c>
      <c r="I163" s="124" t="str">
        <f>VLOOKUP(E163,VIP!$A$2:$O9510,8,FALSE)</f>
        <v>Si</v>
      </c>
      <c r="J163" s="124" t="str">
        <f>VLOOKUP(E163,VIP!$A$2:$O9460,8,FALSE)</f>
        <v>Si</v>
      </c>
      <c r="K163" s="124" t="str">
        <f>VLOOKUP(E163,VIP!$A$2:$O13034,6,0)</f>
        <v>SI</v>
      </c>
      <c r="L163" s="128" t="s">
        <v>2228</v>
      </c>
      <c r="M163" s="119" t="s">
        <v>2465</v>
      </c>
      <c r="N163" s="119" t="s">
        <v>2472</v>
      </c>
      <c r="O163" s="159" t="s">
        <v>2474</v>
      </c>
      <c r="P163" s="123"/>
      <c r="Q163" s="120" t="s">
        <v>2228</v>
      </c>
    </row>
  </sheetData>
  <autoFilter ref="A4:Q67">
    <sortState ref="A5:Q163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6 E1:E4 E164:E1048576">
    <cfRule type="duplicateValues" dxfId="490" priority="268"/>
  </conditionalFormatting>
  <conditionalFormatting sqref="B164:B1048576 B1:B4">
    <cfRule type="duplicateValues" dxfId="489" priority="267"/>
  </conditionalFormatting>
  <conditionalFormatting sqref="E106 E1:E5 E164:E1048576">
    <cfRule type="duplicateValues" dxfId="488" priority="262"/>
  </conditionalFormatting>
  <conditionalFormatting sqref="E106 E1:E15 E164:E1048576">
    <cfRule type="duplicateValues" dxfId="487" priority="258"/>
  </conditionalFormatting>
  <conditionalFormatting sqref="E16:E27">
    <cfRule type="duplicateValues" dxfId="486" priority="257"/>
  </conditionalFormatting>
  <conditionalFormatting sqref="B16:B27">
    <cfRule type="duplicateValues" dxfId="485" priority="256"/>
  </conditionalFormatting>
  <conditionalFormatting sqref="E16:E27">
    <cfRule type="duplicateValues" dxfId="484" priority="255"/>
  </conditionalFormatting>
  <conditionalFormatting sqref="E16:E27">
    <cfRule type="duplicateValues" dxfId="483" priority="254"/>
  </conditionalFormatting>
  <conditionalFormatting sqref="E106 E1:E27 E164:E1048576">
    <cfRule type="duplicateValues" dxfId="482" priority="253"/>
  </conditionalFormatting>
  <conditionalFormatting sqref="B164:B1048576 B1:B85">
    <cfRule type="duplicateValues" dxfId="481" priority="252"/>
  </conditionalFormatting>
  <conditionalFormatting sqref="E106 E1:E33 E164:E1048576">
    <cfRule type="duplicateValues" dxfId="480" priority="245"/>
  </conditionalFormatting>
  <conditionalFormatting sqref="E106 E1:E40 E164:E1048576">
    <cfRule type="duplicateValues" dxfId="479" priority="234"/>
  </conditionalFormatting>
  <conditionalFormatting sqref="E35">
    <cfRule type="duplicateValues" dxfId="478" priority="233"/>
  </conditionalFormatting>
  <conditionalFormatting sqref="E35">
    <cfRule type="duplicateValues" dxfId="477" priority="232"/>
  </conditionalFormatting>
  <conditionalFormatting sqref="E35">
    <cfRule type="duplicateValues" dxfId="476" priority="231"/>
  </conditionalFormatting>
  <conditionalFormatting sqref="E35">
    <cfRule type="duplicateValues" dxfId="475" priority="230"/>
  </conditionalFormatting>
  <conditionalFormatting sqref="E35">
    <cfRule type="duplicateValues" dxfId="474" priority="229"/>
  </conditionalFormatting>
  <conditionalFormatting sqref="E51:E67">
    <cfRule type="duplicateValues" dxfId="473" priority="119604"/>
  </conditionalFormatting>
  <conditionalFormatting sqref="B51:B67">
    <cfRule type="duplicateValues" dxfId="472" priority="119605"/>
  </conditionalFormatting>
  <conditionalFormatting sqref="E28:E33">
    <cfRule type="duplicateValues" dxfId="471" priority="119621"/>
  </conditionalFormatting>
  <conditionalFormatting sqref="B28:B33">
    <cfRule type="duplicateValues" dxfId="470" priority="119623"/>
  </conditionalFormatting>
  <conditionalFormatting sqref="E5">
    <cfRule type="duplicateValues" dxfId="469" priority="119713"/>
  </conditionalFormatting>
  <conditionalFormatting sqref="E41:E50">
    <cfRule type="duplicateValues" dxfId="468" priority="119725"/>
  </conditionalFormatting>
  <conditionalFormatting sqref="B41:B50">
    <cfRule type="duplicateValues" dxfId="467" priority="119726"/>
  </conditionalFormatting>
  <conditionalFormatting sqref="B86:B88">
    <cfRule type="duplicateValues" dxfId="466" priority="215"/>
  </conditionalFormatting>
  <conditionalFormatting sqref="E86:E88">
    <cfRule type="duplicateValues" dxfId="465" priority="214"/>
  </conditionalFormatting>
  <conditionalFormatting sqref="B86:B88">
    <cfRule type="duplicateValues" dxfId="464" priority="213"/>
  </conditionalFormatting>
  <conditionalFormatting sqref="B86:B88">
    <cfRule type="duplicateValues" dxfId="463" priority="212"/>
  </conditionalFormatting>
  <conditionalFormatting sqref="E106 E1:E88 E164:E1048576">
    <cfRule type="duplicateValues" dxfId="462" priority="211"/>
  </conditionalFormatting>
  <conditionalFormatting sqref="B89:B95">
    <cfRule type="duplicateValues" dxfId="461" priority="210"/>
  </conditionalFormatting>
  <conditionalFormatting sqref="E89:E95">
    <cfRule type="duplicateValues" dxfId="460" priority="209"/>
  </conditionalFormatting>
  <conditionalFormatting sqref="B89:B95">
    <cfRule type="duplicateValues" dxfId="459" priority="208"/>
  </conditionalFormatting>
  <conditionalFormatting sqref="B89:B95">
    <cfRule type="duplicateValues" dxfId="458" priority="207"/>
  </conditionalFormatting>
  <conditionalFormatting sqref="E89:E95">
    <cfRule type="duplicateValues" dxfId="457" priority="206"/>
  </conditionalFormatting>
  <conditionalFormatting sqref="E106 E1:E95 E164:E1048576">
    <cfRule type="duplicateValues" dxfId="456" priority="205"/>
  </conditionalFormatting>
  <conditionalFormatting sqref="B164:B1048576 B1:B95">
    <cfRule type="duplicateValues" dxfId="455" priority="204"/>
  </conditionalFormatting>
  <conditionalFormatting sqref="B96:B100">
    <cfRule type="duplicateValues" dxfId="454" priority="203"/>
  </conditionalFormatting>
  <conditionalFormatting sqref="E96:E100">
    <cfRule type="duplicateValues" dxfId="453" priority="202"/>
  </conditionalFormatting>
  <conditionalFormatting sqref="B96:B100">
    <cfRule type="duplicateValues" dxfId="452" priority="201"/>
  </conditionalFormatting>
  <conditionalFormatting sqref="B96:B100">
    <cfRule type="duplicateValues" dxfId="451" priority="200"/>
  </conditionalFormatting>
  <conditionalFormatting sqref="E96:E100">
    <cfRule type="duplicateValues" dxfId="450" priority="199"/>
  </conditionalFormatting>
  <conditionalFormatting sqref="E96:E100">
    <cfRule type="duplicateValues" dxfId="449" priority="198"/>
  </conditionalFormatting>
  <conditionalFormatting sqref="B96:B100">
    <cfRule type="duplicateValues" dxfId="448" priority="197"/>
  </conditionalFormatting>
  <conditionalFormatting sqref="E106 E1:E100 E164:E1048576">
    <cfRule type="duplicateValues" dxfId="447" priority="196"/>
  </conditionalFormatting>
  <conditionalFormatting sqref="B101:B105">
    <cfRule type="duplicateValues" dxfId="446" priority="195"/>
  </conditionalFormatting>
  <conditionalFormatting sqref="E101:E105">
    <cfRule type="duplicateValues" dxfId="445" priority="194"/>
  </conditionalFormatting>
  <conditionalFormatting sqref="B101:B105">
    <cfRule type="duplicateValues" dxfId="444" priority="193"/>
  </conditionalFormatting>
  <conditionalFormatting sqref="B101:B105">
    <cfRule type="duplicateValues" dxfId="443" priority="192"/>
  </conditionalFormatting>
  <conditionalFormatting sqref="E101:E105">
    <cfRule type="duplicateValues" dxfId="442" priority="191"/>
  </conditionalFormatting>
  <conditionalFormatting sqref="E101:E105">
    <cfRule type="duplicateValues" dxfId="441" priority="190"/>
  </conditionalFormatting>
  <conditionalFormatting sqref="B101:B105">
    <cfRule type="duplicateValues" dxfId="440" priority="189"/>
  </conditionalFormatting>
  <conditionalFormatting sqref="E101:E105">
    <cfRule type="duplicateValues" dxfId="439" priority="188"/>
  </conditionalFormatting>
  <conditionalFormatting sqref="E164:E1048576 E1:E106">
    <cfRule type="duplicateValues" dxfId="438" priority="187"/>
  </conditionalFormatting>
  <conditionalFormatting sqref="B164:B1048576 B1:B105">
    <cfRule type="duplicateValues" dxfId="437" priority="186"/>
  </conditionalFormatting>
  <conditionalFormatting sqref="E106">
    <cfRule type="duplicateValues" dxfId="436" priority="185"/>
  </conditionalFormatting>
  <conditionalFormatting sqref="E106">
    <cfRule type="duplicateValues" dxfId="435" priority="184"/>
  </conditionalFormatting>
  <conditionalFormatting sqref="E106">
    <cfRule type="duplicateValues" dxfId="434" priority="183"/>
  </conditionalFormatting>
  <conditionalFormatting sqref="E106">
    <cfRule type="duplicateValues" dxfId="433" priority="182"/>
  </conditionalFormatting>
  <conditionalFormatting sqref="B106">
    <cfRule type="duplicateValues" dxfId="432" priority="181"/>
  </conditionalFormatting>
  <conditionalFormatting sqref="B106">
    <cfRule type="duplicateValues" dxfId="431" priority="180"/>
  </conditionalFormatting>
  <conditionalFormatting sqref="B106">
    <cfRule type="duplicateValues" dxfId="430" priority="179"/>
  </conditionalFormatting>
  <conditionalFormatting sqref="B106">
    <cfRule type="duplicateValues" dxfId="429" priority="178"/>
  </conditionalFormatting>
  <conditionalFormatting sqref="B106">
    <cfRule type="duplicateValues" dxfId="428" priority="177"/>
  </conditionalFormatting>
  <conditionalFormatting sqref="B107:B112">
    <cfRule type="duplicateValues" dxfId="427" priority="176"/>
  </conditionalFormatting>
  <conditionalFormatting sqref="E107:E119">
    <cfRule type="duplicateValues" dxfId="426" priority="175"/>
  </conditionalFormatting>
  <conditionalFormatting sqref="B107:B112">
    <cfRule type="duplicateValues" dxfId="425" priority="174"/>
  </conditionalFormatting>
  <conditionalFormatting sqref="B107:B112">
    <cfRule type="duplicateValues" dxfId="424" priority="173"/>
  </conditionalFormatting>
  <conditionalFormatting sqref="E107:E119">
    <cfRule type="duplicateValues" dxfId="423" priority="172"/>
  </conditionalFormatting>
  <conditionalFormatting sqref="E107:E119">
    <cfRule type="duplicateValues" dxfId="422" priority="171"/>
  </conditionalFormatting>
  <conditionalFormatting sqref="B107:B112">
    <cfRule type="duplicateValues" dxfId="421" priority="170"/>
  </conditionalFormatting>
  <conditionalFormatting sqref="E107:E119">
    <cfRule type="duplicateValues" dxfId="420" priority="169"/>
  </conditionalFormatting>
  <conditionalFormatting sqref="E107:E119">
    <cfRule type="duplicateValues" dxfId="419" priority="168"/>
  </conditionalFormatting>
  <conditionalFormatting sqref="B107:B112">
    <cfRule type="duplicateValues" dxfId="418" priority="167"/>
  </conditionalFormatting>
  <conditionalFormatting sqref="E164:E1048576 E1:E119">
    <cfRule type="duplicateValues" dxfId="417" priority="166"/>
  </conditionalFormatting>
  <conditionalFormatting sqref="B113:B119">
    <cfRule type="duplicateValues" dxfId="416" priority="165"/>
  </conditionalFormatting>
  <conditionalFormatting sqref="E113:E119">
    <cfRule type="duplicateValues" dxfId="415" priority="164"/>
  </conditionalFormatting>
  <conditionalFormatting sqref="B113:B119">
    <cfRule type="duplicateValues" dxfId="414" priority="163"/>
  </conditionalFormatting>
  <conditionalFormatting sqref="B113:B119">
    <cfRule type="duplicateValues" dxfId="413" priority="162"/>
  </conditionalFormatting>
  <conditionalFormatting sqref="E113:E119">
    <cfRule type="duplicateValues" dxfId="412" priority="161"/>
  </conditionalFormatting>
  <conditionalFormatting sqref="E113:E119">
    <cfRule type="duplicateValues" dxfId="411" priority="160"/>
  </conditionalFormatting>
  <conditionalFormatting sqref="B113:B119">
    <cfRule type="duplicateValues" dxfId="410" priority="159"/>
  </conditionalFormatting>
  <conditionalFormatting sqref="E113:E119">
    <cfRule type="duplicateValues" dxfId="409" priority="158"/>
  </conditionalFormatting>
  <conditionalFormatting sqref="E113:E119">
    <cfRule type="duplicateValues" dxfId="408" priority="157"/>
  </conditionalFormatting>
  <conditionalFormatting sqref="B113:B119">
    <cfRule type="duplicateValues" dxfId="407" priority="156"/>
  </conditionalFormatting>
  <conditionalFormatting sqref="E113:E119">
    <cfRule type="duplicateValues" dxfId="406" priority="155"/>
  </conditionalFormatting>
  <conditionalFormatting sqref="E120:E124">
    <cfRule type="duplicateValues" dxfId="405" priority="154"/>
  </conditionalFormatting>
  <conditionalFormatting sqref="E120:E124">
    <cfRule type="duplicateValues" dxfId="404" priority="153"/>
  </conditionalFormatting>
  <conditionalFormatting sqref="E120:E124">
    <cfRule type="duplicateValues" dxfId="403" priority="152"/>
  </conditionalFormatting>
  <conditionalFormatting sqref="E120:E124">
    <cfRule type="duplicateValues" dxfId="402" priority="151"/>
  </conditionalFormatting>
  <conditionalFormatting sqref="E120:E124">
    <cfRule type="duplicateValues" dxfId="401" priority="150"/>
  </conditionalFormatting>
  <conditionalFormatting sqref="E120:E124">
    <cfRule type="duplicateValues" dxfId="400" priority="149"/>
  </conditionalFormatting>
  <conditionalFormatting sqref="B120:B124">
    <cfRule type="duplicateValues" dxfId="399" priority="148"/>
  </conditionalFormatting>
  <conditionalFormatting sqref="E120:E124">
    <cfRule type="duplicateValues" dxfId="398" priority="147"/>
  </conditionalFormatting>
  <conditionalFormatting sqref="B120:B124">
    <cfRule type="duplicateValues" dxfId="397" priority="146"/>
  </conditionalFormatting>
  <conditionalFormatting sqref="B120:B124">
    <cfRule type="duplicateValues" dxfId="396" priority="145"/>
  </conditionalFormatting>
  <conditionalFormatting sqref="E120:E124">
    <cfRule type="duplicateValues" dxfId="395" priority="144"/>
  </conditionalFormatting>
  <conditionalFormatting sqref="E120:E124">
    <cfRule type="duplicateValues" dxfId="394" priority="143"/>
  </conditionalFormatting>
  <conditionalFormatting sqref="B120:B124">
    <cfRule type="duplicateValues" dxfId="393" priority="142"/>
  </conditionalFormatting>
  <conditionalFormatting sqref="E120:E124">
    <cfRule type="duplicateValues" dxfId="392" priority="141"/>
  </conditionalFormatting>
  <conditionalFormatting sqref="E120:E124">
    <cfRule type="duplicateValues" dxfId="391" priority="140"/>
  </conditionalFormatting>
  <conditionalFormatting sqref="B120:B124">
    <cfRule type="duplicateValues" dxfId="390" priority="139"/>
  </conditionalFormatting>
  <conditionalFormatting sqref="E120:E124">
    <cfRule type="duplicateValues" dxfId="389" priority="138"/>
  </conditionalFormatting>
  <conditionalFormatting sqref="E164:E1048576 E1:E124">
    <cfRule type="duplicateValues" dxfId="388" priority="137"/>
  </conditionalFormatting>
  <conditionalFormatting sqref="B164:B1048576 B1:B124">
    <cfRule type="duplicateValues" dxfId="387" priority="136"/>
  </conditionalFormatting>
  <conditionalFormatting sqref="E68:E85">
    <cfRule type="duplicateValues" dxfId="386" priority="119790"/>
  </conditionalFormatting>
  <conditionalFormatting sqref="B68:B85">
    <cfRule type="duplicateValues" dxfId="385" priority="119792"/>
  </conditionalFormatting>
  <conditionalFormatting sqref="E125:E126">
    <cfRule type="duplicateValues" dxfId="384" priority="135"/>
  </conditionalFormatting>
  <conditionalFormatting sqref="E125:E126">
    <cfRule type="duplicateValues" dxfId="383" priority="134"/>
  </conditionalFormatting>
  <conditionalFormatting sqref="E125:E126">
    <cfRule type="duplicateValues" dxfId="382" priority="133"/>
  </conditionalFormatting>
  <conditionalFormatting sqref="E125:E126">
    <cfRule type="duplicateValues" dxfId="381" priority="132"/>
  </conditionalFormatting>
  <conditionalFormatting sqref="E125:E126">
    <cfRule type="duplicateValues" dxfId="380" priority="131"/>
  </conditionalFormatting>
  <conditionalFormatting sqref="E125:E126">
    <cfRule type="duplicateValues" dxfId="379" priority="130"/>
  </conditionalFormatting>
  <conditionalFormatting sqref="B125:B126">
    <cfRule type="duplicateValues" dxfId="378" priority="129"/>
  </conditionalFormatting>
  <conditionalFormatting sqref="E125:E126">
    <cfRule type="duplicateValues" dxfId="377" priority="128"/>
  </conditionalFormatting>
  <conditionalFormatting sqref="B125:B126">
    <cfRule type="duplicateValues" dxfId="376" priority="127"/>
  </conditionalFormatting>
  <conditionalFormatting sqref="B125:B126">
    <cfRule type="duplicateValues" dxfId="375" priority="126"/>
  </conditionalFormatting>
  <conditionalFormatting sqref="E125:E126">
    <cfRule type="duplicateValues" dxfId="374" priority="125"/>
  </conditionalFormatting>
  <conditionalFormatting sqref="E125:E126">
    <cfRule type="duplicateValues" dxfId="373" priority="124"/>
  </conditionalFormatting>
  <conditionalFormatting sqref="B125:B126">
    <cfRule type="duplicateValues" dxfId="372" priority="123"/>
  </conditionalFormatting>
  <conditionalFormatting sqref="E125:E126">
    <cfRule type="duplicateValues" dxfId="371" priority="122"/>
  </conditionalFormatting>
  <conditionalFormatting sqref="E125:E126">
    <cfRule type="duplicateValues" dxfId="370" priority="121"/>
  </conditionalFormatting>
  <conditionalFormatting sqref="B125:B126">
    <cfRule type="duplicateValues" dxfId="369" priority="120"/>
  </conditionalFormatting>
  <conditionalFormatting sqref="E125:E126">
    <cfRule type="duplicateValues" dxfId="368" priority="119"/>
  </conditionalFormatting>
  <conditionalFormatting sqref="E125:E126">
    <cfRule type="duplicateValues" dxfId="367" priority="118"/>
  </conditionalFormatting>
  <conditionalFormatting sqref="B125:B126">
    <cfRule type="duplicateValues" dxfId="366" priority="117"/>
  </conditionalFormatting>
  <conditionalFormatting sqref="E164:E1048576 E1:E126">
    <cfRule type="duplicateValues" dxfId="365" priority="116"/>
  </conditionalFormatting>
  <conditionalFormatting sqref="E127:E136">
    <cfRule type="duplicateValues" dxfId="364" priority="115"/>
  </conditionalFormatting>
  <conditionalFormatting sqref="E127:E136">
    <cfRule type="duplicateValues" dxfId="363" priority="114"/>
  </conditionalFormatting>
  <conditionalFormatting sqref="E127:E136">
    <cfRule type="duplicateValues" dxfId="362" priority="113"/>
  </conditionalFormatting>
  <conditionalFormatting sqref="E127:E136">
    <cfRule type="duplicateValues" dxfId="361" priority="112"/>
  </conditionalFormatting>
  <conditionalFormatting sqref="E127:E136">
    <cfRule type="duplicateValues" dxfId="360" priority="111"/>
  </conditionalFormatting>
  <conditionalFormatting sqref="E127:E136">
    <cfRule type="duplicateValues" dxfId="359" priority="110"/>
  </conditionalFormatting>
  <conditionalFormatting sqref="B127:B136">
    <cfRule type="duplicateValues" dxfId="358" priority="109"/>
  </conditionalFormatting>
  <conditionalFormatting sqref="E127:E136">
    <cfRule type="duplicateValues" dxfId="357" priority="108"/>
  </conditionalFormatting>
  <conditionalFormatting sqref="B127:B136">
    <cfRule type="duplicateValues" dxfId="356" priority="107"/>
  </conditionalFormatting>
  <conditionalFormatting sqref="B127:B136">
    <cfRule type="duplicateValues" dxfId="355" priority="106"/>
  </conditionalFormatting>
  <conditionalFormatting sqref="E127:E136">
    <cfRule type="duplicateValues" dxfId="354" priority="105"/>
  </conditionalFormatting>
  <conditionalFormatting sqref="E127:E136">
    <cfRule type="duplicateValues" dxfId="353" priority="104"/>
  </conditionalFormatting>
  <conditionalFormatting sqref="B127:B136">
    <cfRule type="duplicateValues" dxfId="352" priority="103"/>
  </conditionalFormatting>
  <conditionalFormatting sqref="E127:E136">
    <cfRule type="duplicateValues" dxfId="351" priority="102"/>
  </conditionalFormatting>
  <conditionalFormatting sqref="E127:E136">
    <cfRule type="duplicateValues" dxfId="350" priority="101"/>
  </conditionalFormatting>
  <conditionalFormatting sqref="B127:B136">
    <cfRule type="duplicateValues" dxfId="349" priority="100"/>
  </conditionalFormatting>
  <conditionalFormatting sqref="E127:E136">
    <cfRule type="duplicateValues" dxfId="348" priority="99"/>
  </conditionalFormatting>
  <conditionalFormatting sqref="E127:E136">
    <cfRule type="duplicateValues" dxfId="347" priority="98"/>
  </conditionalFormatting>
  <conditionalFormatting sqref="B127:B136">
    <cfRule type="duplicateValues" dxfId="346" priority="97"/>
  </conditionalFormatting>
  <conditionalFormatting sqref="E127:E136">
    <cfRule type="duplicateValues" dxfId="345" priority="96"/>
  </conditionalFormatting>
  <conditionalFormatting sqref="E164:E1048576 E1:E136">
    <cfRule type="duplicateValues" dxfId="344" priority="95"/>
  </conditionalFormatting>
  <conditionalFormatting sqref="B164:B1048576 B1:B136">
    <cfRule type="duplicateValues" dxfId="343" priority="94"/>
  </conditionalFormatting>
  <conditionalFormatting sqref="E137:E143">
    <cfRule type="duplicateValues" dxfId="342" priority="93"/>
  </conditionalFormatting>
  <conditionalFormatting sqref="E137:E143">
    <cfRule type="duplicateValues" dxfId="341" priority="92"/>
  </conditionalFormatting>
  <conditionalFormatting sqref="E137:E143">
    <cfRule type="duplicateValues" dxfId="340" priority="91"/>
  </conditionalFormatting>
  <conditionalFormatting sqref="E137:E143">
    <cfRule type="duplicateValues" dxfId="339" priority="90"/>
  </conditionalFormatting>
  <conditionalFormatting sqref="E137:E143">
    <cfRule type="duplicateValues" dxfId="338" priority="89"/>
  </conditionalFormatting>
  <conditionalFormatting sqref="E137:E143">
    <cfRule type="duplicateValues" dxfId="337" priority="88"/>
  </conditionalFormatting>
  <conditionalFormatting sqref="B137:B143">
    <cfRule type="duplicateValues" dxfId="336" priority="87"/>
  </conditionalFormatting>
  <conditionalFormatting sqref="E137:E143">
    <cfRule type="duplicateValues" dxfId="335" priority="86"/>
  </conditionalFormatting>
  <conditionalFormatting sqref="B137:B143">
    <cfRule type="duplicateValues" dxfId="334" priority="85"/>
  </conditionalFormatting>
  <conditionalFormatting sqref="B137:B143">
    <cfRule type="duplicateValues" dxfId="333" priority="84"/>
  </conditionalFormatting>
  <conditionalFormatting sqref="E137:E143">
    <cfRule type="duplicateValues" dxfId="332" priority="83"/>
  </conditionalFormatting>
  <conditionalFormatting sqref="E137:E143">
    <cfRule type="duplicateValues" dxfId="331" priority="82"/>
  </conditionalFormatting>
  <conditionalFormatting sqref="B137:B143">
    <cfRule type="duplicateValues" dxfId="330" priority="81"/>
  </conditionalFormatting>
  <conditionalFormatting sqref="E137:E143">
    <cfRule type="duplicateValues" dxfId="329" priority="80"/>
  </conditionalFormatting>
  <conditionalFormatting sqref="E137:E143">
    <cfRule type="duplicateValues" dxfId="328" priority="79"/>
  </conditionalFormatting>
  <conditionalFormatting sqref="B137:B143">
    <cfRule type="duplicateValues" dxfId="327" priority="78"/>
  </conditionalFormatting>
  <conditionalFormatting sqref="E137:E143">
    <cfRule type="duplicateValues" dxfId="326" priority="77"/>
  </conditionalFormatting>
  <conditionalFormatting sqref="E137:E143">
    <cfRule type="duplicateValues" dxfId="325" priority="76"/>
  </conditionalFormatting>
  <conditionalFormatting sqref="B137:B143">
    <cfRule type="duplicateValues" dxfId="324" priority="75"/>
  </conditionalFormatting>
  <conditionalFormatting sqref="E137:E143">
    <cfRule type="duplicateValues" dxfId="323" priority="74"/>
  </conditionalFormatting>
  <conditionalFormatting sqref="E137:E143">
    <cfRule type="duplicateValues" dxfId="322" priority="73"/>
  </conditionalFormatting>
  <conditionalFormatting sqref="B137:B143">
    <cfRule type="duplicateValues" dxfId="321" priority="72"/>
  </conditionalFormatting>
  <conditionalFormatting sqref="E1:E143 E164:E1048576">
    <cfRule type="duplicateValues" dxfId="320" priority="71"/>
  </conditionalFormatting>
  <conditionalFormatting sqref="E6:E15">
    <cfRule type="duplicateValues" dxfId="319" priority="120149"/>
  </conditionalFormatting>
  <conditionalFormatting sqref="B6:B15">
    <cfRule type="duplicateValues" dxfId="318" priority="120151"/>
  </conditionalFormatting>
  <conditionalFormatting sqref="E34:E40">
    <cfRule type="duplicateValues" dxfId="317" priority="120187"/>
  </conditionalFormatting>
  <conditionalFormatting sqref="B34:B40">
    <cfRule type="duplicateValues" dxfId="316" priority="120189"/>
  </conditionalFormatting>
  <conditionalFormatting sqref="B5:B85">
    <cfRule type="duplicateValues" dxfId="315" priority="120204"/>
  </conditionalFormatting>
  <conditionalFormatting sqref="E144:E155">
    <cfRule type="duplicateValues" dxfId="314" priority="70"/>
  </conditionalFormatting>
  <conditionalFormatting sqref="E144:E155">
    <cfRule type="duplicateValues" dxfId="313" priority="69"/>
  </conditionalFormatting>
  <conditionalFormatting sqref="E144:E155">
    <cfRule type="duplicateValues" dxfId="312" priority="68"/>
  </conditionalFormatting>
  <conditionalFormatting sqref="E144:E155">
    <cfRule type="duplicateValues" dxfId="311" priority="67"/>
  </conditionalFormatting>
  <conditionalFormatting sqref="E144:E155">
    <cfRule type="duplicateValues" dxfId="310" priority="66"/>
  </conditionalFormatting>
  <conditionalFormatting sqref="E144:E155">
    <cfRule type="duplicateValues" dxfId="309" priority="65"/>
  </conditionalFormatting>
  <conditionalFormatting sqref="B144:B155">
    <cfRule type="duplicateValues" dxfId="308" priority="64"/>
  </conditionalFormatting>
  <conditionalFormatting sqref="E144:E155">
    <cfRule type="duplicateValues" dxfId="307" priority="63"/>
  </conditionalFormatting>
  <conditionalFormatting sqref="B144:B155">
    <cfRule type="duplicateValues" dxfId="306" priority="62"/>
  </conditionalFormatting>
  <conditionalFormatting sqref="B144:B155">
    <cfRule type="duplicateValues" dxfId="305" priority="61"/>
  </conditionalFormatting>
  <conditionalFormatting sqref="E144:E155">
    <cfRule type="duplicateValues" dxfId="304" priority="60"/>
  </conditionalFormatting>
  <conditionalFormatting sqref="E144:E155">
    <cfRule type="duplicateValues" dxfId="303" priority="59"/>
  </conditionalFormatting>
  <conditionalFormatting sqref="B144:B155">
    <cfRule type="duplicateValues" dxfId="302" priority="58"/>
  </conditionalFormatting>
  <conditionalFormatting sqref="E144:E155">
    <cfRule type="duplicateValues" dxfId="301" priority="57"/>
  </conditionalFormatting>
  <conditionalFormatting sqref="E144:E155">
    <cfRule type="duplicateValues" dxfId="300" priority="56"/>
  </conditionalFormatting>
  <conditionalFormatting sqref="B144:B155">
    <cfRule type="duplicateValues" dxfId="299" priority="55"/>
  </conditionalFormatting>
  <conditionalFormatting sqref="E144:E155">
    <cfRule type="duplicateValues" dxfId="298" priority="54"/>
  </conditionalFormatting>
  <conditionalFormatting sqref="E144:E155">
    <cfRule type="duplicateValues" dxfId="297" priority="53"/>
  </conditionalFormatting>
  <conditionalFormatting sqref="B144:B155">
    <cfRule type="duplicateValues" dxfId="296" priority="52"/>
  </conditionalFormatting>
  <conditionalFormatting sqref="E144:E155">
    <cfRule type="duplicateValues" dxfId="295" priority="51"/>
  </conditionalFormatting>
  <conditionalFormatting sqref="E144:E155">
    <cfRule type="duplicateValues" dxfId="294" priority="50"/>
  </conditionalFormatting>
  <conditionalFormatting sqref="B144:B155">
    <cfRule type="duplicateValues" dxfId="293" priority="49"/>
  </conditionalFormatting>
  <conditionalFormatting sqref="E144:E155">
    <cfRule type="duplicateValues" dxfId="292" priority="48"/>
  </conditionalFormatting>
  <conditionalFormatting sqref="E156:E158">
    <cfRule type="duplicateValues" dxfId="291" priority="47"/>
  </conditionalFormatting>
  <conditionalFormatting sqref="E156:E158">
    <cfRule type="duplicateValues" dxfId="290" priority="46"/>
  </conditionalFormatting>
  <conditionalFormatting sqref="E156:E158">
    <cfRule type="duplicateValues" dxfId="289" priority="45"/>
  </conditionalFormatting>
  <conditionalFormatting sqref="E156:E158">
    <cfRule type="duplicateValues" dxfId="288" priority="44"/>
  </conditionalFormatting>
  <conditionalFormatting sqref="E156:E158">
    <cfRule type="duplicateValues" dxfId="287" priority="43"/>
  </conditionalFormatting>
  <conditionalFormatting sqref="E156:E158">
    <cfRule type="duplicateValues" dxfId="286" priority="42"/>
  </conditionalFormatting>
  <conditionalFormatting sqref="B156:B158">
    <cfRule type="duplicateValues" dxfId="285" priority="41"/>
  </conditionalFormatting>
  <conditionalFormatting sqref="E156:E158">
    <cfRule type="duplicateValues" dxfId="284" priority="40"/>
  </conditionalFormatting>
  <conditionalFormatting sqref="B156:B158">
    <cfRule type="duplicateValues" dxfId="283" priority="39"/>
  </conditionalFormatting>
  <conditionalFormatting sqref="B156:B158">
    <cfRule type="duplicateValues" dxfId="282" priority="38"/>
  </conditionalFormatting>
  <conditionalFormatting sqref="E156:E158">
    <cfRule type="duplicateValues" dxfId="281" priority="37"/>
  </conditionalFormatting>
  <conditionalFormatting sqref="E156:E158">
    <cfRule type="duplicateValues" dxfId="280" priority="36"/>
  </conditionalFormatting>
  <conditionalFormatting sqref="B156:B158">
    <cfRule type="duplicateValues" dxfId="279" priority="35"/>
  </conditionalFormatting>
  <conditionalFormatting sqref="E156:E158">
    <cfRule type="duplicateValues" dxfId="278" priority="34"/>
  </conditionalFormatting>
  <conditionalFormatting sqref="E156:E158">
    <cfRule type="duplicateValues" dxfId="277" priority="33"/>
  </conditionalFormatting>
  <conditionalFormatting sqref="B156:B158">
    <cfRule type="duplicateValues" dxfId="276" priority="32"/>
  </conditionalFormatting>
  <conditionalFormatting sqref="E156:E158">
    <cfRule type="duplicateValues" dxfId="275" priority="31"/>
  </conditionalFormatting>
  <conditionalFormatting sqref="E156:E158">
    <cfRule type="duplicateValues" dxfId="274" priority="30"/>
  </conditionalFormatting>
  <conditionalFormatting sqref="B156:B158">
    <cfRule type="duplicateValues" dxfId="273" priority="29"/>
  </conditionalFormatting>
  <conditionalFormatting sqref="E156:E158">
    <cfRule type="duplicateValues" dxfId="272" priority="28"/>
  </conditionalFormatting>
  <conditionalFormatting sqref="E156:E158">
    <cfRule type="duplicateValues" dxfId="271" priority="27"/>
  </conditionalFormatting>
  <conditionalFormatting sqref="B156:B158">
    <cfRule type="duplicateValues" dxfId="270" priority="26"/>
  </conditionalFormatting>
  <conditionalFormatting sqref="E156:E158">
    <cfRule type="duplicateValues" dxfId="269" priority="25"/>
  </conditionalFormatting>
  <conditionalFormatting sqref="E159:E163">
    <cfRule type="duplicateValues" dxfId="268" priority="24"/>
  </conditionalFormatting>
  <conditionalFormatting sqref="E159:E163">
    <cfRule type="duplicateValues" dxfId="267" priority="23"/>
  </conditionalFormatting>
  <conditionalFormatting sqref="E159:E163">
    <cfRule type="duplicateValues" dxfId="266" priority="22"/>
  </conditionalFormatting>
  <conditionalFormatting sqref="E159:E163">
    <cfRule type="duplicateValues" dxfId="265" priority="21"/>
  </conditionalFormatting>
  <conditionalFormatting sqref="E159:E163">
    <cfRule type="duplicateValues" dxfId="264" priority="20"/>
  </conditionalFormatting>
  <conditionalFormatting sqref="E159:E163">
    <cfRule type="duplicateValues" dxfId="263" priority="19"/>
  </conditionalFormatting>
  <conditionalFormatting sqref="B159:B163">
    <cfRule type="duplicateValues" dxfId="262" priority="18"/>
  </conditionalFormatting>
  <conditionalFormatting sqref="E159:E163">
    <cfRule type="duplicateValues" dxfId="261" priority="17"/>
  </conditionalFormatting>
  <conditionalFormatting sqref="B159:B163">
    <cfRule type="duplicateValues" dxfId="260" priority="16"/>
  </conditionalFormatting>
  <conditionalFormatting sqref="B159:B163">
    <cfRule type="duplicateValues" dxfId="259" priority="15"/>
  </conditionalFormatting>
  <conditionalFormatting sqref="E159:E163">
    <cfRule type="duplicateValues" dxfId="258" priority="14"/>
  </conditionalFormatting>
  <conditionalFormatting sqref="E159:E163">
    <cfRule type="duplicateValues" dxfId="257" priority="13"/>
  </conditionalFormatting>
  <conditionalFormatting sqref="B159:B163">
    <cfRule type="duplicateValues" dxfId="256" priority="12"/>
  </conditionalFormatting>
  <conditionalFormatting sqref="E159:E163">
    <cfRule type="duplicateValues" dxfId="255" priority="11"/>
  </conditionalFormatting>
  <conditionalFormatting sqref="E159:E163">
    <cfRule type="duplicateValues" dxfId="254" priority="10"/>
  </conditionalFormatting>
  <conditionalFormatting sqref="B159:B163">
    <cfRule type="duplicateValues" dxfId="253" priority="9"/>
  </conditionalFormatting>
  <conditionalFormatting sqref="E159:E163">
    <cfRule type="duplicateValues" dxfId="252" priority="8"/>
  </conditionalFormatting>
  <conditionalFormatting sqref="E159:E163">
    <cfRule type="duplicateValues" dxfId="251" priority="7"/>
  </conditionalFormatting>
  <conditionalFormatting sqref="B159:B163">
    <cfRule type="duplicateValues" dxfId="250" priority="6"/>
  </conditionalFormatting>
  <conditionalFormatting sqref="E159:E163">
    <cfRule type="duplicateValues" dxfId="249" priority="5"/>
  </conditionalFormatting>
  <conditionalFormatting sqref="E159:E163">
    <cfRule type="duplicateValues" dxfId="248" priority="4"/>
  </conditionalFormatting>
  <conditionalFormatting sqref="B159:B163">
    <cfRule type="duplicateValues" dxfId="247" priority="3"/>
  </conditionalFormatting>
  <conditionalFormatting sqref="E159:E163">
    <cfRule type="duplicateValues" dxfId="246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45" zoomScaleNormal="100" workbookViewId="0">
      <selection activeCell="B55" sqref="B55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49.85546875" style="100" bestFit="1" customWidth="1"/>
    <col min="4" max="4" width="36.85546875" style="100" bestFit="1" customWidth="1"/>
    <col min="5" max="5" width="19.5703125" style="100" customWidth="1"/>
    <col min="6" max="16384" width="23.42578125" style="100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29">
        <v>44299.25</v>
      </c>
      <c r="C4" s="102"/>
      <c r="D4" s="102"/>
      <c r="E4" s="111"/>
    </row>
    <row r="5" spans="1:5" ht="18.75" thickBot="1" x14ac:dyDescent="0.3">
      <c r="A5" s="108" t="s">
        <v>2424</v>
      </c>
      <c r="B5" s="129">
        <v>44299.708333333336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12" t="s">
        <v>2427</v>
      </c>
    </row>
    <row r="9" spans="1:5" ht="18" x14ac:dyDescent="0.25">
      <c r="A9" s="101" t="str">
        <f>VLOOKUP(B9,'[1]LISTADO ATM'!$A$2:$C$821,3,0)</f>
        <v>ESTE</v>
      </c>
      <c r="B9" s="101">
        <v>211</v>
      </c>
      <c r="C9" s="130" t="str">
        <f>VLOOKUP(B9,'[1]LISTADO ATM'!$A$2:$B$821,2,0)</f>
        <v xml:space="preserve">ATM Oficina La Romana I </v>
      </c>
      <c r="D9" s="131" t="s">
        <v>2543</v>
      </c>
      <c r="E9" s="136">
        <v>335850580</v>
      </c>
    </row>
    <row r="10" spans="1:5" ht="18" x14ac:dyDescent="0.25">
      <c r="A10" s="101" t="str">
        <f>VLOOKUP(B10,'[1]LISTADO ATM'!$A$2:$C$821,3,0)</f>
        <v>ESTE</v>
      </c>
      <c r="B10" s="101">
        <v>609</v>
      </c>
      <c r="C10" s="130" t="str">
        <f>VLOOKUP(B10,'[1]LISTADO ATM'!$A$2:$B$821,2,0)</f>
        <v xml:space="preserve">ATM S/M Jumbo (San Pedro) </v>
      </c>
      <c r="D10" s="131" t="s">
        <v>2543</v>
      </c>
      <c r="E10" s="136">
        <v>335850736</v>
      </c>
    </row>
    <row r="11" spans="1:5" ht="18" x14ac:dyDescent="0.25">
      <c r="A11" s="130" t="str">
        <f>VLOOKUP(B11,'[1]LISTADO ATM'!$A$2:$C$821,3,0)</f>
        <v>NORTE</v>
      </c>
      <c r="B11" s="130">
        <v>645</v>
      </c>
      <c r="C11" s="116" t="str">
        <f>VLOOKUP(B11,'[1]LISTADO ATM'!$A$2:$B$821,2,0)</f>
        <v xml:space="preserve">ATM UNP Cabrera </v>
      </c>
      <c r="D11" s="131" t="s">
        <v>2543</v>
      </c>
      <c r="E11" s="146">
        <v>335850999</v>
      </c>
    </row>
    <row r="12" spans="1:5" ht="18" x14ac:dyDescent="0.25">
      <c r="A12" s="130" t="str">
        <f>VLOOKUP(B12,'[1]LISTADO ATM'!$A$2:$C$821,3,0)</f>
        <v>NORTE</v>
      </c>
      <c r="B12" s="130">
        <v>950</v>
      </c>
      <c r="C12" s="116" t="str">
        <f>VLOOKUP(B12,'[1]LISTADO ATM'!$A$2:$B$821,2,0)</f>
        <v xml:space="preserve">ATM Oficina Monterrico </v>
      </c>
      <c r="D12" s="131" t="s">
        <v>2543</v>
      </c>
      <c r="E12" s="146">
        <v>335850760</v>
      </c>
    </row>
    <row r="13" spans="1:5" ht="18" x14ac:dyDescent="0.25">
      <c r="A13" s="130" t="str">
        <f>VLOOKUP(B13,'[1]LISTADO ATM'!$A$2:$C$821,3,0)</f>
        <v>NORTE</v>
      </c>
      <c r="B13" s="144">
        <v>144</v>
      </c>
      <c r="C13" s="116" t="str">
        <f>VLOOKUP(B13,'[1]LISTADO ATM'!$A$2:$B$821,2,0)</f>
        <v xml:space="preserve">ATM Oficina Villa Altagracia </v>
      </c>
      <c r="D13" s="131" t="s">
        <v>2543</v>
      </c>
      <c r="E13" s="136">
        <v>335850743</v>
      </c>
    </row>
    <row r="14" spans="1:5" ht="18" x14ac:dyDescent="0.25">
      <c r="A14" s="130" t="str">
        <f>VLOOKUP(B14,'[1]LISTADO ATM'!$A$2:$C$821,3,0)</f>
        <v>SUR</v>
      </c>
      <c r="B14" s="130">
        <v>48</v>
      </c>
      <c r="C14" s="116" t="str">
        <f>VLOOKUP(B14,'[1]LISTADO ATM'!$A$2:$B$821,2,0)</f>
        <v xml:space="preserve">ATM Autoservicio Neiba I </v>
      </c>
      <c r="D14" s="131" t="s">
        <v>2543</v>
      </c>
      <c r="E14" s="136">
        <v>335849644</v>
      </c>
    </row>
    <row r="15" spans="1:5" ht="18" x14ac:dyDescent="0.25">
      <c r="A15" s="130" t="str">
        <f>VLOOKUP(B15,'[1]LISTADO ATM'!$A$2:$C$821,3,0)</f>
        <v>DISTRITO NACIONAL</v>
      </c>
      <c r="B15" s="130">
        <v>541</v>
      </c>
      <c r="C15" s="116" t="str">
        <f>VLOOKUP(B15,'[1]LISTADO ATM'!$A$2:$B$821,2,0)</f>
        <v xml:space="preserve">ATM Oficina Sambil II </v>
      </c>
      <c r="D15" s="131" t="s">
        <v>2543</v>
      </c>
      <c r="E15" s="146">
        <v>335851638</v>
      </c>
    </row>
    <row r="16" spans="1:5" ht="18" x14ac:dyDescent="0.25">
      <c r="A16" s="130" t="str">
        <f>VLOOKUP(B16,'[1]LISTADO ATM'!$A$2:$C$821,3,0)</f>
        <v>DISTRITO NACIONAL</v>
      </c>
      <c r="B16" s="130">
        <v>507</v>
      </c>
      <c r="C16" s="116" t="str">
        <f>VLOOKUP(B16,'[1]LISTADO ATM'!$A$2:$B$821,2,0)</f>
        <v>ATM Estación Sigma Boca Chica</v>
      </c>
      <c r="D16" s="131" t="s">
        <v>2543</v>
      </c>
      <c r="E16" s="146">
        <v>335851644</v>
      </c>
    </row>
    <row r="17" spans="1:5" ht="18" x14ac:dyDescent="0.25">
      <c r="A17" s="130" t="str">
        <f>VLOOKUP(B17,'[1]LISTADO ATM'!$A$2:$C$821,3,0)</f>
        <v>DISTRITO NACIONAL</v>
      </c>
      <c r="B17" s="130">
        <v>967</v>
      </c>
      <c r="C17" s="116" t="str">
        <f>VLOOKUP(B17,'[1]LISTADO ATM'!$A$2:$B$821,2,0)</f>
        <v xml:space="preserve">ATM UNP Hiper Olé Autopista Duarte </v>
      </c>
      <c r="D17" s="131" t="s">
        <v>2543</v>
      </c>
      <c r="E17" s="146">
        <v>335851640</v>
      </c>
    </row>
    <row r="18" spans="1:5" ht="18" x14ac:dyDescent="0.25">
      <c r="A18" s="130" t="str">
        <f>VLOOKUP(B18,'[1]LISTADO ATM'!$A$2:$C$821,3,0)</f>
        <v>NORTE</v>
      </c>
      <c r="B18" s="144">
        <v>304</v>
      </c>
      <c r="C18" s="116" t="str">
        <f>VLOOKUP(B18,'[1]LISTADO ATM'!$A$2:$B$821,2,0)</f>
        <v xml:space="preserve">ATM Multicentro La Sirena Estrella Sadhala </v>
      </c>
      <c r="D18" s="131" t="s">
        <v>2543</v>
      </c>
      <c r="E18" s="136">
        <v>335850742</v>
      </c>
    </row>
    <row r="19" spans="1:5" ht="18" x14ac:dyDescent="0.25">
      <c r="A19" s="130" t="str">
        <f>VLOOKUP(B19,'[1]LISTADO ATM'!$A$2:$C$821,3,0)</f>
        <v>ESTE</v>
      </c>
      <c r="B19" s="144">
        <v>843</v>
      </c>
      <c r="C19" s="116" t="str">
        <f>VLOOKUP(B19,'[1]LISTADO ATM'!$A$2:$B$821,2,0)</f>
        <v xml:space="preserve">ATM Oficina Romana Centro </v>
      </c>
      <c r="D19" s="131" t="s">
        <v>2543</v>
      </c>
      <c r="E19" s="136">
        <v>335850704</v>
      </c>
    </row>
    <row r="20" spans="1:5" ht="18" x14ac:dyDescent="0.25">
      <c r="A20" s="130" t="str">
        <f>VLOOKUP(B20,'[1]LISTADO ATM'!$A$2:$C$821,3,0)</f>
        <v>DISTRITO NACIONAL</v>
      </c>
      <c r="B20" s="130">
        <v>24</v>
      </c>
      <c r="C20" s="116" t="str">
        <f>VLOOKUP(B20,'[1]LISTADO ATM'!$A$2:$B$821,2,0)</f>
        <v xml:space="preserve">ATM Oficina Eusebio Manzueta </v>
      </c>
      <c r="D20" s="131" t="s">
        <v>2543</v>
      </c>
      <c r="E20" s="136">
        <v>335845247</v>
      </c>
    </row>
    <row r="21" spans="1:5" ht="18" x14ac:dyDescent="0.25">
      <c r="A21" s="130" t="str">
        <f>VLOOKUP(B21,'[1]LISTADO ATM'!$A$2:$C$821,3,0)</f>
        <v>SUR</v>
      </c>
      <c r="B21" s="130">
        <v>6</v>
      </c>
      <c r="C21" s="116" t="str">
        <f>VLOOKUP(B21,'[1]LISTADO ATM'!$A$2:$B$821,2,0)</f>
        <v xml:space="preserve">ATM Plaza WAO San Juan </v>
      </c>
      <c r="D21" s="131" t="s">
        <v>2543</v>
      </c>
      <c r="E21" s="146">
        <v>335851610</v>
      </c>
    </row>
    <row r="22" spans="1:5" ht="18" x14ac:dyDescent="0.25">
      <c r="A22" s="101" t="str">
        <f>VLOOKUP(B22,'[1]LISTADO ATM'!$A$2:$C$821,3,0)</f>
        <v>NORTE</v>
      </c>
      <c r="B22" s="101">
        <v>208</v>
      </c>
      <c r="C22" s="130" t="str">
        <f>VLOOKUP(B22,'[1]LISTADO ATM'!$A$2:$B$821,2,0)</f>
        <v xml:space="preserve">ATM UNP Tireo </v>
      </c>
      <c r="D22" s="131" t="s">
        <v>2543</v>
      </c>
      <c r="E22" s="115">
        <v>335849259</v>
      </c>
    </row>
    <row r="23" spans="1:5" ht="18" x14ac:dyDescent="0.25">
      <c r="A23" s="101" t="str">
        <f>VLOOKUP(B23,'[1]LISTADO ATM'!$A$2:$C$821,3,0)</f>
        <v>SUR</v>
      </c>
      <c r="B23" s="101">
        <v>871</v>
      </c>
      <c r="C23" s="130" t="str">
        <f>VLOOKUP(B23,'[1]LISTADO ATM'!$A$2:$B$821,2,0)</f>
        <v>ATM Plaza Cultural San Juan</v>
      </c>
      <c r="D23" s="131" t="s">
        <v>2543</v>
      </c>
      <c r="E23" s="115">
        <v>335851099</v>
      </c>
    </row>
    <row r="24" spans="1:5" ht="18" x14ac:dyDescent="0.25">
      <c r="A24" s="101" t="str">
        <f>VLOOKUP(B24,'[1]LISTADO ATM'!$A$2:$C$821,3,0)</f>
        <v>DISTRITO NACIONAL</v>
      </c>
      <c r="B24" s="101">
        <v>884</v>
      </c>
      <c r="C24" s="130" t="str">
        <f>VLOOKUP(B24,'[1]LISTADO ATM'!$A$2:$B$821,2,0)</f>
        <v xml:space="preserve">ATM UNP Olé Sabana Perdida </v>
      </c>
      <c r="D24" s="131" t="s">
        <v>2543</v>
      </c>
      <c r="E24" s="115">
        <v>335850762</v>
      </c>
    </row>
    <row r="25" spans="1:5" ht="18" x14ac:dyDescent="0.25">
      <c r="A25" s="101" t="str">
        <f>VLOOKUP(B25,'[1]LISTADO ATM'!$A$2:$C$821,3,0)</f>
        <v>NORTE</v>
      </c>
      <c r="B25" s="101">
        <v>882</v>
      </c>
      <c r="C25" s="130" t="str">
        <f>VLOOKUP(B25,'[1]LISTADO ATM'!$A$2:$B$821,2,0)</f>
        <v xml:space="preserve">ATM Oficina Moca II </v>
      </c>
      <c r="D25" s="131" t="s">
        <v>2543</v>
      </c>
      <c r="E25" s="115">
        <v>335850761</v>
      </c>
    </row>
    <row r="26" spans="1:5" ht="18" x14ac:dyDescent="0.25">
      <c r="A26" s="101" t="str">
        <f>VLOOKUP(B26,'[1]LISTADO ATM'!$A$2:$C$821,3,0)</f>
        <v>DISTRITO NACIONAL</v>
      </c>
      <c r="B26" s="101">
        <v>192</v>
      </c>
      <c r="C26" s="130" t="str">
        <f>VLOOKUP(B26,'[1]LISTADO ATM'!$A$2:$B$821,2,0)</f>
        <v xml:space="preserve">ATM Autobanco Luperón II </v>
      </c>
      <c r="D26" s="131" t="s">
        <v>2543</v>
      </c>
      <c r="E26" s="115">
        <v>335850856</v>
      </c>
    </row>
    <row r="27" spans="1:5" ht="18" x14ac:dyDescent="0.25">
      <c r="A27" s="101" t="str">
        <f>VLOOKUP(B27,'[1]LISTADO ATM'!$A$2:$C$821,3,0)</f>
        <v>DISTRITO NACIONAL</v>
      </c>
      <c r="B27" s="101">
        <v>958</v>
      </c>
      <c r="C27" s="130" t="str">
        <f>VLOOKUP(B27,'[1]LISTADO ATM'!$A$2:$B$821,2,0)</f>
        <v xml:space="preserve">ATM Olé Aut. San Isidro </v>
      </c>
      <c r="D27" s="131" t="s">
        <v>2543</v>
      </c>
      <c r="E27" s="115">
        <v>335850683</v>
      </c>
    </row>
    <row r="28" spans="1:5" ht="18" x14ac:dyDescent="0.25">
      <c r="A28" s="101" t="str">
        <f>VLOOKUP(B28,'[1]LISTADO ATM'!$A$2:$C$821,3,0)</f>
        <v>DISTRITO NACIONAL</v>
      </c>
      <c r="B28" s="101">
        <v>225</v>
      </c>
      <c r="C28" s="130" t="str">
        <f>VLOOKUP(B28,'[1]LISTADO ATM'!$A$2:$B$821,2,0)</f>
        <v xml:space="preserve">ATM S/M Nacional Arroyo Hondo </v>
      </c>
      <c r="D28" s="131" t="s">
        <v>2543</v>
      </c>
      <c r="E28" s="115">
        <v>335849133</v>
      </c>
    </row>
    <row r="29" spans="1:5" ht="18" x14ac:dyDescent="0.25">
      <c r="A29" s="101" t="str">
        <f>VLOOKUP(B29,'[1]LISTADO ATM'!$A$2:$C$821,3,0)</f>
        <v>DISTRITO NACIONAL</v>
      </c>
      <c r="B29" s="101">
        <v>347</v>
      </c>
      <c r="C29" s="130" t="str">
        <f>VLOOKUP(B29,'[1]LISTADO ATM'!$A$2:$B$821,2,0)</f>
        <v>ATM Patio de Colombia</v>
      </c>
      <c r="D29" s="131" t="s">
        <v>2543</v>
      </c>
      <c r="E29" s="146">
        <v>335851816</v>
      </c>
    </row>
    <row r="30" spans="1:5" ht="18" x14ac:dyDescent="0.25">
      <c r="A30" s="101" t="str">
        <f>VLOOKUP(B30,'[1]LISTADO ATM'!$A$2:$C$821,3,0)</f>
        <v>NORTE</v>
      </c>
      <c r="B30" s="101">
        <v>497</v>
      </c>
      <c r="C30" s="130" t="str">
        <f>VLOOKUP(B30,'[1]LISTADO ATM'!$A$2:$B$821,2,0)</f>
        <v>ATM Ofic. El Portal ll (Santiago)</v>
      </c>
      <c r="D30" s="131" t="s">
        <v>2543</v>
      </c>
      <c r="E30" s="146">
        <v>335850759</v>
      </c>
    </row>
    <row r="31" spans="1:5" ht="18" x14ac:dyDescent="0.25">
      <c r="A31" s="101" t="e">
        <f>VLOOKUP(B31,'[1]LISTADO ATM'!$A$2:$C$821,3,0)</f>
        <v>#N/A</v>
      </c>
      <c r="B31" s="101"/>
      <c r="C31" s="130" t="e">
        <f>VLOOKUP(B31,'[1]LISTADO ATM'!$A$2:$B$821,2,0)</f>
        <v>#N/A</v>
      </c>
      <c r="D31" s="131" t="s">
        <v>2543</v>
      </c>
      <c r="E31" s="101"/>
    </row>
    <row r="32" spans="1:5" ht="18" x14ac:dyDescent="0.25">
      <c r="A32" s="101" t="e">
        <f>VLOOKUP(B32,'[1]LISTADO ATM'!$A$2:$C$821,3,0)</f>
        <v>#N/A</v>
      </c>
      <c r="B32" s="101"/>
      <c r="C32" s="130" t="e">
        <f>VLOOKUP(B32,'[1]LISTADO ATM'!$A$2:$B$821,2,0)</f>
        <v>#N/A</v>
      </c>
      <c r="D32" s="131" t="s">
        <v>2543</v>
      </c>
      <c r="E32" s="101"/>
    </row>
    <row r="33" spans="1:5" ht="18.75" thickBot="1" x14ac:dyDescent="0.3">
      <c r="A33" s="101" t="e">
        <f>VLOOKUP(B33,'[1]LISTADO ATM'!$A$2:$C$821,3,0)</f>
        <v>#N/A</v>
      </c>
      <c r="B33" s="101"/>
      <c r="C33" s="130" t="e">
        <f>VLOOKUP(B33,'[1]LISTADO ATM'!$A$2:$B$821,2,0)</f>
        <v>#N/A</v>
      </c>
      <c r="D33" s="131" t="s">
        <v>2543</v>
      </c>
      <c r="E33" s="115"/>
    </row>
    <row r="34" spans="1:5" ht="18.75" thickBot="1" x14ac:dyDescent="0.3">
      <c r="A34" s="104" t="s">
        <v>2495</v>
      </c>
      <c r="B34" s="143">
        <f>COUNT(B9:B33)</f>
        <v>22</v>
      </c>
      <c r="C34" s="175"/>
      <c r="D34" s="176"/>
      <c r="E34" s="177"/>
    </row>
    <row r="35" spans="1:5" x14ac:dyDescent="0.25">
      <c r="B35" s="106"/>
      <c r="E35" s="106"/>
    </row>
    <row r="36" spans="1:5" ht="18" x14ac:dyDescent="0.25">
      <c r="A36" s="169" t="s">
        <v>2496</v>
      </c>
      <c r="B36" s="170"/>
      <c r="C36" s="170"/>
      <c r="D36" s="170"/>
      <c r="E36" s="171"/>
    </row>
    <row r="37" spans="1:5" ht="18" x14ac:dyDescent="0.25">
      <c r="A37" s="103" t="s">
        <v>15</v>
      </c>
      <c r="B37" s="103" t="s">
        <v>2426</v>
      </c>
      <c r="C37" s="103" t="s">
        <v>46</v>
      </c>
      <c r="D37" s="103" t="s">
        <v>2429</v>
      </c>
      <c r="E37" s="112" t="s">
        <v>2427</v>
      </c>
    </row>
    <row r="38" spans="1:5" ht="18" x14ac:dyDescent="0.25">
      <c r="A38" s="101" t="str">
        <f>VLOOKUP(B38,'[1]LISTADO ATM'!$A$2:$C$821,3,0)</f>
        <v>NORTE</v>
      </c>
      <c r="B38" s="130">
        <v>291</v>
      </c>
      <c r="C38" s="130" t="str">
        <f>VLOOKUP(B38,'[1]LISTADO ATM'!$A$2:$B$821,2,0)</f>
        <v xml:space="preserve">ATM S/M Jumbo Las Colinas </v>
      </c>
      <c r="D38" s="131" t="s">
        <v>2544</v>
      </c>
      <c r="E38" s="136">
        <v>335849071</v>
      </c>
    </row>
    <row r="39" spans="1:5" ht="18" x14ac:dyDescent="0.25">
      <c r="A39" s="101" t="str">
        <f>VLOOKUP(B39,'[1]LISTADO ATM'!$A$2:$C$821,3,0)</f>
        <v>SUR</v>
      </c>
      <c r="B39" s="130">
        <v>780</v>
      </c>
      <c r="C39" s="130" t="str">
        <f>VLOOKUP(B39,'[1]LISTADO ATM'!$A$2:$B$821,2,0)</f>
        <v xml:space="preserve">ATM Oficina Barahona I </v>
      </c>
      <c r="D39" s="131" t="s">
        <v>2544</v>
      </c>
      <c r="E39" s="136">
        <v>335850069</v>
      </c>
    </row>
    <row r="40" spans="1:5" ht="18" x14ac:dyDescent="0.25">
      <c r="A40" s="101" t="str">
        <f>VLOOKUP(B40,'[1]LISTADO ATM'!$A$2:$C$821,3,0)</f>
        <v>ESTE</v>
      </c>
      <c r="B40" s="130">
        <v>386</v>
      </c>
      <c r="C40" s="130" t="str">
        <f>VLOOKUP(B40,'[1]LISTADO ATM'!$A$2:$B$821,2,0)</f>
        <v xml:space="preserve">ATM Plaza Verón II </v>
      </c>
      <c r="D40" s="131" t="s">
        <v>2544</v>
      </c>
      <c r="E40" s="136">
        <v>335850752</v>
      </c>
    </row>
    <row r="41" spans="1:5" ht="18" x14ac:dyDescent="0.25">
      <c r="A41" s="101" t="str">
        <f>VLOOKUP(B41,'[1]LISTADO ATM'!$A$2:$C$821,3,0)</f>
        <v>NORTE</v>
      </c>
      <c r="B41" s="130">
        <v>746</v>
      </c>
      <c r="C41" s="130" t="str">
        <f>VLOOKUP(B41,'[1]LISTADO ATM'!$A$2:$B$821,2,0)</f>
        <v xml:space="preserve">ATM Oficina Las Terrenas </v>
      </c>
      <c r="D41" s="131" t="s">
        <v>2544</v>
      </c>
      <c r="E41" s="127">
        <v>335850196</v>
      </c>
    </row>
    <row r="42" spans="1:5" ht="18" x14ac:dyDescent="0.25">
      <c r="A42" s="101" t="str">
        <f>VLOOKUP(B42,'[1]LISTADO ATM'!$A$2:$C$821,3,0)</f>
        <v>NORTE</v>
      </c>
      <c r="B42" s="130">
        <v>538</v>
      </c>
      <c r="C42" s="130" t="str">
        <f>VLOOKUP(B42,'[1]LISTADO ATM'!$A$2:$B$821,2,0)</f>
        <v>ATM  Autoservicio San Fco. Macorís</v>
      </c>
      <c r="D42" s="131" t="s">
        <v>2544</v>
      </c>
      <c r="E42" s="136">
        <v>335850765</v>
      </c>
    </row>
    <row r="43" spans="1:5" ht="18" x14ac:dyDescent="0.25">
      <c r="A43" s="101" t="str">
        <f>VLOOKUP(B43,'[1]LISTADO ATM'!$A$2:$C$821,3,0)</f>
        <v>DISTRITO NACIONAL</v>
      </c>
      <c r="B43" s="130">
        <v>238</v>
      </c>
      <c r="C43" s="130" t="str">
        <f>VLOOKUP(B43,'[1]LISTADO ATM'!$A$2:$B$821,2,0)</f>
        <v xml:space="preserve">ATM Multicentro La Sirena Charles de Gaulle </v>
      </c>
      <c r="D43" s="131" t="s">
        <v>2544</v>
      </c>
      <c r="E43" s="136">
        <v>335848942</v>
      </c>
    </row>
    <row r="44" spans="1:5" ht="18" x14ac:dyDescent="0.25">
      <c r="A44" s="101" t="str">
        <f>VLOOKUP(B44,'[1]LISTADO ATM'!$A$2:$C$821,3,0)</f>
        <v>SUR</v>
      </c>
      <c r="B44" s="130">
        <v>101</v>
      </c>
      <c r="C44" s="130" t="str">
        <f>VLOOKUP(B44,'[1]LISTADO ATM'!$A$2:$B$821,2,0)</f>
        <v xml:space="preserve">ATM Oficina San Juan de la Maguana I </v>
      </c>
      <c r="D44" s="131" t="s">
        <v>2544</v>
      </c>
      <c r="E44" s="127">
        <v>335850844</v>
      </c>
    </row>
    <row r="45" spans="1:5" ht="18" x14ac:dyDescent="0.25">
      <c r="A45" s="101" t="str">
        <f>VLOOKUP(B45,'[1]LISTADO ATM'!$A$2:$C$821,3,0)</f>
        <v>DISTRITO NACIONAL</v>
      </c>
      <c r="B45" s="130">
        <v>686</v>
      </c>
      <c r="C45" s="130" t="str">
        <f>VLOOKUP(B45,'[1]LISTADO ATM'!$A$2:$B$821,2,0)</f>
        <v>ATM Autoservicio Oficina Máximo Gómez</v>
      </c>
      <c r="D45" s="131" t="s">
        <v>2544</v>
      </c>
      <c r="E45" s="127">
        <v>335847434</v>
      </c>
    </row>
    <row r="46" spans="1:5" ht="18" x14ac:dyDescent="0.25">
      <c r="A46" s="101" t="e">
        <f>VLOOKUP(B46,'[1]LISTADO ATM'!$A$2:$C$821,3,0)</f>
        <v>#N/A</v>
      </c>
      <c r="B46" s="130"/>
      <c r="C46" s="130" t="e">
        <f>VLOOKUP(B46,'[1]LISTADO ATM'!$A$2:$B$821,2,0)</f>
        <v>#N/A</v>
      </c>
      <c r="D46" s="131" t="s">
        <v>2544</v>
      </c>
      <c r="E46" s="127"/>
    </row>
    <row r="47" spans="1:5" ht="18.75" thickBot="1" x14ac:dyDescent="0.3">
      <c r="A47" s="101" t="e">
        <f>VLOOKUP(B47,'[1]LISTADO ATM'!$A$2:$C$821,3,0)</f>
        <v>#N/A</v>
      </c>
      <c r="B47" s="130"/>
      <c r="C47" s="130" t="e">
        <f>VLOOKUP(B47,'[1]LISTADO ATM'!$A$2:$B$821,2,0)</f>
        <v>#N/A</v>
      </c>
      <c r="D47" s="131" t="s">
        <v>2544</v>
      </c>
      <c r="E47" s="127"/>
    </row>
    <row r="48" spans="1:5" ht="18.75" thickBot="1" x14ac:dyDescent="0.3">
      <c r="A48" s="104" t="s">
        <v>2495</v>
      </c>
      <c r="B48" s="143">
        <f>COUNT(B38:B47)</f>
        <v>8</v>
      </c>
      <c r="C48" s="178"/>
      <c r="D48" s="179"/>
      <c r="E48" s="180"/>
    </row>
    <row r="49" spans="1:5" ht="15.75" thickBot="1" x14ac:dyDescent="0.3">
      <c r="B49" s="106"/>
      <c r="E49" s="106"/>
    </row>
    <row r="50" spans="1:5" ht="18.75" thickBot="1" x14ac:dyDescent="0.3">
      <c r="A50" s="172" t="s">
        <v>2497</v>
      </c>
      <c r="B50" s="173"/>
      <c r="C50" s="173"/>
      <c r="D50" s="173"/>
      <c r="E50" s="174"/>
    </row>
    <row r="51" spans="1:5" ht="18" x14ac:dyDescent="0.25">
      <c r="A51" s="103" t="s">
        <v>15</v>
      </c>
      <c r="B51" s="103" t="s">
        <v>2426</v>
      </c>
      <c r="C51" s="103" t="s">
        <v>46</v>
      </c>
      <c r="D51" s="103" t="s">
        <v>2429</v>
      </c>
      <c r="E51" s="112" t="s">
        <v>2427</v>
      </c>
    </row>
    <row r="52" spans="1:5" ht="18" x14ac:dyDescent="0.25">
      <c r="A52" s="130" t="str">
        <f>VLOOKUP(B52,'[1]LISTADO ATM'!$A$2:$C$821,3,0)</f>
        <v>DISTRITO NACIONAL</v>
      </c>
      <c r="B52" s="130">
        <v>39</v>
      </c>
      <c r="C52" s="116" t="str">
        <f>VLOOKUP(B52,'[1]LISTADO ATM'!$A$2:$B$821,2,0)</f>
        <v xml:space="preserve">ATM Oficina Ovando </v>
      </c>
      <c r="D52" s="132" t="s">
        <v>2451</v>
      </c>
      <c r="E52" s="136">
        <v>335849625</v>
      </c>
    </row>
    <row r="53" spans="1:5" ht="18" x14ac:dyDescent="0.25">
      <c r="A53" s="130" t="str">
        <f>VLOOKUP(B53,'[1]LISTADO ATM'!$A$2:$C$821,3,0)</f>
        <v>DISTRITO NACIONAL</v>
      </c>
      <c r="B53" s="144">
        <v>658</v>
      </c>
      <c r="C53" s="116" t="str">
        <f>VLOOKUP(B53,'[1]LISTADO ATM'!$A$2:$B$821,2,0)</f>
        <v>ATM Cámara de Cuentas</v>
      </c>
      <c r="D53" s="132" t="s">
        <v>2451</v>
      </c>
      <c r="E53" s="136">
        <v>335850629</v>
      </c>
    </row>
    <row r="54" spans="1:5" ht="18" x14ac:dyDescent="0.25">
      <c r="A54" s="130" t="str">
        <f>VLOOKUP(B54,'[1]LISTADO ATM'!$A$2:$C$821,3,0)</f>
        <v>DISTRITO NACIONAL</v>
      </c>
      <c r="B54" s="130">
        <v>813</v>
      </c>
      <c r="C54" s="116" t="str">
        <f>VLOOKUP(B54,'[1]LISTADO ATM'!$A$2:$B$821,2,0)</f>
        <v>ATM Oficina Occidental Mall</v>
      </c>
      <c r="D54" s="132" t="s">
        <v>2451</v>
      </c>
      <c r="E54" s="130">
        <v>335850755</v>
      </c>
    </row>
    <row r="55" spans="1:5" ht="18" x14ac:dyDescent="0.25">
      <c r="A55" s="130" t="str">
        <f>VLOOKUP(B55,'[1]LISTADO ATM'!$A$2:$C$821,3,0)</f>
        <v>DISTRITO NACIONAL</v>
      </c>
      <c r="B55" s="130">
        <v>147</v>
      </c>
      <c r="C55" s="116" t="str">
        <f>VLOOKUP(B55,'[1]LISTADO ATM'!$A$2:$B$821,2,0)</f>
        <v xml:space="preserve">ATM Kiosco Megacentro I </v>
      </c>
      <c r="D55" s="132" t="s">
        <v>2451</v>
      </c>
      <c r="E55" s="146">
        <v>335850837</v>
      </c>
    </row>
    <row r="56" spans="1:5" ht="18" x14ac:dyDescent="0.25">
      <c r="A56" s="130" t="str">
        <f>VLOOKUP(B56,'[1]LISTADO ATM'!$A$2:$C$821,3,0)</f>
        <v>DISTRITO NACIONAL</v>
      </c>
      <c r="B56" s="130">
        <v>684</v>
      </c>
      <c r="C56" s="116" t="str">
        <f>VLOOKUP(B56,'[1]LISTADO ATM'!$A$2:$B$821,2,0)</f>
        <v>ATM Estación Texaco Prolongación 27 Febrero</v>
      </c>
      <c r="D56" s="132" t="s">
        <v>2451</v>
      </c>
      <c r="E56" s="146">
        <v>335851680</v>
      </c>
    </row>
    <row r="57" spans="1:5" ht="18" x14ac:dyDescent="0.25">
      <c r="A57" s="130" t="e">
        <f>VLOOKUP(B57,'[1]LISTADO ATM'!$A$2:$C$821,3,0)</f>
        <v>#N/A</v>
      </c>
      <c r="B57" s="130"/>
      <c r="C57" s="116" t="e">
        <f>VLOOKUP(B57,'[1]LISTADO ATM'!$A$2:$B$821,2,0)</f>
        <v>#N/A</v>
      </c>
      <c r="D57" s="132" t="s">
        <v>2451</v>
      </c>
      <c r="E57" s="146"/>
    </row>
    <row r="58" spans="1:5" ht="18" x14ac:dyDescent="0.25">
      <c r="A58" s="130" t="e">
        <f>VLOOKUP(B58,'[1]LISTADO ATM'!$A$2:$C$821,3,0)</f>
        <v>#N/A</v>
      </c>
      <c r="B58" s="130"/>
      <c r="C58" s="116" t="e">
        <f>VLOOKUP(B58,'[1]LISTADO ATM'!$A$2:$B$821,2,0)</f>
        <v>#N/A</v>
      </c>
      <c r="D58" s="132" t="s">
        <v>2451</v>
      </c>
      <c r="E58" s="146"/>
    </row>
    <row r="59" spans="1:5" ht="18.75" thickBot="1" x14ac:dyDescent="0.3">
      <c r="A59" s="130" t="e">
        <f>VLOOKUP(B59,'[1]LISTADO ATM'!$A$2:$C$821,3,0)</f>
        <v>#N/A</v>
      </c>
      <c r="B59" s="130"/>
      <c r="C59" s="116" t="e">
        <f>VLOOKUP(B59,'[1]LISTADO ATM'!$A$2:$B$821,2,0)</f>
        <v>#N/A</v>
      </c>
      <c r="D59" s="132" t="s">
        <v>2451</v>
      </c>
      <c r="E59" s="146"/>
    </row>
    <row r="60" spans="1:5" ht="18.75" thickBot="1" x14ac:dyDescent="0.3">
      <c r="A60" s="133" t="s">
        <v>2495</v>
      </c>
      <c r="B60" s="143">
        <f>COUNT(B52:B59)</f>
        <v>5</v>
      </c>
      <c r="C60" s="114"/>
      <c r="D60" s="114"/>
      <c r="E60" s="114"/>
    </row>
    <row r="61" spans="1:5" ht="15.75" thickBot="1" x14ac:dyDescent="0.3">
      <c r="B61" s="106"/>
      <c r="E61" s="106"/>
    </row>
    <row r="62" spans="1:5" ht="18.75" thickBot="1" x14ac:dyDescent="0.3">
      <c r="A62" s="172" t="s">
        <v>2498</v>
      </c>
      <c r="B62" s="173"/>
      <c r="C62" s="173"/>
      <c r="D62" s="173"/>
      <c r="E62" s="174"/>
    </row>
    <row r="63" spans="1:5" ht="18" x14ac:dyDescent="0.25">
      <c r="A63" s="103" t="s">
        <v>15</v>
      </c>
      <c r="B63" s="103" t="s">
        <v>2426</v>
      </c>
      <c r="C63" s="103" t="s">
        <v>46</v>
      </c>
      <c r="D63" s="103" t="s">
        <v>2429</v>
      </c>
      <c r="E63" s="112" t="s">
        <v>2427</v>
      </c>
    </row>
    <row r="64" spans="1:5" ht="18" x14ac:dyDescent="0.25">
      <c r="A64" s="101" t="str">
        <f>VLOOKUP(B64,'[1]LISTADO ATM'!$A$2:$C$821,3,0)</f>
        <v>DISTRITO NACIONAL</v>
      </c>
      <c r="B64" s="130">
        <v>232</v>
      </c>
      <c r="C64" s="130" t="str">
        <f>VLOOKUP(B64,'[1]LISTADO ATM'!$A$2:$B$821,2,0)</f>
        <v xml:space="preserve">ATM S/M Nacional Charles de Gaulle </v>
      </c>
      <c r="D64" s="130" t="s">
        <v>2529</v>
      </c>
      <c r="E64" s="115">
        <v>335849089</v>
      </c>
    </row>
    <row r="65" spans="1:5" ht="18" x14ac:dyDescent="0.25">
      <c r="A65" s="130" t="str">
        <f>VLOOKUP(B65,'[1]LISTADO ATM'!$A$2:$C$821,3,0)</f>
        <v>NORTE</v>
      </c>
      <c r="B65" s="144">
        <v>261</v>
      </c>
      <c r="C65" s="116" t="str">
        <f>VLOOKUP(B65,'[1]LISTADO ATM'!$A$2:$B$821,2,0)</f>
        <v xml:space="preserve">ATM UNP Aeropuerto Cibao (Santiago) </v>
      </c>
      <c r="D65" s="130" t="s">
        <v>2529</v>
      </c>
      <c r="E65" s="136">
        <v>335850527</v>
      </c>
    </row>
    <row r="66" spans="1:5" ht="18" x14ac:dyDescent="0.25">
      <c r="A66" s="101" t="str">
        <f>VLOOKUP(B66,'[1]LISTADO ATM'!$A$2:$C$821,3,0)</f>
        <v>DISTRITO NACIONAL</v>
      </c>
      <c r="B66" s="130">
        <v>567</v>
      </c>
      <c r="C66" s="130" t="str">
        <f>VLOOKUP(B66,'[1]LISTADO ATM'!$A$2:$B$821,2,0)</f>
        <v xml:space="preserve">ATM Oficina Máximo Gómez </v>
      </c>
      <c r="D66" s="130" t="s">
        <v>2529</v>
      </c>
      <c r="E66" s="115">
        <v>335850318</v>
      </c>
    </row>
    <row r="67" spans="1:5" ht="18" x14ac:dyDescent="0.25">
      <c r="A67" s="101" t="str">
        <f>VLOOKUP(B67,'[1]LISTADO ATM'!$A$2:$C$821,3,0)</f>
        <v>NORTE</v>
      </c>
      <c r="B67" s="130">
        <v>756</v>
      </c>
      <c r="C67" s="130" t="str">
        <f>VLOOKUP(B67,'[1]LISTADO ATM'!$A$2:$B$821,2,0)</f>
        <v xml:space="preserve">ATM UNP Villa La Mata (Cotuí) </v>
      </c>
      <c r="D67" s="130" t="s">
        <v>2529</v>
      </c>
      <c r="E67" s="115">
        <v>335850676</v>
      </c>
    </row>
    <row r="68" spans="1:5" ht="18" x14ac:dyDescent="0.25">
      <c r="A68" s="101" t="str">
        <f>VLOOKUP(B68,'[1]LISTADO ATM'!$A$2:$C$821,3,0)</f>
        <v>DISTRITO NACIONAL</v>
      </c>
      <c r="B68" s="130">
        <v>487</v>
      </c>
      <c r="C68" s="130" t="str">
        <f>VLOOKUP(B68,'[1]LISTADO ATM'!$A$2:$B$821,2,0)</f>
        <v xml:space="preserve">ATM Olé Hainamosa </v>
      </c>
      <c r="D68" s="130" t="s">
        <v>2529</v>
      </c>
      <c r="E68" s="115">
        <v>335850756</v>
      </c>
    </row>
    <row r="69" spans="1:5" ht="18" x14ac:dyDescent="0.25">
      <c r="A69" s="101" t="str">
        <f>VLOOKUP(B69,'[1]LISTADO ATM'!$A$2:$C$821,3,0)</f>
        <v>DISTRITO NACIONAL</v>
      </c>
      <c r="B69" s="130">
        <v>642</v>
      </c>
      <c r="C69" s="130" t="str">
        <f>VLOOKUP(B69,'[1]LISTADO ATM'!$A$2:$B$821,2,0)</f>
        <v xml:space="preserve">ATM OMSA Sto. Dgo. </v>
      </c>
      <c r="D69" s="130" t="s">
        <v>2529</v>
      </c>
      <c r="E69" s="115">
        <v>335850141</v>
      </c>
    </row>
    <row r="70" spans="1:5" ht="18" x14ac:dyDescent="0.25">
      <c r="A70" s="101" t="str">
        <f>VLOOKUP(B70,'[1]LISTADO ATM'!$A$2:$C$821,3,0)</f>
        <v>NORTE</v>
      </c>
      <c r="B70" s="130">
        <v>266</v>
      </c>
      <c r="C70" s="130" t="str">
        <f>VLOOKUP(B70,'[1]LISTADO ATM'!$A$2:$B$821,2,0)</f>
        <v xml:space="preserve">ATM Oficina Villa Francisca </v>
      </c>
      <c r="D70" s="130" t="s">
        <v>2529</v>
      </c>
      <c r="E70" s="115">
        <v>335851829</v>
      </c>
    </row>
    <row r="71" spans="1:5" ht="18" x14ac:dyDescent="0.25">
      <c r="A71" s="101" t="str">
        <f>VLOOKUP(B71,'[1]LISTADO ATM'!$A$2:$C$821,3,0)</f>
        <v>NORTE</v>
      </c>
      <c r="B71" s="130">
        <v>138</v>
      </c>
      <c r="C71" s="130" t="str">
        <f>VLOOKUP(B71,'[1]LISTADO ATM'!$A$2:$B$821,2,0)</f>
        <v xml:space="preserve">ATM UNP Fantino </v>
      </c>
      <c r="D71" s="130" t="s">
        <v>2529</v>
      </c>
      <c r="E71" s="115">
        <v>335851790</v>
      </c>
    </row>
    <row r="72" spans="1:5" ht="18" x14ac:dyDescent="0.25">
      <c r="A72" s="101" t="e">
        <f>VLOOKUP(B72,'[1]LISTADO ATM'!$A$2:$C$821,3,0)</f>
        <v>#N/A</v>
      </c>
      <c r="B72" s="130"/>
      <c r="C72" s="130" t="e">
        <f>VLOOKUP(B72,'[1]LISTADO ATM'!$A$2:$B$821,2,0)</f>
        <v>#N/A</v>
      </c>
      <c r="D72" s="130" t="s">
        <v>2529</v>
      </c>
      <c r="E72" s="115"/>
    </row>
    <row r="73" spans="1:5" ht="18" x14ac:dyDescent="0.25">
      <c r="A73" s="101" t="e">
        <f>VLOOKUP(B73,'[1]LISTADO ATM'!$A$2:$C$821,3,0)</f>
        <v>#N/A</v>
      </c>
      <c r="B73" s="130"/>
      <c r="C73" s="130" t="e">
        <f>VLOOKUP(B73,'[1]LISTADO ATM'!$A$2:$B$821,2,0)</f>
        <v>#N/A</v>
      </c>
      <c r="D73" s="130" t="s">
        <v>2529</v>
      </c>
      <c r="E73" s="115"/>
    </row>
    <row r="74" spans="1:5" ht="18.75" thickBot="1" x14ac:dyDescent="0.3">
      <c r="A74" s="101" t="e">
        <f>VLOOKUP(B74,'[1]LISTADO ATM'!$A$2:$C$821,3,0)</f>
        <v>#N/A</v>
      </c>
      <c r="B74" s="130"/>
      <c r="C74" s="130" t="e">
        <f>VLOOKUP(B74,'[1]LISTADO ATM'!$A$2:$B$821,2,0)</f>
        <v>#N/A</v>
      </c>
      <c r="D74" s="130" t="s">
        <v>2529</v>
      </c>
      <c r="E74" s="115"/>
    </row>
    <row r="75" spans="1:5" ht="18.75" thickBot="1" x14ac:dyDescent="0.3">
      <c r="A75" s="104" t="s">
        <v>2495</v>
      </c>
      <c r="B75" s="143">
        <f>COUNT(B64:B72)</f>
        <v>8</v>
      </c>
      <c r="C75" s="114"/>
      <c r="D75" s="153"/>
      <c r="E75" s="154"/>
    </row>
    <row r="76" spans="1:5" ht="15.75" thickBot="1" x14ac:dyDescent="0.3">
      <c r="B76" s="106"/>
      <c r="E76" s="106"/>
    </row>
    <row r="77" spans="1:5" ht="18" x14ac:dyDescent="0.25">
      <c r="A77" s="183" t="s">
        <v>2499</v>
      </c>
      <c r="B77" s="184"/>
      <c r="C77" s="184"/>
      <c r="D77" s="184"/>
      <c r="E77" s="185"/>
    </row>
    <row r="78" spans="1:5" ht="18" x14ac:dyDescent="0.25">
      <c r="A78" s="103" t="s">
        <v>15</v>
      </c>
      <c r="B78" s="103" t="s">
        <v>2426</v>
      </c>
      <c r="C78" s="105" t="s">
        <v>46</v>
      </c>
      <c r="D78" s="134" t="s">
        <v>2429</v>
      </c>
      <c r="E78" s="103" t="s">
        <v>2427</v>
      </c>
    </row>
    <row r="79" spans="1:5" ht="18" x14ac:dyDescent="0.25">
      <c r="A79" s="101" t="str">
        <f>VLOOKUP(B79,'[1]LISTADO ATM'!$A$2:$C$821,3,0)</f>
        <v>DISTRITO NACIONAL</v>
      </c>
      <c r="B79" s="130">
        <v>908</v>
      </c>
      <c r="C79" s="130" t="str">
        <f>VLOOKUP(B79,'[1]LISTADO ATM'!$A$2:$B$821,2,0)</f>
        <v xml:space="preserve">ATM Oficina Plaza Botánika </v>
      </c>
      <c r="D79" s="137" t="s">
        <v>2528</v>
      </c>
      <c r="E79" s="136">
        <v>335850241</v>
      </c>
    </row>
    <row r="80" spans="1:5" ht="18" x14ac:dyDescent="0.25">
      <c r="A80" s="101" t="str">
        <f>VLOOKUP(B80,'[1]LISTADO ATM'!$A$2:$C$821,3,0)</f>
        <v>ESTE</v>
      </c>
      <c r="B80" s="130">
        <v>158</v>
      </c>
      <c r="C80" s="130" t="str">
        <f>VLOOKUP(B80,'[1]LISTADO ATM'!$A$2:$B$821,2,0)</f>
        <v xml:space="preserve">ATM Oficina Romana Norte </v>
      </c>
      <c r="D80" s="137" t="s">
        <v>2528</v>
      </c>
      <c r="E80" s="136">
        <v>335850763</v>
      </c>
    </row>
    <row r="81" spans="1:5" ht="18" x14ac:dyDescent="0.25">
      <c r="A81" s="101" t="str">
        <f>VLOOKUP(B81,'[1]LISTADO ATM'!$A$2:$C$821,3,0)</f>
        <v>DISTRITO NACIONAL</v>
      </c>
      <c r="B81" s="130">
        <v>745</v>
      </c>
      <c r="C81" s="130" t="str">
        <f>VLOOKUP(B81,'[1]LISTADO ATM'!$A$2:$B$821,2,0)</f>
        <v xml:space="preserve">ATM Oficina Ave. Duarte </v>
      </c>
      <c r="D81" s="135" t="s">
        <v>2526</v>
      </c>
      <c r="E81" s="144">
        <v>335851719</v>
      </c>
    </row>
    <row r="82" spans="1:5" ht="18" x14ac:dyDescent="0.25">
      <c r="A82" s="101" t="e">
        <f>VLOOKUP(B82,'[1]LISTADO ATM'!$A$2:$C$821,3,0)</f>
        <v>#N/A</v>
      </c>
      <c r="B82" s="130"/>
      <c r="C82" s="130" t="e">
        <f>VLOOKUP(B82,'[1]LISTADO ATM'!$A$2:$B$821,2,0)</f>
        <v>#N/A</v>
      </c>
      <c r="D82" s="135"/>
      <c r="E82" s="144"/>
    </row>
    <row r="83" spans="1:5" ht="18" x14ac:dyDescent="0.25">
      <c r="A83" s="101" t="e">
        <f>VLOOKUP(B83,'[1]LISTADO ATM'!$A$2:$C$821,3,0)</f>
        <v>#N/A</v>
      </c>
      <c r="B83" s="130"/>
      <c r="C83" s="130" t="e">
        <f>VLOOKUP(B83,'[1]LISTADO ATM'!$A$2:$B$821,2,0)</f>
        <v>#N/A</v>
      </c>
      <c r="D83" s="135"/>
      <c r="E83" s="144"/>
    </row>
    <row r="84" spans="1:5" ht="18" x14ac:dyDescent="0.25">
      <c r="A84" s="101" t="e">
        <f>VLOOKUP(B84,'[1]LISTADO ATM'!$A$2:$C$821,3,0)</f>
        <v>#N/A</v>
      </c>
      <c r="B84" s="130"/>
      <c r="C84" s="130" t="e">
        <f>VLOOKUP(B84,'[1]LISTADO ATM'!$A$2:$B$821,2,0)</f>
        <v>#N/A</v>
      </c>
      <c r="D84" s="135"/>
      <c r="E84" s="144"/>
    </row>
    <row r="85" spans="1:5" ht="18.75" thickBot="1" x14ac:dyDescent="0.3">
      <c r="A85" s="101" t="e">
        <f>VLOOKUP(B85,'[1]LISTADO ATM'!$A$2:$C$821,3,0)</f>
        <v>#N/A</v>
      </c>
      <c r="B85" s="130"/>
      <c r="C85" s="130" t="e">
        <f>VLOOKUP(B85,'[1]LISTADO ATM'!$A$2:$B$821,2,0)</f>
        <v>#N/A</v>
      </c>
      <c r="D85" s="135"/>
      <c r="E85" s="144"/>
    </row>
    <row r="86" spans="1:5" ht="18.75" thickBot="1" x14ac:dyDescent="0.3">
      <c r="A86" s="104" t="s">
        <v>2495</v>
      </c>
      <c r="B86" s="143">
        <f>COUNT(B79:B85)</f>
        <v>3</v>
      </c>
      <c r="C86" s="114"/>
      <c r="D86" s="138"/>
      <c r="E86" s="138"/>
    </row>
    <row r="87" spans="1:5" ht="15.75" thickBot="1" x14ac:dyDescent="0.3">
      <c r="B87" s="106"/>
      <c r="E87" s="106"/>
    </row>
    <row r="88" spans="1:5" ht="18.75" thickBot="1" x14ac:dyDescent="0.3">
      <c r="A88" s="186" t="s">
        <v>2500</v>
      </c>
      <c r="B88" s="187"/>
      <c r="D88" s="106"/>
      <c r="E88" s="106"/>
    </row>
    <row r="89" spans="1:5" ht="18.75" thickBot="1" x14ac:dyDescent="0.3">
      <c r="A89" s="147">
        <f>+B60+B75+B86</f>
        <v>16</v>
      </c>
      <c r="B89" s="148"/>
    </row>
    <row r="90" spans="1:5" ht="15.75" thickBot="1" x14ac:dyDescent="0.3">
      <c r="B90" s="106"/>
      <c r="E90" s="106"/>
    </row>
    <row r="91" spans="1:5" ht="18.75" thickBot="1" x14ac:dyDescent="0.3">
      <c r="A91" s="172" t="s">
        <v>2501</v>
      </c>
      <c r="B91" s="173"/>
      <c r="C91" s="173"/>
      <c r="D91" s="173"/>
      <c r="E91" s="174"/>
    </row>
    <row r="92" spans="1:5" ht="18" x14ac:dyDescent="0.25">
      <c r="A92" s="107" t="s">
        <v>15</v>
      </c>
      <c r="B92" s="112" t="s">
        <v>2426</v>
      </c>
      <c r="C92" s="105" t="s">
        <v>46</v>
      </c>
      <c r="D92" s="188" t="s">
        <v>2429</v>
      </c>
      <c r="E92" s="189"/>
    </row>
    <row r="93" spans="1:5" ht="18" x14ac:dyDescent="0.25">
      <c r="A93" s="130" t="str">
        <f>VLOOKUP(B93,'[1]LISTADO ATM'!$A$2:$C$821,3,0)</f>
        <v>DISTRITO NACIONAL</v>
      </c>
      <c r="B93" s="130">
        <v>557</v>
      </c>
      <c r="C93" s="130" t="str">
        <f>VLOOKUP(B93,'[1]LISTADO ATM'!$A$2:$B$821,2,0)</f>
        <v xml:space="preserve">ATM Multicentro La Sirena Ave. Mella </v>
      </c>
      <c r="D93" s="181" t="s">
        <v>2504</v>
      </c>
      <c r="E93" s="182"/>
    </row>
    <row r="94" spans="1:5" ht="18" x14ac:dyDescent="0.25">
      <c r="A94" s="130" t="str">
        <f>VLOOKUP(B94,'[1]LISTADO ATM'!$A$2:$C$821,3,0)</f>
        <v>DISTRITO NACIONAL</v>
      </c>
      <c r="B94" s="130">
        <v>60</v>
      </c>
      <c r="C94" s="130" t="str">
        <f>VLOOKUP(B94,'[1]LISTADO ATM'!$A$2:$B$821,2,0)</f>
        <v xml:space="preserve">ATM Autobanco 27 de Febrero </v>
      </c>
      <c r="D94" s="181" t="s">
        <v>2503</v>
      </c>
      <c r="E94" s="182"/>
    </row>
    <row r="95" spans="1:5" ht="18" x14ac:dyDescent="0.25">
      <c r="A95" s="130" t="str">
        <f>VLOOKUP(B95,'[1]LISTADO ATM'!$A$2:$C$821,3,0)</f>
        <v>DISTRITO NACIONAL</v>
      </c>
      <c r="B95" s="130">
        <v>224</v>
      </c>
      <c r="C95" s="130" t="str">
        <f>VLOOKUP(B95,'[1]LISTADO ATM'!$A$2:$B$821,2,0)</f>
        <v xml:space="preserve">ATM S/M Nacional El Millón (Núñez de Cáceres) </v>
      </c>
      <c r="D95" s="181" t="s">
        <v>2503</v>
      </c>
      <c r="E95" s="182"/>
    </row>
    <row r="96" spans="1:5" ht="18" x14ac:dyDescent="0.25">
      <c r="A96" s="130" t="str">
        <f>VLOOKUP(B96,'[1]LISTADO ATM'!$A$2:$C$821,3,0)</f>
        <v>ESTE</v>
      </c>
      <c r="B96" s="130">
        <v>630</v>
      </c>
      <c r="C96" s="130" t="str">
        <f>VLOOKUP(B96,'[1]LISTADO ATM'!$A$2:$B$821,2,0)</f>
        <v xml:space="preserve">ATM Oficina Plaza Zaglul (SPM) </v>
      </c>
      <c r="D96" s="181" t="s">
        <v>2503</v>
      </c>
      <c r="E96" s="182"/>
    </row>
    <row r="97" spans="1:5" ht="18" x14ac:dyDescent="0.25">
      <c r="A97" s="130" t="str">
        <f>VLOOKUP(B97,'[1]LISTADO ATM'!$A$2:$C$821,3,0)</f>
        <v>DISTRITO NACIONAL</v>
      </c>
      <c r="B97" s="130">
        <v>572</v>
      </c>
      <c r="C97" s="130" t="str">
        <f>VLOOKUP(B97,'[1]LISTADO ATM'!$A$2:$B$821,2,0)</f>
        <v xml:space="preserve">ATM Olé Ovando </v>
      </c>
      <c r="D97" s="181" t="s">
        <v>2504</v>
      </c>
      <c r="E97" s="182"/>
    </row>
    <row r="98" spans="1:5" ht="18" x14ac:dyDescent="0.25">
      <c r="A98" s="130" t="str">
        <f>VLOOKUP(B98,'[1]LISTADO ATM'!$A$2:$C$821,3,0)</f>
        <v>NORTE</v>
      </c>
      <c r="B98" s="130">
        <v>728</v>
      </c>
      <c r="C98" s="130" t="str">
        <f>VLOOKUP(B98,'[1]LISTADO ATM'!$A$2:$B$821,2,0)</f>
        <v xml:space="preserve">ATM UNP La Vega Oficina Regional Norcentral </v>
      </c>
      <c r="D98" s="181" t="s">
        <v>2503</v>
      </c>
      <c r="E98" s="182"/>
    </row>
    <row r="99" spans="1:5" ht="18" x14ac:dyDescent="0.25">
      <c r="A99" s="130" t="str">
        <f>VLOOKUP(B99,'[1]LISTADO ATM'!$A$2:$C$821,3,0)</f>
        <v>NORTE</v>
      </c>
      <c r="B99" s="130">
        <v>991</v>
      </c>
      <c r="C99" s="130" t="str">
        <f>VLOOKUP(B99,'[1]LISTADO ATM'!$A$2:$B$821,2,0)</f>
        <v xml:space="preserve">ATM UNP Las Matas de Santa Cruz </v>
      </c>
      <c r="D99" s="181" t="s">
        <v>2503</v>
      </c>
      <c r="E99" s="182"/>
    </row>
    <row r="100" spans="1:5" ht="18" x14ac:dyDescent="0.25">
      <c r="A100" s="130" t="e">
        <f>VLOOKUP(B100,'[1]LISTADO ATM'!$A$2:$C$821,3,0)</f>
        <v>#N/A</v>
      </c>
      <c r="B100" s="130"/>
      <c r="C100" s="130" t="e">
        <f>VLOOKUP(B100,'[1]LISTADO ATM'!$A$2:$B$821,2,0)</f>
        <v>#N/A</v>
      </c>
      <c r="D100" s="181"/>
      <c r="E100" s="182"/>
    </row>
    <row r="101" spans="1:5" ht="18" x14ac:dyDescent="0.25">
      <c r="A101" s="130" t="e">
        <f>VLOOKUP(B101,'[1]LISTADO ATM'!$A$2:$C$821,3,0)</f>
        <v>#N/A</v>
      </c>
      <c r="B101" s="130"/>
      <c r="C101" s="130" t="e">
        <f>VLOOKUP(B101,'[1]LISTADO ATM'!$A$2:$B$821,2,0)</f>
        <v>#N/A</v>
      </c>
      <c r="D101" s="151"/>
      <c r="E101" s="152"/>
    </row>
    <row r="102" spans="1:5" ht="18" x14ac:dyDescent="0.25">
      <c r="A102" s="130" t="e">
        <f>VLOOKUP(B102,'[1]LISTADO ATM'!$A$2:$C$821,3,0)</f>
        <v>#N/A</v>
      </c>
      <c r="B102" s="130"/>
      <c r="C102" s="130" t="e">
        <f>VLOOKUP(B102,'[1]LISTADO ATM'!$A$2:$B$821,2,0)</f>
        <v>#N/A</v>
      </c>
      <c r="D102" s="151"/>
      <c r="E102" s="152"/>
    </row>
    <row r="103" spans="1:5" ht="18" x14ac:dyDescent="0.25">
      <c r="A103" s="130" t="e">
        <f>VLOOKUP(B103,'[1]LISTADO ATM'!$A$2:$C$821,3,0)</f>
        <v>#N/A</v>
      </c>
      <c r="B103" s="130"/>
      <c r="C103" s="130" t="e">
        <f>VLOOKUP(B103,'[1]LISTADO ATM'!$A$2:$B$821,2,0)</f>
        <v>#N/A</v>
      </c>
      <c r="D103" s="151"/>
      <c r="E103" s="152"/>
    </row>
    <row r="104" spans="1:5" ht="18" x14ac:dyDescent="0.25">
      <c r="A104" s="130" t="e">
        <f>VLOOKUP(B104,'[1]LISTADO ATM'!$A$2:$C$821,3,0)</f>
        <v>#N/A</v>
      </c>
      <c r="B104" s="130"/>
      <c r="C104" s="130" t="e">
        <f>VLOOKUP(B104,'[1]LISTADO ATM'!$A$2:$B$821,2,0)</f>
        <v>#N/A</v>
      </c>
      <c r="D104" s="151"/>
      <c r="E104" s="152"/>
    </row>
    <row r="105" spans="1:5" ht="18.75" thickBot="1" x14ac:dyDescent="0.3">
      <c r="A105" s="130" t="e">
        <f>VLOOKUP(B105,'[1]LISTADO ATM'!$A$2:$C$821,3,0)</f>
        <v>#N/A</v>
      </c>
      <c r="B105" s="130"/>
      <c r="C105" s="130" t="e">
        <f>VLOOKUP(B105,'[1]LISTADO ATM'!$A$2:$B$821,2,0)</f>
        <v>#N/A</v>
      </c>
      <c r="D105" s="151"/>
      <c r="E105" s="152"/>
    </row>
    <row r="106" spans="1:5" ht="18.75" thickBot="1" x14ac:dyDescent="0.3">
      <c r="A106" s="104" t="s">
        <v>2495</v>
      </c>
      <c r="B106" s="143">
        <f>COUNT(B93:B105)</f>
        <v>7</v>
      </c>
      <c r="C106" s="149"/>
      <c r="D106" s="149"/>
      <c r="E106" s="150"/>
    </row>
  </sheetData>
  <mergeCells count="20">
    <mergeCell ref="A62:E62"/>
    <mergeCell ref="D99:E99"/>
    <mergeCell ref="D100:E100"/>
    <mergeCell ref="A77:E77"/>
    <mergeCell ref="A88:B88"/>
    <mergeCell ref="A91:E91"/>
    <mergeCell ref="D97:E97"/>
    <mergeCell ref="D98:E98"/>
    <mergeCell ref="D92:E92"/>
    <mergeCell ref="D93:E93"/>
    <mergeCell ref="D94:E94"/>
    <mergeCell ref="D95:E95"/>
    <mergeCell ref="D96:E96"/>
    <mergeCell ref="A1:E1"/>
    <mergeCell ref="A2:E2"/>
    <mergeCell ref="A7:E7"/>
    <mergeCell ref="A50:E50"/>
    <mergeCell ref="C34:E34"/>
    <mergeCell ref="A36:E36"/>
    <mergeCell ref="C48:E48"/>
  </mergeCells>
  <phoneticPr fontId="46" type="noConversion"/>
  <conditionalFormatting sqref="E93">
    <cfRule type="duplicateValues" dxfId="602" priority="40"/>
  </conditionalFormatting>
  <conditionalFormatting sqref="E93">
    <cfRule type="duplicateValues" dxfId="601" priority="39"/>
  </conditionalFormatting>
  <conditionalFormatting sqref="E93">
    <cfRule type="duplicateValues" dxfId="600" priority="38"/>
  </conditionalFormatting>
  <conditionalFormatting sqref="E93">
    <cfRule type="duplicateValues" dxfId="599" priority="37"/>
  </conditionalFormatting>
  <conditionalFormatting sqref="E93">
    <cfRule type="duplicateValues" dxfId="598" priority="36"/>
  </conditionalFormatting>
  <conditionalFormatting sqref="E94">
    <cfRule type="duplicateValues" dxfId="597" priority="34"/>
  </conditionalFormatting>
  <conditionalFormatting sqref="E94">
    <cfRule type="duplicateValues" dxfId="596" priority="33"/>
  </conditionalFormatting>
  <conditionalFormatting sqref="E94">
    <cfRule type="duplicateValues" dxfId="595" priority="32"/>
  </conditionalFormatting>
  <conditionalFormatting sqref="E94">
    <cfRule type="duplicateValues" dxfId="594" priority="35"/>
  </conditionalFormatting>
  <conditionalFormatting sqref="E94">
    <cfRule type="duplicateValues" dxfId="593" priority="31"/>
  </conditionalFormatting>
  <conditionalFormatting sqref="E64">
    <cfRule type="duplicateValues" dxfId="592" priority="30"/>
  </conditionalFormatting>
  <conditionalFormatting sqref="E64">
    <cfRule type="duplicateValues" dxfId="591" priority="41"/>
  </conditionalFormatting>
  <conditionalFormatting sqref="E95">
    <cfRule type="duplicateValues" dxfId="590" priority="29"/>
  </conditionalFormatting>
  <conditionalFormatting sqref="E98">
    <cfRule type="duplicateValues" dxfId="589" priority="28"/>
  </conditionalFormatting>
  <conditionalFormatting sqref="E97">
    <cfRule type="duplicateValues" dxfId="588" priority="27"/>
  </conditionalFormatting>
  <conditionalFormatting sqref="E97">
    <cfRule type="duplicateValues" dxfId="587" priority="26"/>
  </conditionalFormatting>
  <conditionalFormatting sqref="E97">
    <cfRule type="duplicateValues" dxfId="586" priority="25"/>
  </conditionalFormatting>
  <conditionalFormatting sqref="E97">
    <cfRule type="duplicateValues" dxfId="585" priority="24"/>
  </conditionalFormatting>
  <conditionalFormatting sqref="E97">
    <cfRule type="duplicateValues" dxfId="584" priority="23"/>
  </conditionalFormatting>
  <conditionalFormatting sqref="E97">
    <cfRule type="duplicateValues" dxfId="583" priority="22"/>
  </conditionalFormatting>
  <conditionalFormatting sqref="E96">
    <cfRule type="duplicateValues" dxfId="582" priority="42"/>
  </conditionalFormatting>
  <conditionalFormatting sqref="E106:E1048576 E86:E92 E1:E7 E48:E50 E75:E77 E60:E62 E9:E10 E22:E36">
    <cfRule type="duplicateValues" dxfId="581" priority="43"/>
  </conditionalFormatting>
  <conditionalFormatting sqref="E106:E1048576 E43 E86:E92 E1:E7 E48:E50 E75:E77 E60:E62 E9:E10 E22:E36">
    <cfRule type="duplicateValues" dxfId="580" priority="44"/>
  </conditionalFormatting>
  <conditionalFormatting sqref="E106:E1048576 E43 E86:E92 E75:E77 E1:E7 E60:E62 E9:E10 E22:E36 E48:E50">
    <cfRule type="duplicateValues" dxfId="579" priority="45"/>
  </conditionalFormatting>
  <conditionalFormatting sqref="E106:E1048576">
    <cfRule type="duplicateValues" dxfId="578" priority="46"/>
  </conditionalFormatting>
  <conditionalFormatting sqref="E106:E1048576 E43 E86:E92 E1:E7 E60:E62 E75:E77 E9:E10 E22:E36 E48:E50">
    <cfRule type="duplicateValues" dxfId="577" priority="47"/>
  </conditionalFormatting>
  <conditionalFormatting sqref="E106:E1048576 E60:E62 E1:E7 E9:E10 E64 E38:E39 E86:E94 E66:E80 E41:E50 E22:E36">
    <cfRule type="duplicateValues" dxfId="576" priority="48"/>
  </conditionalFormatting>
  <conditionalFormatting sqref="E101:E105 E99">
    <cfRule type="duplicateValues" dxfId="575" priority="21"/>
  </conditionalFormatting>
  <conditionalFormatting sqref="E81:E85">
    <cfRule type="duplicateValues" dxfId="574" priority="49"/>
  </conditionalFormatting>
  <conditionalFormatting sqref="E100">
    <cfRule type="duplicateValues" dxfId="573" priority="20"/>
  </conditionalFormatting>
  <conditionalFormatting sqref="E100">
    <cfRule type="duplicateValues" dxfId="572" priority="19"/>
  </conditionalFormatting>
  <conditionalFormatting sqref="E100">
    <cfRule type="duplicateValues" dxfId="571" priority="18"/>
  </conditionalFormatting>
  <conditionalFormatting sqref="E100">
    <cfRule type="duplicateValues" dxfId="570" priority="17"/>
  </conditionalFormatting>
  <conditionalFormatting sqref="E100">
    <cfRule type="duplicateValues" dxfId="569" priority="16"/>
  </conditionalFormatting>
  <conditionalFormatting sqref="E100">
    <cfRule type="duplicateValues" dxfId="568" priority="15"/>
  </conditionalFormatting>
  <conditionalFormatting sqref="E40">
    <cfRule type="duplicateValues" dxfId="567" priority="13"/>
  </conditionalFormatting>
  <conditionalFormatting sqref="E40">
    <cfRule type="duplicateValues" dxfId="566" priority="14"/>
  </conditionalFormatting>
  <conditionalFormatting sqref="E43">
    <cfRule type="duplicateValues" dxfId="565" priority="50"/>
  </conditionalFormatting>
  <conditionalFormatting sqref="E1:E1048576">
    <cfRule type="duplicateValues" dxfId="564" priority="12"/>
  </conditionalFormatting>
  <conditionalFormatting sqref="B107:B1048576 B93:B96 B61:B62 B1:B7 B64 B87:B91 B76:B77 B49:B50 B35:B36 B66:B74 B79:B85 B38:B47">
    <cfRule type="duplicateValues" dxfId="563" priority="52"/>
    <cfRule type="duplicateValues" dxfId="562" priority="53"/>
  </conditionalFormatting>
  <conditionalFormatting sqref="B107:B1048576 B1:B7 B64 B87:B91 B76:B77 B61:B62 B49:B50 B35:B36 B11:B12 B93:B105 B54:B59 B21 B15:B17 B66:B74 B79:B85 B38:B47">
    <cfRule type="duplicateValues" dxfId="561" priority="54"/>
  </conditionalFormatting>
  <conditionalFormatting sqref="B79:B1048576 B52:B62 B34:B36 B1:B7 B11:B21 B64:B77 B38:B50">
    <cfRule type="duplicateValues" dxfId="560" priority="57"/>
  </conditionalFormatting>
  <conditionalFormatting sqref="B79:B1048576 B52:B62 B1:B7 B64:B77 B9:B22 B38:B50 B34:B36">
    <cfRule type="duplicateValues" dxfId="559" priority="58"/>
  </conditionalFormatting>
  <conditionalFormatting sqref="B23:B33">
    <cfRule type="duplicateValues" dxfId="558" priority="11"/>
  </conditionalFormatting>
  <conditionalFormatting sqref="E22">
    <cfRule type="duplicateValues" dxfId="557" priority="10"/>
  </conditionalFormatting>
  <conditionalFormatting sqref="E23">
    <cfRule type="duplicateValues" dxfId="556" priority="9"/>
  </conditionalFormatting>
  <conditionalFormatting sqref="B1:B1048576">
    <cfRule type="duplicateValues" dxfId="555" priority="8"/>
  </conditionalFormatting>
  <conditionalFormatting sqref="E25">
    <cfRule type="duplicateValues" dxfId="554" priority="7"/>
  </conditionalFormatting>
  <conditionalFormatting sqref="E56">
    <cfRule type="duplicateValues" dxfId="553" priority="1"/>
  </conditionalFormatting>
  <conditionalFormatting sqref="E56">
    <cfRule type="duplicateValues" dxfId="552" priority="2"/>
  </conditionalFormatting>
  <conditionalFormatting sqref="E56">
    <cfRule type="duplicateValues" dxfId="551" priority="3"/>
  </conditionalFormatting>
  <conditionalFormatting sqref="E56">
    <cfRule type="duplicateValues" dxfId="550" priority="4"/>
  </conditionalFormatting>
  <conditionalFormatting sqref="E56">
    <cfRule type="duplicateValues" dxfId="549" priority="5"/>
  </conditionalFormatting>
  <conditionalFormatting sqref="E56">
    <cfRule type="duplicateValues" dxfId="548" priority="6"/>
  </conditionalFormatting>
  <conditionalFormatting sqref="E66:E74">
    <cfRule type="duplicateValues" dxfId="547" priority="119824"/>
  </conditionalFormatting>
  <conditionalFormatting sqref="E65 E52:E53 E18:E20 E13:E14">
    <cfRule type="duplicateValues" dxfId="546" priority="119912"/>
  </conditionalFormatting>
  <conditionalFormatting sqref="B65 B52:B53 B18:B20 B13:B14">
    <cfRule type="duplicateValues" dxfId="545" priority="119916"/>
  </conditionalFormatting>
  <conditionalFormatting sqref="B64:B77">
    <cfRule type="duplicateValues" dxfId="544" priority="120239"/>
  </conditionalFormatting>
  <conditionalFormatting sqref="E79:E80 E38:E39 E41:E42 E44:E47">
    <cfRule type="duplicateValues" dxfId="543" priority="1203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2433</v>
      </c>
      <c r="B1" s="191"/>
      <c r="C1" s="191"/>
      <c r="D1" s="19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2443</v>
      </c>
      <c r="B18" s="191"/>
      <c r="C18" s="191"/>
      <c r="D18" s="19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2" priority="119326"/>
  </conditionalFormatting>
  <conditionalFormatting sqref="B33">
    <cfRule type="duplicateValues" dxfId="541" priority="119327"/>
    <cfRule type="duplicateValues" dxfId="540" priority="119328"/>
  </conditionalFormatting>
  <conditionalFormatting sqref="A33">
    <cfRule type="duplicateValues" dxfId="539" priority="119340"/>
  </conditionalFormatting>
  <conditionalFormatting sqref="A33">
    <cfRule type="duplicateValues" dxfId="538" priority="119341"/>
    <cfRule type="duplicateValues" dxfId="537" priority="119342"/>
  </conditionalFormatting>
  <conditionalFormatting sqref="B4:B8">
    <cfRule type="duplicateValues" dxfId="536" priority="6"/>
  </conditionalFormatting>
  <conditionalFormatting sqref="B4:B8">
    <cfRule type="duplicateValues" dxfId="535" priority="5"/>
  </conditionalFormatting>
  <conditionalFormatting sqref="A3:A8">
    <cfRule type="duplicateValues" dxfId="534" priority="3"/>
    <cfRule type="duplicateValues" dxfId="533" priority="4"/>
  </conditionalFormatting>
  <conditionalFormatting sqref="B3">
    <cfRule type="duplicateValues" dxfId="532" priority="2"/>
  </conditionalFormatting>
  <conditionalFormatting sqref="B3">
    <cfRule type="duplicateValues" dxfId="5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0" priority="69"/>
  </conditionalFormatting>
  <conditionalFormatting sqref="E9:E1048576 E1:E2">
    <cfRule type="duplicateValues" dxfId="529" priority="99250"/>
  </conditionalFormatting>
  <conditionalFormatting sqref="E4">
    <cfRule type="duplicateValues" dxfId="528" priority="62"/>
  </conditionalFormatting>
  <conditionalFormatting sqref="E5:E8">
    <cfRule type="duplicateValues" dxfId="527" priority="60"/>
  </conditionalFormatting>
  <conditionalFormatting sqref="B12">
    <cfRule type="duplicateValues" dxfId="526" priority="34"/>
    <cfRule type="duplicateValues" dxfId="525" priority="35"/>
    <cfRule type="duplicateValues" dxfId="524" priority="36"/>
  </conditionalFormatting>
  <conditionalFormatting sqref="B12">
    <cfRule type="duplicateValues" dxfId="523" priority="33"/>
  </conditionalFormatting>
  <conditionalFormatting sqref="B12">
    <cfRule type="duplicateValues" dxfId="522" priority="31"/>
    <cfRule type="duplicateValues" dxfId="521" priority="32"/>
  </conditionalFormatting>
  <conditionalFormatting sqref="B12">
    <cfRule type="duplicateValues" dxfId="520" priority="28"/>
    <cfRule type="duplicateValues" dxfId="519" priority="29"/>
    <cfRule type="duplicateValues" dxfId="518" priority="30"/>
  </conditionalFormatting>
  <conditionalFormatting sqref="B12">
    <cfRule type="duplicateValues" dxfId="517" priority="27"/>
  </conditionalFormatting>
  <conditionalFormatting sqref="B12">
    <cfRule type="duplicateValues" dxfId="516" priority="25"/>
    <cfRule type="duplicateValues" dxfId="515" priority="26"/>
  </conditionalFormatting>
  <conditionalFormatting sqref="B12">
    <cfRule type="duplicateValues" dxfId="514" priority="24"/>
  </conditionalFormatting>
  <conditionalFormatting sqref="B12">
    <cfRule type="duplicateValues" dxfId="513" priority="21"/>
    <cfRule type="duplicateValues" dxfId="512" priority="22"/>
    <cfRule type="duplicateValues" dxfId="511" priority="23"/>
  </conditionalFormatting>
  <conditionalFormatting sqref="B12">
    <cfRule type="duplicateValues" dxfId="510" priority="20"/>
  </conditionalFormatting>
  <conditionalFormatting sqref="B12">
    <cfRule type="duplicateValues" dxfId="509" priority="19"/>
  </conditionalFormatting>
  <conditionalFormatting sqref="B14">
    <cfRule type="duplicateValues" dxfId="508" priority="18"/>
  </conditionalFormatting>
  <conditionalFormatting sqref="B14">
    <cfRule type="duplicateValues" dxfId="507" priority="15"/>
    <cfRule type="duplicateValues" dxfId="506" priority="16"/>
    <cfRule type="duplicateValues" dxfId="505" priority="17"/>
  </conditionalFormatting>
  <conditionalFormatting sqref="B14">
    <cfRule type="duplicateValues" dxfId="504" priority="13"/>
    <cfRule type="duplicateValues" dxfId="503" priority="14"/>
  </conditionalFormatting>
  <conditionalFormatting sqref="B14">
    <cfRule type="duplicateValues" dxfId="502" priority="10"/>
    <cfRule type="duplicateValues" dxfId="501" priority="11"/>
    <cfRule type="duplicateValues" dxfId="500" priority="12"/>
  </conditionalFormatting>
  <conditionalFormatting sqref="B14">
    <cfRule type="duplicateValues" dxfId="499" priority="9"/>
  </conditionalFormatting>
  <conditionalFormatting sqref="B14">
    <cfRule type="duplicateValues" dxfId="498" priority="8"/>
  </conditionalFormatting>
  <conditionalFormatting sqref="B14">
    <cfRule type="duplicateValues" dxfId="497" priority="7"/>
  </conditionalFormatting>
  <conditionalFormatting sqref="B14">
    <cfRule type="duplicateValues" dxfId="496" priority="4"/>
    <cfRule type="duplicateValues" dxfId="495" priority="5"/>
    <cfRule type="duplicateValues" dxfId="494" priority="6"/>
  </conditionalFormatting>
  <conditionalFormatting sqref="B14">
    <cfRule type="duplicateValues" dxfId="493" priority="2"/>
    <cfRule type="duplicateValues" dxfId="492" priority="3"/>
  </conditionalFormatting>
  <conditionalFormatting sqref="C14">
    <cfRule type="duplicateValues" dxfId="49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2021-04-14T03:47:34Z</dcterms:modified>
</cp:coreProperties>
</file>